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cans\PPP Loan Forgiveness\. Originals\"/>
    </mc:Choice>
  </mc:AlternateContent>
  <bookViews>
    <workbookView xWindow="-120" yWindow="-120" windowWidth="29040" windowHeight="15840" tabRatio="850"/>
  </bookViews>
  <sheets>
    <sheet name="Instructions" sheetId="25" r:id="rId1"/>
    <sheet name="Calc Form" sheetId="14" r:id="rId2"/>
    <sheet name="Sched A" sheetId="12" r:id="rId3"/>
    <sheet name="Sch A Non-Cash Comp" sheetId="21" r:id="rId4"/>
    <sheet name="Sch A Payroll" sheetId="17" r:id="rId5"/>
    <sheet name="Comp Reduction" sheetId="10" r:id="rId6"/>
    <sheet name="FTE Safe Harbor" sheetId="15" r:id="rId7"/>
    <sheet name="Input" sheetId="8" r:id="rId8"/>
    <sheet name="NonPayroll Costs" sheetId="19" r:id="rId9"/>
    <sheet name="2020 Non-Cash Comp" sheetId="20" r:id="rId10"/>
    <sheet name="2020 Payroll" sheetId="18" r:id="rId11"/>
    <sheet name="2019 Jan-June Payroll" sheetId="1" r:id="rId12"/>
    <sheet name="2020 Payroll Supplemental" sheetId="26" r:id="rId13"/>
    <sheet name="Notes" sheetId="23" r:id="rId14"/>
    <sheet name="Formulas" sheetId="24" r:id="rId15"/>
  </sheets>
  <externalReferences>
    <externalReference r:id="rId16"/>
  </externalReferences>
  <definedNames>
    <definedName name="Assignedto">[1]!tblColorKey[Assigned To]</definedName>
    <definedName name="ColorKey">[1]!tblColorKey[Assigned To]</definedName>
    <definedName name="_xlnm.Print_Area" localSheetId="1">'Calc Form'!$A:$D</definedName>
    <definedName name="_xlnm.Print_Area" localSheetId="14">Formulas!$A$1:$G$18</definedName>
    <definedName name="_xlnm.Print_Area" localSheetId="7">Input!$A$1:$K$15</definedName>
    <definedName name="_xlnm.Print_Area" localSheetId="2">'Sched A'!$A:$D</definedName>
    <definedName name="_xlnm.Print_Titles" localSheetId="11">'2019 Jan-June Payroll'!$A:$A,'2019 Jan-June Payroll'!$4:$8</definedName>
    <definedName name="_xlnm.Print_Titles" localSheetId="9">'2020 Non-Cash Comp'!$B:$B,'2020 Non-Cash Comp'!$4:$8</definedName>
    <definedName name="_xlnm.Print_Titles" localSheetId="10">'2020 Payroll'!$B:$B,'2020 Payroll'!$6:$10</definedName>
    <definedName name="_xlnm.Print_Titles" localSheetId="12">'2020 Payroll Supplemental'!$B:$B,'2020 Payroll Supplemental'!$6:$10</definedName>
    <definedName name="_xlnm.Print_Titles" localSheetId="5">'Comp Reduction'!$A:$A</definedName>
    <definedName name="_xlnm.Print_Titles" localSheetId="8">'NonPayroll Costs'!$A:$B</definedName>
    <definedName name="_xlnm.Print_Titles" localSheetId="3">'Sch A Non-Cash Comp'!$B:$B,'Sch A Non-Cash Comp'!$4:$5</definedName>
    <definedName name="_xlnm.Print_Titles" localSheetId="4">'Sch A Payroll'!$B:$B,'Sch A Payroll'!$4:$5</definedName>
  </definedNames>
  <calcPr calcId="162913"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6" i="17" l="1"/>
  <c r="C85" i="17"/>
  <c r="C73" i="17"/>
  <c r="F34" i="12" l="1"/>
  <c r="AJ88" i="17" l="1"/>
  <c r="AK88" i="17"/>
  <c r="AL88" i="17"/>
  <c r="AM88" i="17"/>
  <c r="AN88" i="17"/>
  <c r="AO88" i="17"/>
  <c r="AP88" i="17"/>
  <c r="AQ88" i="17"/>
  <c r="AR88" i="17"/>
  <c r="AS88" i="17"/>
  <c r="AT88" i="17"/>
  <c r="AU88" i="17"/>
  <c r="AV88" i="17"/>
  <c r="AW88" i="17"/>
  <c r="AX88" i="17"/>
  <c r="AY88" i="17"/>
  <c r="AZ88" i="17"/>
  <c r="BA88" i="17"/>
  <c r="BB88" i="17"/>
  <c r="BC88" i="17"/>
  <c r="BD88" i="17"/>
  <c r="BE88" i="17"/>
  <c r="BF88" i="17"/>
  <c r="AI88" i="17"/>
  <c r="F91" i="17" l="1"/>
  <c r="D91" i="17"/>
  <c r="C5" i="14" l="1"/>
  <c r="C6" i="14"/>
  <c r="HO94" i="26"/>
  <c r="HO93" i="26"/>
  <c r="HO92" i="26"/>
  <c r="HO91" i="26"/>
  <c r="HO90" i="26"/>
  <c r="HO80" i="26"/>
  <c r="HO79" i="26"/>
  <c r="HO78" i="26"/>
  <c r="HO77" i="26"/>
  <c r="HO76" i="26"/>
  <c r="HO75" i="26"/>
  <c r="HO74" i="26"/>
  <c r="HO73" i="26"/>
  <c r="HO72" i="26"/>
  <c r="HO71" i="26"/>
  <c r="HO12" i="26"/>
  <c r="HO13" i="26"/>
  <c r="HO14" i="26"/>
  <c r="HO15" i="26"/>
  <c r="HO16" i="26"/>
  <c r="HO17" i="26"/>
  <c r="HO18" i="26"/>
  <c r="HO19" i="26"/>
  <c r="HO20" i="26"/>
  <c r="HO21" i="26"/>
  <c r="HO22" i="26"/>
  <c r="HO23" i="26"/>
  <c r="HO24" i="26"/>
  <c r="HO25" i="26"/>
  <c r="HO26" i="26"/>
  <c r="HO27" i="26"/>
  <c r="HO28" i="26"/>
  <c r="HO29" i="26"/>
  <c r="HO30" i="26"/>
  <c r="HO31" i="26"/>
  <c r="HO32" i="26"/>
  <c r="HO33" i="26"/>
  <c r="HO34" i="26"/>
  <c r="HO35" i="26"/>
  <c r="HO36" i="26"/>
  <c r="HO37" i="26"/>
  <c r="HO38" i="26"/>
  <c r="HO39" i="26"/>
  <c r="HO40" i="26"/>
  <c r="HO41" i="26"/>
  <c r="HO42" i="26"/>
  <c r="HO43" i="26"/>
  <c r="HO44" i="26"/>
  <c r="HO45" i="26"/>
  <c r="HO46" i="26"/>
  <c r="HO47" i="26"/>
  <c r="HO48" i="26"/>
  <c r="HO49" i="26"/>
  <c r="HO50" i="26"/>
  <c r="HO51" i="26"/>
  <c r="HO52" i="26"/>
  <c r="HO53" i="26"/>
  <c r="HO54" i="26"/>
  <c r="HO55" i="26"/>
  <c r="HO56" i="26"/>
  <c r="HO57" i="26"/>
  <c r="HO58" i="26"/>
  <c r="HO59" i="26"/>
  <c r="HO60" i="26"/>
  <c r="HO61" i="26"/>
  <c r="HO11" i="26"/>
  <c r="HO6" i="18"/>
  <c r="HO93" i="18"/>
  <c r="HO92" i="18"/>
  <c r="HO91" i="18"/>
  <c r="HO90" i="18"/>
  <c r="HO79" i="18"/>
  <c r="HO78" i="18"/>
  <c r="HO77" i="18"/>
  <c r="HO76" i="18"/>
  <c r="HO75" i="18"/>
  <c r="HO74" i="18"/>
  <c r="HO73" i="18"/>
  <c r="HO72" i="18"/>
  <c r="HO71" i="18"/>
  <c r="HO12" i="18"/>
  <c r="HO13" i="18"/>
  <c r="HO14" i="18"/>
  <c r="HO15" i="18"/>
  <c r="HO16" i="18"/>
  <c r="HO17" i="18"/>
  <c r="HO18" i="18"/>
  <c r="HO19" i="18"/>
  <c r="HO20" i="18"/>
  <c r="HO21" i="18"/>
  <c r="HO22" i="18"/>
  <c r="HO23" i="18"/>
  <c r="HO24" i="18"/>
  <c r="HO25" i="18"/>
  <c r="HO26" i="18"/>
  <c r="HO27" i="18"/>
  <c r="HO28" i="18"/>
  <c r="HO29" i="18"/>
  <c r="HO30" i="18"/>
  <c r="HO31" i="18"/>
  <c r="HO32" i="18"/>
  <c r="HO33" i="18"/>
  <c r="HO34" i="18"/>
  <c r="HO35" i="18"/>
  <c r="HO36" i="18"/>
  <c r="HO37" i="18"/>
  <c r="HO38" i="18"/>
  <c r="HO39" i="18"/>
  <c r="HO40" i="18"/>
  <c r="HO41" i="18"/>
  <c r="HO42" i="18"/>
  <c r="HO43" i="18"/>
  <c r="HO44" i="18"/>
  <c r="HO45" i="18"/>
  <c r="HO46" i="18"/>
  <c r="HO47" i="18"/>
  <c r="HO48" i="18"/>
  <c r="HO49" i="18"/>
  <c r="HO50" i="18"/>
  <c r="HO51" i="18"/>
  <c r="HO52" i="18"/>
  <c r="HO53" i="18"/>
  <c r="HO54" i="18"/>
  <c r="HO55" i="18"/>
  <c r="HO56" i="18"/>
  <c r="HO57" i="18"/>
  <c r="HO58" i="18"/>
  <c r="HO59" i="18"/>
  <c r="HO60" i="18"/>
  <c r="HO11" i="18"/>
  <c r="C9" i="14" l="1"/>
  <c r="HQ96" i="26" l="1"/>
  <c r="HQ96" i="18"/>
  <c r="B58" i="10" l="1"/>
  <c r="AG56" i="17" l="1"/>
  <c r="AG85" i="17"/>
  <c r="AG86" i="17"/>
  <c r="B7" i="21" l="1"/>
  <c r="B8" i="21"/>
  <c r="B59" i="21"/>
  <c r="B69" i="21"/>
  <c r="B70" i="21"/>
  <c r="B75" i="21"/>
  <c r="B76" i="21"/>
  <c r="B77" i="21"/>
  <c r="B6" i="21"/>
  <c r="HF61" i="26" l="1"/>
  <c r="HF60" i="26"/>
  <c r="HF59" i="26"/>
  <c r="HF58" i="26"/>
  <c r="HF57" i="26"/>
  <c r="HF56" i="26"/>
  <c r="HF55" i="26"/>
  <c r="HF54" i="26"/>
  <c r="HF53" i="26"/>
  <c r="HF52" i="26"/>
  <c r="HF51" i="26"/>
  <c r="HF50" i="26"/>
  <c r="HF49" i="26"/>
  <c r="HF48" i="26"/>
  <c r="HF47" i="26"/>
  <c r="HF46" i="26"/>
  <c r="HF45" i="26"/>
  <c r="HF44" i="26"/>
  <c r="HF43" i="26"/>
  <c r="HF42" i="26"/>
  <c r="HF41" i="26"/>
  <c r="HF40" i="26"/>
  <c r="HF39" i="26"/>
  <c r="HF38" i="26"/>
  <c r="HF37" i="26"/>
  <c r="HF36" i="26"/>
  <c r="HF35" i="26"/>
  <c r="HF34" i="26"/>
  <c r="HF33" i="26"/>
  <c r="HF32" i="26"/>
  <c r="HF31" i="26"/>
  <c r="HF30" i="26"/>
  <c r="HF29" i="26"/>
  <c r="HF28" i="26"/>
  <c r="HF27" i="26"/>
  <c r="HF26" i="26"/>
  <c r="HF25" i="26"/>
  <c r="HF24" i="26"/>
  <c r="HF23" i="26"/>
  <c r="HF22" i="26"/>
  <c r="HF21" i="26"/>
  <c r="HF20" i="26"/>
  <c r="HF19" i="26"/>
  <c r="HF18" i="26"/>
  <c r="HF17" i="26"/>
  <c r="HF16" i="26"/>
  <c r="HF15" i="26"/>
  <c r="HF14" i="26"/>
  <c r="HF13" i="26"/>
  <c r="HF12" i="26"/>
  <c r="HF11" i="26"/>
  <c r="HB61" i="26"/>
  <c r="HB60" i="26"/>
  <c r="HB59" i="26"/>
  <c r="HB58" i="26"/>
  <c r="HB57" i="26"/>
  <c r="HB56" i="26"/>
  <c r="HB55" i="26"/>
  <c r="HB54" i="26"/>
  <c r="HB53" i="26"/>
  <c r="HB52" i="26"/>
  <c r="HB51" i="26"/>
  <c r="HB50" i="26"/>
  <c r="HB49" i="26"/>
  <c r="HB48" i="26"/>
  <c r="HB47" i="26"/>
  <c r="HB46" i="26"/>
  <c r="HB45" i="26"/>
  <c r="HB44" i="26"/>
  <c r="HB43" i="26"/>
  <c r="HB42" i="26"/>
  <c r="HB41" i="26"/>
  <c r="HB40" i="26"/>
  <c r="HB39" i="26"/>
  <c r="HB38" i="26"/>
  <c r="HB37" i="26"/>
  <c r="HB36" i="26"/>
  <c r="HB35" i="26"/>
  <c r="HB34" i="26"/>
  <c r="HB33" i="26"/>
  <c r="HB32" i="26"/>
  <c r="HB31" i="26"/>
  <c r="HB30" i="26"/>
  <c r="HB29" i="26"/>
  <c r="HB28" i="26"/>
  <c r="HB27" i="26"/>
  <c r="HB26" i="26"/>
  <c r="HB25" i="26"/>
  <c r="HB24" i="26"/>
  <c r="HB23" i="26"/>
  <c r="HB22" i="26"/>
  <c r="HB21" i="26"/>
  <c r="HB20" i="26"/>
  <c r="HB19" i="26"/>
  <c r="HB18" i="26"/>
  <c r="HB17" i="26"/>
  <c r="HB16" i="26"/>
  <c r="HB15" i="26"/>
  <c r="HB14" i="26"/>
  <c r="HB13" i="26"/>
  <c r="HB12" i="26"/>
  <c r="HB11" i="26"/>
  <c r="GX61" i="26"/>
  <c r="GX60" i="26"/>
  <c r="GX59" i="26"/>
  <c r="GX58" i="26"/>
  <c r="GX57" i="26"/>
  <c r="GX56" i="26"/>
  <c r="GX55" i="26"/>
  <c r="GX54" i="26"/>
  <c r="GX53" i="26"/>
  <c r="GX52" i="26"/>
  <c r="GX51" i="26"/>
  <c r="GX50" i="26"/>
  <c r="GX49" i="26"/>
  <c r="GX48" i="26"/>
  <c r="GX47" i="26"/>
  <c r="GX46" i="26"/>
  <c r="GX45" i="26"/>
  <c r="GX44" i="26"/>
  <c r="GX43" i="26"/>
  <c r="GX42" i="26"/>
  <c r="GX41" i="26"/>
  <c r="GX40" i="26"/>
  <c r="GX39" i="26"/>
  <c r="GX38" i="26"/>
  <c r="GX37" i="26"/>
  <c r="GX36" i="26"/>
  <c r="GX35" i="26"/>
  <c r="GX34" i="26"/>
  <c r="GX33" i="26"/>
  <c r="GX32" i="26"/>
  <c r="GX31" i="26"/>
  <c r="GX30" i="26"/>
  <c r="GX29" i="26"/>
  <c r="GX28" i="26"/>
  <c r="GX27" i="26"/>
  <c r="GX26" i="26"/>
  <c r="GX25" i="26"/>
  <c r="GX24" i="26"/>
  <c r="GX23" i="26"/>
  <c r="GX22" i="26"/>
  <c r="GX21" i="26"/>
  <c r="GX20" i="26"/>
  <c r="GX19" i="26"/>
  <c r="GX18" i="26"/>
  <c r="GX17" i="26"/>
  <c r="GX16" i="26"/>
  <c r="GX15" i="26"/>
  <c r="GX14" i="26"/>
  <c r="GX13" i="26"/>
  <c r="GX12" i="26"/>
  <c r="GX11" i="26"/>
  <c r="GT61" i="26"/>
  <c r="GT60" i="26"/>
  <c r="GT59" i="26"/>
  <c r="GT58" i="26"/>
  <c r="GT57" i="26"/>
  <c r="GT56" i="26"/>
  <c r="GT55" i="26"/>
  <c r="GT54" i="26"/>
  <c r="GT53" i="26"/>
  <c r="GT52" i="26"/>
  <c r="GT51" i="26"/>
  <c r="GT50" i="26"/>
  <c r="GT49" i="26"/>
  <c r="GT48" i="26"/>
  <c r="GT47" i="26"/>
  <c r="GT46" i="26"/>
  <c r="GT45" i="26"/>
  <c r="GT44" i="26"/>
  <c r="GT43" i="26"/>
  <c r="GT42" i="26"/>
  <c r="GT41" i="26"/>
  <c r="GT40" i="26"/>
  <c r="GT39" i="26"/>
  <c r="GT38" i="26"/>
  <c r="GT37" i="26"/>
  <c r="GT36" i="26"/>
  <c r="GT35" i="26"/>
  <c r="GT34" i="26"/>
  <c r="GT33" i="26"/>
  <c r="GT32" i="26"/>
  <c r="GT31" i="26"/>
  <c r="GT30" i="26"/>
  <c r="GT29" i="26"/>
  <c r="GT28" i="26"/>
  <c r="GT27" i="26"/>
  <c r="GT26" i="26"/>
  <c r="GT25" i="26"/>
  <c r="GT24" i="26"/>
  <c r="GT23" i="26"/>
  <c r="GT22" i="26"/>
  <c r="GT21" i="26"/>
  <c r="GT20" i="26"/>
  <c r="GT19" i="26"/>
  <c r="GT18" i="26"/>
  <c r="GT17" i="26"/>
  <c r="GT16" i="26"/>
  <c r="GT15" i="26"/>
  <c r="GT14" i="26"/>
  <c r="GT13" i="26"/>
  <c r="GT12" i="26"/>
  <c r="GT11" i="26"/>
  <c r="GP61" i="26"/>
  <c r="GP60" i="26"/>
  <c r="GP59" i="26"/>
  <c r="GP58" i="26"/>
  <c r="GP57" i="26"/>
  <c r="GP56" i="26"/>
  <c r="GP55" i="26"/>
  <c r="GP54" i="26"/>
  <c r="GP53" i="26"/>
  <c r="GP52" i="26"/>
  <c r="GP51" i="26"/>
  <c r="GP50" i="26"/>
  <c r="GP49" i="26"/>
  <c r="GP48" i="26"/>
  <c r="GP47" i="26"/>
  <c r="GP46" i="26"/>
  <c r="GP45" i="26"/>
  <c r="GP44" i="26"/>
  <c r="GP43" i="26"/>
  <c r="GP42" i="26"/>
  <c r="GP41" i="26"/>
  <c r="GP40" i="26"/>
  <c r="GP39" i="26"/>
  <c r="GP38" i="26"/>
  <c r="GP37" i="26"/>
  <c r="GP36" i="26"/>
  <c r="GP35" i="26"/>
  <c r="GP34" i="26"/>
  <c r="GP33" i="26"/>
  <c r="GP32" i="26"/>
  <c r="GP31" i="26"/>
  <c r="GP30" i="26"/>
  <c r="GP29" i="26"/>
  <c r="GP28" i="26"/>
  <c r="GP27" i="26"/>
  <c r="GP26" i="26"/>
  <c r="GP25" i="26"/>
  <c r="GP24" i="26"/>
  <c r="GP23" i="26"/>
  <c r="GP22" i="26"/>
  <c r="GP21" i="26"/>
  <c r="GP20" i="26"/>
  <c r="GP19" i="26"/>
  <c r="GP18" i="26"/>
  <c r="GP17" i="26"/>
  <c r="GP16" i="26"/>
  <c r="GP15" i="26"/>
  <c r="GP14" i="26"/>
  <c r="GP13" i="26"/>
  <c r="GP12" i="26"/>
  <c r="GP11" i="26"/>
  <c r="GL61" i="26"/>
  <c r="GL60" i="26"/>
  <c r="GL59" i="26"/>
  <c r="GL58" i="26"/>
  <c r="GL57" i="26"/>
  <c r="GL56" i="26"/>
  <c r="GL55" i="26"/>
  <c r="GL54" i="26"/>
  <c r="GL53" i="26"/>
  <c r="GL52" i="26"/>
  <c r="GL51" i="26"/>
  <c r="GL50" i="26"/>
  <c r="GL49" i="26"/>
  <c r="GL48" i="26"/>
  <c r="GL47" i="26"/>
  <c r="GL46" i="26"/>
  <c r="GL45" i="26"/>
  <c r="GL44" i="26"/>
  <c r="GL43" i="26"/>
  <c r="GL42" i="26"/>
  <c r="GL41" i="26"/>
  <c r="GL40" i="26"/>
  <c r="GL39" i="26"/>
  <c r="GL38" i="26"/>
  <c r="GL37" i="26"/>
  <c r="GL36" i="26"/>
  <c r="GL35" i="26"/>
  <c r="GL34" i="26"/>
  <c r="GL33" i="26"/>
  <c r="GL32" i="26"/>
  <c r="GL31" i="26"/>
  <c r="GL30" i="26"/>
  <c r="GL29" i="26"/>
  <c r="GL28" i="26"/>
  <c r="GL27" i="26"/>
  <c r="GL26" i="26"/>
  <c r="GL25" i="26"/>
  <c r="GL24" i="26"/>
  <c r="GL23" i="26"/>
  <c r="GL22" i="26"/>
  <c r="GL21" i="26"/>
  <c r="GL20" i="26"/>
  <c r="GL19" i="26"/>
  <c r="GL18" i="26"/>
  <c r="GL17" i="26"/>
  <c r="GL16" i="26"/>
  <c r="GL15" i="26"/>
  <c r="GL14" i="26"/>
  <c r="GL13" i="26"/>
  <c r="GL12" i="26"/>
  <c r="GL11" i="26"/>
  <c r="GH61" i="26"/>
  <c r="GH60" i="26"/>
  <c r="GH59" i="26"/>
  <c r="GH58" i="26"/>
  <c r="GH57" i="26"/>
  <c r="GH56" i="26"/>
  <c r="GH55" i="26"/>
  <c r="GH54" i="26"/>
  <c r="GH53" i="26"/>
  <c r="GH52" i="26"/>
  <c r="GH51" i="26"/>
  <c r="GH50" i="26"/>
  <c r="GH49" i="26"/>
  <c r="GH48" i="26"/>
  <c r="GH47" i="26"/>
  <c r="GH46" i="26"/>
  <c r="GH45" i="26"/>
  <c r="GH44" i="26"/>
  <c r="GH43" i="26"/>
  <c r="GH42" i="26"/>
  <c r="GH41" i="26"/>
  <c r="GH40" i="26"/>
  <c r="GH39" i="26"/>
  <c r="GH38" i="26"/>
  <c r="GH37" i="26"/>
  <c r="GH36" i="26"/>
  <c r="GH35" i="26"/>
  <c r="GH34" i="26"/>
  <c r="GH33" i="26"/>
  <c r="GH32" i="26"/>
  <c r="GH31" i="26"/>
  <c r="GH30" i="26"/>
  <c r="GH29" i="26"/>
  <c r="GH28" i="26"/>
  <c r="GH27" i="26"/>
  <c r="GH26" i="26"/>
  <c r="GH25" i="26"/>
  <c r="GH24" i="26"/>
  <c r="GH23" i="26"/>
  <c r="GH22" i="26"/>
  <c r="GH21" i="26"/>
  <c r="GH20" i="26"/>
  <c r="GH19" i="26"/>
  <c r="GH18" i="26"/>
  <c r="GH17" i="26"/>
  <c r="GH16" i="26"/>
  <c r="GH15" i="26"/>
  <c r="GH14" i="26"/>
  <c r="GH13" i="26"/>
  <c r="GH12" i="26"/>
  <c r="GH11" i="26"/>
  <c r="GD61" i="26"/>
  <c r="GD60" i="26"/>
  <c r="GD59" i="26"/>
  <c r="GD58" i="26"/>
  <c r="GD57" i="26"/>
  <c r="GD56" i="26"/>
  <c r="GD55" i="26"/>
  <c r="GD54" i="26"/>
  <c r="GD53" i="26"/>
  <c r="GD52" i="26"/>
  <c r="GD51" i="26"/>
  <c r="GD50" i="26"/>
  <c r="GD49" i="26"/>
  <c r="GD48" i="26"/>
  <c r="GD47" i="26"/>
  <c r="GD46" i="26"/>
  <c r="GD45" i="26"/>
  <c r="GD44" i="26"/>
  <c r="GD43" i="26"/>
  <c r="GD42" i="26"/>
  <c r="GD41" i="26"/>
  <c r="GD40" i="26"/>
  <c r="GD39" i="26"/>
  <c r="GD38" i="26"/>
  <c r="GD37" i="26"/>
  <c r="GD36" i="26"/>
  <c r="GD35" i="26"/>
  <c r="GD34" i="26"/>
  <c r="GD33" i="26"/>
  <c r="GD32" i="26"/>
  <c r="GD31" i="26"/>
  <c r="GD30" i="26"/>
  <c r="GD29" i="26"/>
  <c r="GD28" i="26"/>
  <c r="GD27" i="26"/>
  <c r="GD26" i="26"/>
  <c r="GD25" i="26"/>
  <c r="GD24" i="26"/>
  <c r="GD23" i="26"/>
  <c r="GD22" i="26"/>
  <c r="GD21" i="26"/>
  <c r="GD20" i="26"/>
  <c r="GD19" i="26"/>
  <c r="GD18" i="26"/>
  <c r="GD17" i="26"/>
  <c r="GD16" i="26"/>
  <c r="GD15" i="26"/>
  <c r="GD14" i="26"/>
  <c r="GD13" i="26"/>
  <c r="GD12" i="26"/>
  <c r="GD11" i="26"/>
  <c r="FZ61" i="26"/>
  <c r="FZ60" i="26"/>
  <c r="FZ59" i="26"/>
  <c r="FZ58" i="26"/>
  <c r="FZ57" i="26"/>
  <c r="FZ56" i="26"/>
  <c r="FZ55" i="26"/>
  <c r="FZ54" i="26"/>
  <c r="FZ53" i="26"/>
  <c r="FZ52" i="26"/>
  <c r="FZ51" i="26"/>
  <c r="FZ50" i="26"/>
  <c r="FZ49" i="26"/>
  <c r="FZ48" i="26"/>
  <c r="FZ47" i="26"/>
  <c r="FZ46" i="26"/>
  <c r="FZ45" i="26"/>
  <c r="FZ44" i="26"/>
  <c r="FZ43" i="26"/>
  <c r="FZ42" i="26"/>
  <c r="FZ41" i="26"/>
  <c r="FZ40" i="26"/>
  <c r="FZ39" i="26"/>
  <c r="FZ38" i="26"/>
  <c r="FZ37" i="26"/>
  <c r="FZ36" i="26"/>
  <c r="FZ35" i="26"/>
  <c r="FZ34" i="26"/>
  <c r="FZ33" i="26"/>
  <c r="FZ32" i="26"/>
  <c r="FZ31" i="26"/>
  <c r="FZ30" i="26"/>
  <c r="FZ29" i="26"/>
  <c r="FZ28" i="26"/>
  <c r="FZ27" i="26"/>
  <c r="FZ26" i="26"/>
  <c r="FZ25" i="26"/>
  <c r="FZ24" i="26"/>
  <c r="FZ23" i="26"/>
  <c r="FZ22" i="26"/>
  <c r="FZ21" i="26"/>
  <c r="FZ20" i="26"/>
  <c r="FZ19" i="26"/>
  <c r="FZ18" i="26"/>
  <c r="FZ17" i="26"/>
  <c r="FZ16" i="26"/>
  <c r="FZ15" i="26"/>
  <c r="FZ14" i="26"/>
  <c r="FZ13" i="26"/>
  <c r="FZ12" i="26"/>
  <c r="FZ11" i="26"/>
  <c r="FV61" i="26"/>
  <c r="FV60" i="26"/>
  <c r="FV59" i="26"/>
  <c r="FV58" i="26"/>
  <c r="FV57" i="26"/>
  <c r="FV56" i="26"/>
  <c r="FV55" i="26"/>
  <c r="FV54" i="26"/>
  <c r="FV53" i="26"/>
  <c r="FV52" i="26"/>
  <c r="FV51" i="26"/>
  <c r="FV50" i="26"/>
  <c r="FV49" i="26"/>
  <c r="FV48" i="26"/>
  <c r="FV47" i="26"/>
  <c r="FV46" i="26"/>
  <c r="FV45" i="26"/>
  <c r="FV44" i="26"/>
  <c r="FV43" i="26"/>
  <c r="FV42" i="26"/>
  <c r="FV41" i="26"/>
  <c r="FV40" i="26"/>
  <c r="FV39" i="26"/>
  <c r="FV38" i="26"/>
  <c r="FV37" i="26"/>
  <c r="FV36" i="26"/>
  <c r="FV35" i="26"/>
  <c r="FV34" i="26"/>
  <c r="FV33" i="26"/>
  <c r="FV32" i="26"/>
  <c r="FV31" i="26"/>
  <c r="FV30" i="26"/>
  <c r="FV29" i="26"/>
  <c r="FV28" i="26"/>
  <c r="FV27" i="26"/>
  <c r="FV26" i="26"/>
  <c r="FV25" i="26"/>
  <c r="FV24" i="26"/>
  <c r="FV23" i="26"/>
  <c r="FV22" i="26"/>
  <c r="FV21" i="26"/>
  <c r="FV20" i="26"/>
  <c r="FV19" i="26"/>
  <c r="FV18" i="26"/>
  <c r="FV17" i="26"/>
  <c r="FV16" i="26"/>
  <c r="FV15" i="26"/>
  <c r="FV14" i="26"/>
  <c r="FV13" i="26"/>
  <c r="FV12" i="26"/>
  <c r="FV11" i="26"/>
  <c r="FR61" i="26"/>
  <c r="FR60" i="26"/>
  <c r="FR59" i="26"/>
  <c r="FR58" i="26"/>
  <c r="FR57" i="26"/>
  <c r="FR56" i="26"/>
  <c r="FR55" i="26"/>
  <c r="FR54" i="26"/>
  <c r="FR53" i="26"/>
  <c r="FR52" i="26"/>
  <c r="FR51" i="26"/>
  <c r="FR50" i="26"/>
  <c r="FR49" i="26"/>
  <c r="FR48" i="26"/>
  <c r="FR47" i="26"/>
  <c r="FR46" i="26"/>
  <c r="FR45" i="26"/>
  <c r="FR44" i="26"/>
  <c r="FR43" i="26"/>
  <c r="FR42" i="26"/>
  <c r="FR41" i="26"/>
  <c r="FR40" i="26"/>
  <c r="FR39" i="26"/>
  <c r="FR38" i="26"/>
  <c r="FR37" i="26"/>
  <c r="FR36" i="26"/>
  <c r="FR35" i="26"/>
  <c r="FR34" i="26"/>
  <c r="FR33" i="26"/>
  <c r="FR32" i="26"/>
  <c r="FR31" i="26"/>
  <c r="FR30" i="26"/>
  <c r="FR29" i="26"/>
  <c r="FR28" i="26"/>
  <c r="FR27" i="26"/>
  <c r="FR26" i="26"/>
  <c r="FR25" i="26"/>
  <c r="FR24" i="26"/>
  <c r="FR23" i="26"/>
  <c r="FR22" i="26"/>
  <c r="FR21" i="26"/>
  <c r="FR20" i="26"/>
  <c r="FR19" i="26"/>
  <c r="FR18" i="26"/>
  <c r="FR17" i="26"/>
  <c r="FR16" i="26"/>
  <c r="FR15" i="26"/>
  <c r="FR14" i="26"/>
  <c r="FR13" i="26"/>
  <c r="FR12" i="26"/>
  <c r="FR11" i="26"/>
  <c r="FN61" i="26"/>
  <c r="FN60" i="26"/>
  <c r="FN59" i="26"/>
  <c r="FN58" i="26"/>
  <c r="FN57" i="26"/>
  <c r="FN56" i="26"/>
  <c r="FN55" i="26"/>
  <c r="FN54" i="26"/>
  <c r="FN53" i="26"/>
  <c r="FN52" i="26"/>
  <c r="FN51" i="26"/>
  <c r="FN50" i="26"/>
  <c r="FN49" i="26"/>
  <c r="FN48" i="26"/>
  <c r="FN47" i="26"/>
  <c r="FN46" i="26"/>
  <c r="FN45" i="26"/>
  <c r="FN44" i="26"/>
  <c r="FN43" i="26"/>
  <c r="FN42" i="26"/>
  <c r="FN41" i="26"/>
  <c r="FN40" i="26"/>
  <c r="FN39" i="26"/>
  <c r="FN38" i="26"/>
  <c r="FN37" i="26"/>
  <c r="FN36" i="26"/>
  <c r="FN35" i="26"/>
  <c r="FN34" i="26"/>
  <c r="FN33" i="26"/>
  <c r="FN32" i="26"/>
  <c r="FN31" i="26"/>
  <c r="FN30" i="26"/>
  <c r="FN29" i="26"/>
  <c r="FN28" i="26"/>
  <c r="FN27" i="26"/>
  <c r="FN26" i="26"/>
  <c r="FN25" i="26"/>
  <c r="FN24" i="26"/>
  <c r="FN23" i="26"/>
  <c r="FN22" i="26"/>
  <c r="FN21" i="26"/>
  <c r="FN20" i="26"/>
  <c r="FN19" i="26"/>
  <c r="FN18" i="26"/>
  <c r="FN17" i="26"/>
  <c r="FN16" i="26"/>
  <c r="FN15" i="26"/>
  <c r="FN14" i="26"/>
  <c r="FN13" i="26"/>
  <c r="FN12" i="26"/>
  <c r="FN11" i="26"/>
  <c r="FJ61" i="26"/>
  <c r="FJ60" i="26"/>
  <c r="FJ59" i="26"/>
  <c r="FJ58" i="26"/>
  <c r="FJ57" i="26"/>
  <c r="FJ56" i="26"/>
  <c r="FJ55" i="26"/>
  <c r="FJ54" i="26"/>
  <c r="FJ53" i="26"/>
  <c r="FJ52" i="26"/>
  <c r="FJ51" i="26"/>
  <c r="FJ50" i="26"/>
  <c r="FJ49" i="26"/>
  <c r="FJ48" i="26"/>
  <c r="FJ47" i="26"/>
  <c r="FJ46" i="26"/>
  <c r="FJ45" i="26"/>
  <c r="FJ44" i="26"/>
  <c r="FJ43" i="26"/>
  <c r="FJ42" i="26"/>
  <c r="FJ41" i="26"/>
  <c r="FJ40" i="26"/>
  <c r="FJ39" i="26"/>
  <c r="FJ38" i="26"/>
  <c r="FJ37" i="26"/>
  <c r="FJ36" i="26"/>
  <c r="FJ35" i="26"/>
  <c r="FJ34" i="26"/>
  <c r="FJ33" i="26"/>
  <c r="FJ32" i="26"/>
  <c r="FJ31" i="26"/>
  <c r="FJ30" i="26"/>
  <c r="FJ29" i="26"/>
  <c r="FJ28" i="26"/>
  <c r="FJ27" i="26"/>
  <c r="FJ26" i="26"/>
  <c r="FJ25" i="26"/>
  <c r="FJ24" i="26"/>
  <c r="FJ23" i="26"/>
  <c r="FJ22" i="26"/>
  <c r="FJ21" i="26"/>
  <c r="FJ20" i="26"/>
  <c r="FJ19" i="26"/>
  <c r="FJ18" i="26"/>
  <c r="FJ17" i="26"/>
  <c r="FJ16" i="26"/>
  <c r="FJ15" i="26"/>
  <c r="FJ14" i="26"/>
  <c r="FJ13" i="26"/>
  <c r="FJ12" i="26"/>
  <c r="FJ11" i="26"/>
  <c r="FF61" i="26"/>
  <c r="FF60" i="26"/>
  <c r="FF59" i="26"/>
  <c r="FF58" i="26"/>
  <c r="FF57" i="26"/>
  <c r="FF56" i="26"/>
  <c r="FF55" i="26"/>
  <c r="FF54" i="26"/>
  <c r="FF53" i="26"/>
  <c r="FF52" i="26"/>
  <c r="FF51" i="26"/>
  <c r="FF50" i="26"/>
  <c r="FF49" i="26"/>
  <c r="FF48" i="26"/>
  <c r="FF47" i="26"/>
  <c r="FF46" i="26"/>
  <c r="FF45" i="26"/>
  <c r="FF44" i="26"/>
  <c r="FF43" i="26"/>
  <c r="FF42" i="26"/>
  <c r="FF41" i="26"/>
  <c r="FF40" i="26"/>
  <c r="FF39" i="26"/>
  <c r="FF38" i="26"/>
  <c r="FF37" i="26"/>
  <c r="FF36" i="26"/>
  <c r="FF35" i="26"/>
  <c r="FF34" i="26"/>
  <c r="FF33" i="26"/>
  <c r="FF32" i="26"/>
  <c r="FF31" i="26"/>
  <c r="FF30" i="26"/>
  <c r="FF29" i="26"/>
  <c r="FF28" i="26"/>
  <c r="FF27" i="26"/>
  <c r="FF26" i="26"/>
  <c r="FF25" i="26"/>
  <c r="FF24" i="26"/>
  <c r="FF23" i="26"/>
  <c r="FF22" i="26"/>
  <c r="FF21" i="26"/>
  <c r="FF20" i="26"/>
  <c r="FF19" i="26"/>
  <c r="FF18" i="26"/>
  <c r="FF17" i="26"/>
  <c r="FF16" i="26"/>
  <c r="FF15" i="26"/>
  <c r="FF14" i="26"/>
  <c r="FF13" i="26"/>
  <c r="FF12" i="26"/>
  <c r="FF11" i="26"/>
  <c r="FB61" i="26"/>
  <c r="FB60" i="26"/>
  <c r="FB59" i="26"/>
  <c r="FB58" i="26"/>
  <c r="FB57" i="26"/>
  <c r="FB56" i="26"/>
  <c r="FB55" i="26"/>
  <c r="FB54" i="26"/>
  <c r="FB53" i="26"/>
  <c r="FB52" i="26"/>
  <c r="FB51" i="26"/>
  <c r="FB50" i="26"/>
  <c r="FB49" i="26"/>
  <c r="FB48" i="26"/>
  <c r="FB47" i="26"/>
  <c r="FB46" i="26"/>
  <c r="FB45" i="26"/>
  <c r="FB44" i="26"/>
  <c r="FB43" i="26"/>
  <c r="FB42" i="26"/>
  <c r="FB41" i="26"/>
  <c r="FB40" i="26"/>
  <c r="FB39" i="26"/>
  <c r="FB38" i="26"/>
  <c r="FB37" i="26"/>
  <c r="FB36" i="26"/>
  <c r="FB35" i="26"/>
  <c r="FB34" i="26"/>
  <c r="FB33" i="26"/>
  <c r="FB32" i="26"/>
  <c r="FB31" i="26"/>
  <c r="FB30" i="26"/>
  <c r="FB29" i="26"/>
  <c r="FB28" i="26"/>
  <c r="FB27" i="26"/>
  <c r="FB26" i="26"/>
  <c r="FB25" i="26"/>
  <c r="FB24" i="26"/>
  <c r="FB23" i="26"/>
  <c r="FB22" i="26"/>
  <c r="FB21" i="26"/>
  <c r="FB20" i="26"/>
  <c r="FB19" i="26"/>
  <c r="FB18" i="26"/>
  <c r="FB17" i="26"/>
  <c r="FB16" i="26"/>
  <c r="FB15" i="26"/>
  <c r="FB14" i="26"/>
  <c r="FB13" i="26"/>
  <c r="FB12" i="26"/>
  <c r="FB11" i="26"/>
  <c r="EX61" i="26"/>
  <c r="EX60" i="26"/>
  <c r="EX59" i="26"/>
  <c r="EX58" i="26"/>
  <c r="EX57" i="26"/>
  <c r="EX56" i="26"/>
  <c r="EX55" i="26"/>
  <c r="EX54" i="26"/>
  <c r="EX53" i="26"/>
  <c r="EX52" i="26"/>
  <c r="EX51" i="26"/>
  <c r="EX50" i="26"/>
  <c r="EX49" i="26"/>
  <c r="EX48" i="26"/>
  <c r="EX47" i="26"/>
  <c r="EX46" i="26"/>
  <c r="EX45" i="26"/>
  <c r="EX44" i="26"/>
  <c r="EX43" i="26"/>
  <c r="EX42" i="26"/>
  <c r="EX41" i="26"/>
  <c r="EX40" i="26"/>
  <c r="EX39" i="26"/>
  <c r="EX38" i="26"/>
  <c r="EX37" i="26"/>
  <c r="EX36" i="26"/>
  <c r="EX35" i="26"/>
  <c r="EX34" i="26"/>
  <c r="EX33" i="26"/>
  <c r="EX32" i="26"/>
  <c r="EX31" i="26"/>
  <c r="EX30" i="26"/>
  <c r="EX29" i="26"/>
  <c r="EX28" i="26"/>
  <c r="EX27" i="26"/>
  <c r="EX26" i="26"/>
  <c r="EX25" i="26"/>
  <c r="EX24" i="26"/>
  <c r="EX23" i="26"/>
  <c r="EX22" i="26"/>
  <c r="EX21" i="26"/>
  <c r="EX20" i="26"/>
  <c r="EX19" i="26"/>
  <c r="EX18" i="26"/>
  <c r="EX17" i="26"/>
  <c r="EX16" i="26"/>
  <c r="EX15" i="26"/>
  <c r="EX14" i="26"/>
  <c r="EX13" i="26"/>
  <c r="EX12" i="26"/>
  <c r="EX11" i="26"/>
  <c r="ET61" i="26"/>
  <c r="ET60" i="26"/>
  <c r="ET59" i="26"/>
  <c r="ET58" i="26"/>
  <c r="ET57" i="26"/>
  <c r="ET56" i="26"/>
  <c r="ET55" i="26"/>
  <c r="ET54" i="26"/>
  <c r="ET53" i="26"/>
  <c r="ET52" i="26"/>
  <c r="ET51" i="26"/>
  <c r="ET50" i="26"/>
  <c r="ET49" i="26"/>
  <c r="ET48" i="26"/>
  <c r="ET47" i="26"/>
  <c r="ET46" i="26"/>
  <c r="ET45" i="26"/>
  <c r="ET44" i="26"/>
  <c r="ET43" i="26"/>
  <c r="ET42" i="26"/>
  <c r="ET41" i="26"/>
  <c r="ET40" i="26"/>
  <c r="ET39" i="26"/>
  <c r="ET38" i="26"/>
  <c r="ET37" i="26"/>
  <c r="ET36" i="26"/>
  <c r="ET35" i="26"/>
  <c r="ET34" i="26"/>
  <c r="ET33" i="26"/>
  <c r="ET32" i="26"/>
  <c r="ET31" i="26"/>
  <c r="ET30" i="26"/>
  <c r="ET29" i="26"/>
  <c r="ET28" i="26"/>
  <c r="ET27" i="26"/>
  <c r="ET26" i="26"/>
  <c r="ET25" i="26"/>
  <c r="ET24" i="26"/>
  <c r="ET23" i="26"/>
  <c r="ET22" i="26"/>
  <c r="ET21" i="26"/>
  <c r="ET20" i="26"/>
  <c r="ET19" i="26"/>
  <c r="ET18" i="26"/>
  <c r="ET17" i="26"/>
  <c r="ET16" i="26"/>
  <c r="ET15" i="26"/>
  <c r="ET14" i="26"/>
  <c r="ET13" i="26"/>
  <c r="ET12" i="26"/>
  <c r="ET11" i="26"/>
  <c r="EP61" i="26"/>
  <c r="EP60" i="26"/>
  <c r="EP59" i="26"/>
  <c r="EP58" i="26"/>
  <c r="EP57" i="26"/>
  <c r="EP56" i="26"/>
  <c r="EP55" i="26"/>
  <c r="EP54" i="26"/>
  <c r="EP53" i="26"/>
  <c r="EP52" i="26"/>
  <c r="EP51" i="26"/>
  <c r="EP50" i="26"/>
  <c r="EP49" i="26"/>
  <c r="EP48" i="26"/>
  <c r="EP47" i="26"/>
  <c r="EP46" i="26"/>
  <c r="EP45" i="26"/>
  <c r="EP44" i="26"/>
  <c r="EP43" i="26"/>
  <c r="EP42" i="26"/>
  <c r="EP41" i="26"/>
  <c r="EP40" i="26"/>
  <c r="EP39" i="26"/>
  <c r="EP38" i="26"/>
  <c r="EP37" i="26"/>
  <c r="EP36" i="26"/>
  <c r="EP35" i="26"/>
  <c r="EP34" i="26"/>
  <c r="EP33" i="26"/>
  <c r="EP32" i="26"/>
  <c r="EP31" i="26"/>
  <c r="EP30" i="26"/>
  <c r="EP29" i="26"/>
  <c r="EP28" i="26"/>
  <c r="EP27" i="26"/>
  <c r="EP26" i="26"/>
  <c r="EP25" i="26"/>
  <c r="EP24" i="26"/>
  <c r="EP23" i="26"/>
  <c r="EP22" i="26"/>
  <c r="EP21" i="26"/>
  <c r="EP20" i="26"/>
  <c r="EP19" i="26"/>
  <c r="EP18" i="26"/>
  <c r="EP17" i="26"/>
  <c r="EP16" i="26"/>
  <c r="EP15" i="26"/>
  <c r="EP14" i="26"/>
  <c r="EP13" i="26"/>
  <c r="EP12" i="26"/>
  <c r="EP11" i="26"/>
  <c r="EL61" i="26"/>
  <c r="EL60" i="26"/>
  <c r="EL59" i="26"/>
  <c r="EL58" i="26"/>
  <c r="EL57" i="26"/>
  <c r="EL56" i="26"/>
  <c r="EL55" i="26"/>
  <c r="EL54" i="26"/>
  <c r="EL53" i="26"/>
  <c r="EL52" i="26"/>
  <c r="EL51" i="26"/>
  <c r="EL50" i="26"/>
  <c r="EL49" i="26"/>
  <c r="EL48" i="26"/>
  <c r="EL47" i="26"/>
  <c r="EL46" i="26"/>
  <c r="EL45" i="26"/>
  <c r="EL44" i="26"/>
  <c r="EL43" i="26"/>
  <c r="EL42" i="26"/>
  <c r="EL41" i="26"/>
  <c r="EL40" i="26"/>
  <c r="EL39" i="26"/>
  <c r="EL38" i="26"/>
  <c r="EL37" i="26"/>
  <c r="EL36" i="26"/>
  <c r="EL35" i="26"/>
  <c r="EL34" i="26"/>
  <c r="EL33" i="26"/>
  <c r="EL32" i="26"/>
  <c r="EL31" i="26"/>
  <c r="EL30" i="26"/>
  <c r="EL29" i="26"/>
  <c r="EL28" i="26"/>
  <c r="EL27" i="26"/>
  <c r="EL26" i="26"/>
  <c r="EL25" i="26"/>
  <c r="EL24" i="26"/>
  <c r="EL23" i="26"/>
  <c r="EL22" i="26"/>
  <c r="EL21" i="26"/>
  <c r="EL20" i="26"/>
  <c r="EL19" i="26"/>
  <c r="EL18" i="26"/>
  <c r="EL17" i="26"/>
  <c r="EL16" i="26"/>
  <c r="EL15" i="26"/>
  <c r="EL14" i="26"/>
  <c r="EL13" i="26"/>
  <c r="EL12" i="26"/>
  <c r="EL11" i="26"/>
  <c r="EH61" i="26"/>
  <c r="EH60" i="26"/>
  <c r="EH59" i="26"/>
  <c r="EH58" i="26"/>
  <c r="EH57" i="26"/>
  <c r="EH56" i="26"/>
  <c r="EH55" i="26"/>
  <c r="EH54" i="26"/>
  <c r="EH53" i="26"/>
  <c r="EH52" i="26"/>
  <c r="EH51" i="26"/>
  <c r="EH50" i="26"/>
  <c r="EH49" i="26"/>
  <c r="EH48" i="26"/>
  <c r="EH47" i="26"/>
  <c r="EH46" i="26"/>
  <c r="EH45" i="26"/>
  <c r="EH44" i="26"/>
  <c r="EH43" i="26"/>
  <c r="EH42" i="26"/>
  <c r="EH41" i="26"/>
  <c r="EH40" i="26"/>
  <c r="EH39" i="26"/>
  <c r="EH38" i="26"/>
  <c r="EH37" i="26"/>
  <c r="EH36" i="26"/>
  <c r="EH35" i="26"/>
  <c r="EH34" i="26"/>
  <c r="EH33" i="26"/>
  <c r="EH32" i="26"/>
  <c r="EH31" i="26"/>
  <c r="EH30" i="26"/>
  <c r="EH29" i="26"/>
  <c r="EH28" i="26"/>
  <c r="EH27" i="26"/>
  <c r="EH26" i="26"/>
  <c r="EH25" i="26"/>
  <c r="EH24" i="26"/>
  <c r="EH23" i="26"/>
  <c r="EH22" i="26"/>
  <c r="EH21" i="26"/>
  <c r="EH20" i="26"/>
  <c r="EH19" i="26"/>
  <c r="EH18" i="26"/>
  <c r="EH17" i="26"/>
  <c r="EH16" i="26"/>
  <c r="EH15" i="26"/>
  <c r="EH14" i="26"/>
  <c r="EH13" i="26"/>
  <c r="EH12" i="26"/>
  <c r="EH11" i="26"/>
  <c r="ED61" i="26"/>
  <c r="ED60" i="26"/>
  <c r="ED59" i="26"/>
  <c r="ED58" i="26"/>
  <c r="ED57" i="26"/>
  <c r="ED56" i="26"/>
  <c r="ED55" i="26"/>
  <c r="ED54" i="26"/>
  <c r="ED53" i="26"/>
  <c r="ED52" i="26"/>
  <c r="ED51" i="26"/>
  <c r="ED50" i="26"/>
  <c r="ED49" i="26"/>
  <c r="ED48" i="26"/>
  <c r="ED47" i="26"/>
  <c r="ED46" i="26"/>
  <c r="ED45" i="26"/>
  <c r="ED44" i="26"/>
  <c r="ED43" i="26"/>
  <c r="ED42" i="26"/>
  <c r="ED41" i="26"/>
  <c r="ED40" i="26"/>
  <c r="ED39" i="26"/>
  <c r="ED38" i="26"/>
  <c r="ED37" i="26"/>
  <c r="ED36" i="26"/>
  <c r="ED35" i="26"/>
  <c r="ED34" i="26"/>
  <c r="ED33" i="26"/>
  <c r="ED32" i="26"/>
  <c r="ED31" i="26"/>
  <c r="ED30" i="26"/>
  <c r="ED29" i="26"/>
  <c r="ED28" i="26"/>
  <c r="ED27" i="26"/>
  <c r="ED26" i="26"/>
  <c r="ED25" i="26"/>
  <c r="ED24" i="26"/>
  <c r="ED23" i="26"/>
  <c r="ED22" i="26"/>
  <c r="ED21" i="26"/>
  <c r="ED20" i="26"/>
  <c r="ED19" i="26"/>
  <c r="ED18" i="26"/>
  <c r="ED17" i="26"/>
  <c r="ED16" i="26"/>
  <c r="ED15" i="26"/>
  <c r="ED14" i="26"/>
  <c r="ED13" i="26"/>
  <c r="ED12" i="26"/>
  <c r="ED11" i="26"/>
  <c r="DZ61" i="26"/>
  <c r="DZ60" i="26"/>
  <c r="DZ59" i="26"/>
  <c r="DZ58" i="26"/>
  <c r="DZ57" i="26"/>
  <c r="DZ56" i="26"/>
  <c r="DZ55" i="26"/>
  <c r="DZ54" i="26"/>
  <c r="DZ53" i="26"/>
  <c r="DZ52" i="26"/>
  <c r="DZ51" i="26"/>
  <c r="DZ50" i="26"/>
  <c r="DZ49" i="26"/>
  <c r="DZ48" i="26"/>
  <c r="DZ47" i="26"/>
  <c r="DZ46" i="26"/>
  <c r="DZ45" i="26"/>
  <c r="DZ44" i="26"/>
  <c r="DZ43" i="26"/>
  <c r="DZ42" i="26"/>
  <c r="DZ41" i="26"/>
  <c r="DZ40" i="26"/>
  <c r="DZ39" i="26"/>
  <c r="DZ38" i="26"/>
  <c r="DZ37" i="26"/>
  <c r="DZ36" i="26"/>
  <c r="DZ35" i="26"/>
  <c r="DZ34" i="26"/>
  <c r="DZ33" i="26"/>
  <c r="DZ32" i="26"/>
  <c r="DZ31" i="26"/>
  <c r="DZ30" i="26"/>
  <c r="DZ29" i="26"/>
  <c r="DZ28" i="26"/>
  <c r="DZ27" i="26"/>
  <c r="DZ26" i="26"/>
  <c r="DZ25" i="26"/>
  <c r="DZ24" i="26"/>
  <c r="DZ23" i="26"/>
  <c r="DZ22" i="26"/>
  <c r="DZ21" i="26"/>
  <c r="DZ20" i="26"/>
  <c r="DZ19" i="26"/>
  <c r="DZ18" i="26"/>
  <c r="DZ17" i="26"/>
  <c r="DZ16" i="26"/>
  <c r="DZ15" i="26"/>
  <c r="DZ14" i="26"/>
  <c r="DZ13" i="26"/>
  <c r="DZ12" i="26"/>
  <c r="DZ11" i="26"/>
  <c r="DV61" i="26"/>
  <c r="DV60" i="26"/>
  <c r="DV59" i="26"/>
  <c r="DV58" i="26"/>
  <c r="DV57" i="26"/>
  <c r="DV56" i="26"/>
  <c r="DV55" i="26"/>
  <c r="DV54" i="26"/>
  <c r="DV53" i="26"/>
  <c r="DV52" i="26"/>
  <c r="DV51" i="26"/>
  <c r="DV50" i="26"/>
  <c r="DV49" i="26"/>
  <c r="DV48" i="26"/>
  <c r="DV47" i="26"/>
  <c r="DV46" i="26"/>
  <c r="DV45" i="26"/>
  <c r="DV44" i="26"/>
  <c r="DV43" i="26"/>
  <c r="DV42" i="26"/>
  <c r="DV41" i="26"/>
  <c r="DV40" i="26"/>
  <c r="DV39" i="26"/>
  <c r="DV38" i="26"/>
  <c r="DV37" i="26"/>
  <c r="DV36" i="26"/>
  <c r="DV35" i="26"/>
  <c r="DV34" i="26"/>
  <c r="DV33" i="26"/>
  <c r="DV32" i="26"/>
  <c r="DV31" i="26"/>
  <c r="DV30" i="26"/>
  <c r="DV29" i="26"/>
  <c r="DV28" i="26"/>
  <c r="DV27" i="26"/>
  <c r="DV26" i="26"/>
  <c r="DV25" i="26"/>
  <c r="DV24" i="26"/>
  <c r="DV23" i="26"/>
  <c r="DV22" i="26"/>
  <c r="DV21" i="26"/>
  <c r="DV20" i="26"/>
  <c r="DV19" i="26"/>
  <c r="DV18" i="26"/>
  <c r="DV17" i="26"/>
  <c r="DV16" i="26"/>
  <c r="DV15" i="26"/>
  <c r="DV14" i="26"/>
  <c r="DV13" i="26"/>
  <c r="DV12" i="26"/>
  <c r="DV11" i="26"/>
  <c r="DR61" i="26"/>
  <c r="DR60" i="26"/>
  <c r="DR59" i="26"/>
  <c r="DR58" i="26"/>
  <c r="DR57" i="26"/>
  <c r="DR56" i="26"/>
  <c r="DR55" i="26"/>
  <c r="DR54" i="26"/>
  <c r="DR53" i="26"/>
  <c r="DR52" i="26"/>
  <c r="DR51" i="26"/>
  <c r="DR50" i="26"/>
  <c r="DR49" i="26"/>
  <c r="DR48" i="26"/>
  <c r="DR47" i="26"/>
  <c r="DR46" i="26"/>
  <c r="DR45" i="26"/>
  <c r="DR44" i="26"/>
  <c r="DR43" i="26"/>
  <c r="DR42" i="26"/>
  <c r="DR41" i="26"/>
  <c r="DR40" i="26"/>
  <c r="DR39" i="26"/>
  <c r="DR38" i="26"/>
  <c r="DR37" i="26"/>
  <c r="DR36" i="26"/>
  <c r="DR35" i="26"/>
  <c r="DR34" i="26"/>
  <c r="DR33" i="26"/>
  <c r="DR32" i="26"/>
  <c r="DR31" i="26"/>
  <c r="DR30" i="26"/>
  <c r="DR29" i="26"/>
  <c r="DR28" i="26"/>
  <c r="DR27" i="26"/>
  <c r="DR26" i="26"/>
  <c r="DR25" i="26"/>
  <c r="DR24" i="26"/>
  <c r="DR23" i="26"/>
  <c r="DR22" i="26"/>
  <c r="DR21" i="26"/>
  <c r="DR20" i="26"/>
  <c r="DR19" i="26"/>
  <c r="DR18" i="26"/>
  <c r="DR17" i="26"/>
  <c r="DR16" i="26"/>
  <c r="DR15" i="26"/>
  <c r="DR14" i="26"/>
  <c r="DR13" i="26"/>
  <c r="DR12" i="26"/>
  <c r="DR11" i="26"/>
  <c r="DN61" i="26"/>
  <c r="DN60" i="26"/>
  <c r="DN59" i="26"/>
  <c r="DN58" i="26"/>
  <c r="DN57" i="26"/>
  <c r="DN56" i="26"/>
  <c r="DN55" i="26"/>
  <c r="DN54" i="26"/>
  <c r="DN53" i="26"/>
  <c r="DN52" i="26"/>
  <c r="DN51" i="26"/>
  <c r="DN50" i="26"/>
  <c r="DN49" i="26"/>
  <c r="DN48" i="26"/>
  <c r="DN47" i="26"/>
  <c r="DN46" i="26"/>
  <c r="DN45" i="26"/>
  <c r="DN44" i="26"/>
  <c r="DN43" i="26"/>
  <c r="DN42" i="26"/>
  <c r="DN41" i="26"/>
  <c r="DN40" i="26"/>
  <c r="DN39" i="26"/>
  <c r="DN38" i="26"/>
  <c r="DN37" i="26"/>
  <c r="DN36" i="26"/>
  <c r="DN35" i="26"/>
  <c r="DN34" i="26"/>
  <c r="DN33" i="26"/>
  <c r="DN32" i="26"/>
  <c r="DN31" i="26"/>
  <c r="DN30" i="26"/>
  <c r="DN29" i="26"/>
  <c r="DN28" i="26"/>
  <c r="DN27" i="26"/>
  <c r="DN26" i="26"/>
  <c r="DN25" i="26"/>
  <c r="DN24" i="26"/>
  <c r="DN23" i="26"/>
  <c r="DN22" i="26"/>
  <c r="DN21" i="26"/>
  <c r="DN20" i="26"/>
  <c r="DN19" i="26"/>
  <c r="DN18" i="26"/>
  <c r="DN17" i="26"/>
  <c r="DN16" i="26"/>
  <c r="DN15" i="26"/>
  <c r="DN14" i="26"/>
  <c r="DN13" i="26"/>
  <c r="DN12" i="26"/>
  <c r="DN11" i="26"/>
  <c r="DJ61" i="26"/>
  <c r="DJ60" i="26"/>
  <c r="DJ59" i="26"/>
  <c r="DJ58" i="26"/>
  <c r="DJ57" i="26"/>
  <c r="DJ56" i="26"/>
  <c r="DJ55" i="26"/>
  <c r="DJ54" i="26"/>
  <c r="DJ53" i="26"/>
  <c r="DJ52" i="26"/>
  <c r="DJ51" i="26"/>
  <c r="DJ50" i="26"/>
  <c r="DJ49" i="26"/>
  <c r="DJ48" i="26"/>
  <c r="DJ47" i="26"/>
  <c r="DJ46" i="26"/>
  <c r="DJ45" i="26"/>
  <c r="DJ44" i="26"/>
  <c r="DJ43" i="26"/>
  <c r="DJ42" i="26"/>
  <c r="DJ41" i="26"/>
  <c r="DJ40" i="26"/>
  <c r="DJ39" i="26"/>
  <c r="DJ38" i="26"/>
  <c r="DJ37" i="26"/>
  <c r="DJ36" i="26"/>
  <c r="DJ35" i="26"/>
  <c r="DJ34" i="26"/>
  <c r="DJ33" i="26"/>
  <c r="DJ32" i="26"/>
  <c r="DJ31" i="26"/>
  <c r="DJ30" i="26"/>
  <c r="DJ29" i="26"/>
  <c r="DJ28" i="26"/>
  <c r="DJ27" i="26"/>
  <c r="DJ26" i="26"/>
  <c r="DJ25" i="26"/>
  <c r="DJ24" i="26"/>
  <c r="DJ23" i="26"/>
  <c r="DJ22" i="26"/>
  <c r="DJ21" i="26"/>
  <c r="DJ20" i="26"/>
  <c r="DJ19" i="26"/>
  <c r="DJ18" i="26"/>
  <c r="DJ17" i="26"/>
  <c r="DJ16" i="26"/>
  <c r="DJ15" i="26"/>
  <c r="DJ14" i="26"/>
  <c r="DJ13" i="26"/>
  <c r="DJ12" i="26"/>
  <c r="DJ11" i="26"/>
  <c r="DF61" i="26"/>
  <c r="DF60" i="26"/>
  <c r="DF59" i="26"/>
  <c r="DF58" i="26"/>
  <c r="DF57" i="26"/>
  <c r="DF56" i="26"/>
  <c r="DF55" i="26"/>
  <c r="DF54" i="26"/>
  <c r="DF53" i="26"/>
  <c r="DF52" i="26"/>
  <c r="DF51" i="26"/>
  <c r="DF50" i="26"/>
  <c r="DF49" i="26"/>
  <c r="DF48" i="26"/>
  <c r="DF47" i="26"/>
  <c r="DF46" i="26"/>
  <c r="DF45" i="26"/>
  <c r="DF44" i="26"/>
  <c r="DF43" i="26"/>
  <c r="DF42" i="26"/>
  <c r="DF41" i="26"/>
  <c r="DF40" i="26"/>
  <c r="DF39" i="26"/>
  <c r="DF38" i="26"/>
  <c r="DF37" i="26"/>
  <c r="DF36" i="26"/>
  <c r="DF35" i="26"/>
  <c r="DF34" i="26"/>
  <c r="DF33" i="26"/>
  <c r="DF32" i="26"/>
  <c r="DF31" i="26"/>
  <c r="DF30" i="26"/>
  <c r="DF29" i="26"/>
  <c r="DF28" i="26"/>
  <c r="DF27" i="26"/>
  <c r="DF26" i="26"/>
  <c r="DF25" i="26"/>
  <c r="DF24" i="26"/>
  <c r="DF23" i="26"/>
  <c r="DF22" i="26"/>
  <c r="DF21" i="26"/>
  <c r="DF20" i="26"/>
  <c r="DF19" i="26"/>
  <c r="DF18" i="26"/>
  <c r="DF17" i="26"/>
  <c r="DF16" i="26"/>
  <c r="DF15" i="26"/>
  <c r="DF14" i="26"/>
  <c r="DF13" i="26"/>
  <c r="DF12" i="26"/>
  <c r="DF11" i="26"/>
  <c r="DB61" i="26"/>
  <c r="DB60" i="26"/>
  <c r="DB59" i="26"/>
  <c r="DB58" i="26"/>
  <c r="DB57" i="26"/>
  <c r="DB56" i="26"/>
  <c r="DB55" i="26"/>
  <c r="DB54" i="26"/>
  <c r="DB53" i="26"/>
  <c r="DB52" i="26"/>
  <c r="DB51" i="26"/>
  <c r="DB50" i="26"/>
  <c r="DB49" i="26"/>
  <c r="DB48" i="26"/>
  <c r="DB47" i="26"/>
  <c r="DB46" i="26"/>
  <c r="DB45" i="26"/>
  <c r="DB44" i="26"/>
  <c r="DB43" i="26"/>
  <c r="DB42" i="26"/>
  <c r="DB41" i="26"/>
  <c r="DB40" i="26"/>
  <c r="DB39" i="26"/>
  <c r="DB38" i="26"/>
  <c r="DB37" i="26"/>
  <c r="DB36" i="26"/>
  <c r="DB35" i="26"/>
  <c r="DB34" i="26"/>
  <c r="DB33" i="26"/>
  <c r="DB32" i="26"/>
  <c r="DB31" i="26"/>
  <c r="DB30" i="26"/>
  <c r="DB29" i="26"/>
  <c r="DB28" i="26"/>
  <c r="DB27" i="26"/>
  <c r="DB26" i="26"/>
  <c r="DB25" i="26"/>
  <c r="DB24" i="26"/>
  <c r="DB23" i="26"/>
  <c r="DB22" i="26"/>
  <c r="DB21" i="26"/>
  <c r="DB20" i="26"/>
  <c r="DB19" i="26"/>
  <c r="DB18" i="26"/>
  <c r="DB17" i="26"/>
  <c r="DB16" i="26"/>
  <c r="DB15" i="26"/>
  <c r="DB14" i="26"/>
  <c r="DB13" i="26"/>
  <c r="DB12" i="26"/>
  <c r="DB11" i="26"/>
  <c r="CX61" i="26"/>
  <c r="CX60" i="26"/>
  <c r="CX59" i="26"/>
  <c r="CX58" i="26"/>
  <c r="CX57" i="26"/>
  <c r="CX56" i="26"/>
  <c r="CX55" i="26"/>
  <c r="CX54" i="26"/>
  <c r="CX53" i="26"/>
  <c r="CX52" i="26"/>
  <c r="CX51" i="26"/>
  <c r="CX50" i="26"/>
  <c r="CX49" i="26"/>
  <c r="CX48" i="26"/>
  <c r="CX47" i="26"/>
  <c r="CX46" i="26"/>
  <c r="CX45" i="26"/>
  <c r="CX44" i="26"/>
  <c r="CX43" i="26"/>
  <c r="CX42" i="26"/>
  <c r="CX41" i="26"/>
  <c r="CX40" i="26"/>
  <c r="CX39" i="26"/>
  <c r="CX38" i="26"/>
  <c r="CX37" i="26"/>
  <c r="CX36" i="26"/>
  <c r="CX35" i="26"/>
  <c r="CX34" i="26"/>
  <c r="CX33" i="26"/>
  <c r="CX32" i="26"/>
  <c r="CX31" i="26"/>
  <c r="CX30" i="26"/>
  <c r="CX29" i="26"/>
  <c r="CX28" i="26"/>
  <c r="CX27" i="26"/>
  <c r="CX26" i="26"/>
  <c r="CX25" i="26"/>
  <c r="CX24" i="26"/>
  <c r="CX23" i="26"/>
  <c r="CX22" i="26"/>
  <c r="CX21" i="26"/>
  <c r="CX20" i="26"/>
  <c r="CX19" i="26"/>
  <c r="CX18" i="26"/>
  <c r="CX17" i="26"/>
  <c r="CX16" i="26"/>
  <c r="CX15" i="26"/>
  <c r="CX14" i="26"/>
  <c r="CX13" i="26"/>
  <c r="CX12" i="26"/>
  <c r="CX11" i="26"/>
  <c r="CT61" i="26"/>
  <c r="CT60" i="26"/>
  <c r="CT59" i="26"/>
  <c r="CT58" i="26"/>
  <c r="CT57" i="26"/>
  <c r="CT56" i="26"/>
  <c r="CT55" i="26"/>
  <c r="CT54" i="26"/>
  <c r="CT53" i="26"/>
  <c r="CT52" i="26"/>
  <c r="CT51" i="26"/>
  <c r="CT50" i="26"/>
  <c r="CT49" i="26"/>
  <c r="CT48" i="26"/>
  <c r="CT47" i="26"/>
  <c r="CT46" i="26"/>
  <c r="CT45" i="26"/>
  <c r="CT44" i="26"/>
  <c r="CT43" i="26"/>
  <c r="CT42" i="26"/>
  <c r="CT41" i="26"/>
  <c r="CT40" i="26"/>
  <c r="CT39" i="26"/>
  <c r="CT38" i="26"/>
  <c r="CT37" i="26"/>
  <c r="CT36" i="26"/>
  <c r="CT35" i="26"/>
  <c r="CT34" i="26"/>
  <c r="CT33" i="26"/>
  <c r="CT32" i="26"/>
  <c r="CT31" i="26"/>
  <c r="CT30" i="26"/>
  <c r="CT29" i="26"/>
  <c r="CT28" i="26"/>
  <c r="CT27" i="26"/>
  <c r="CT26" i="26"/>
  <c r="CT25" i="26"/>
  <c r="CT24" i="26"/>
  <c r="CT23" i="26"/>
  <c r="CT22" i="26"/>
  <c r="CT21" i="26"/>
  <c r="CT20" i="26"/>
  <c r="CT19" i="26"/>
  <c r="CT18" i="26"/>
  <c r="CT17" i="26"/>
  <c r="CT16" i="26"/>
  <c r="CT15" i="26"/>
  <c r="CT14" i="26"/>
  <c r="CT13" i="26"/>
  <c r="CT12" i="26"/>
  <c r="CT11" i="26"/>
  <c r="CP61" i="26"/>
  <c r="CP60" i="26"/>
  <c r="CP59" i="26"/>
  <c r="CP58" i="26"/>
  <c r="CP57" i="26"/>
  <c r="CP56" i="26"/>
  <c r="CP55" i="26"/>
  <c r="CP54" i="26"/>
  <c r="CP53" i="26"/>
  <c r="CP52" i="26"/>
  <c r="CP51" i="26"/>
  <c r="CP50" i="26"/>
  <c r="CP49" i="26"/>
  <c r="CP48" i="26"/>
  <c r="CP47" i="26"/>
  <c r="CP46" i="26"/>
  <c r="CP45" i="26"/>
  <c r="CP44" i="26"/>
  <c r="CP43" i="26"/>
  <c r="CP42" i="26"/>
  <c r="CP41" i="26"/>
  <c r="CP40" i="26"/>
  <c r="CP39" i="26"/>
  <c r="CP38" i="26"/>
  <c r="CP37" i="26"/>
  <c r="CP36" i="26"/>
  <c r="CP35" i="26"/>
  <c r="CP34" i="26"/>
  <c r="CP33" i="26"/>
  <c r="CP32" i="26"/>
  <c r="CP31" i="26"/>
  <c r="CP30" i="26"/>
  <c r="CP29" i="26"/>
  <c r="CP28" i="26"/>
  <c r="CP27" i="26"/>
  <c r="CP26" i="26"/>
  <c r="CP25" i="26"/>
  <c r="CP24" i="26"/>
  <c r="CP23" i="26"/>
  <c r="CP22" i="26"/>
  <c r="CP21" i="26"/>
  <c r="CP20" i="26"/>
  <c r="CP19" i="26"/>
  <c r="CP18" i="26"/>
  <c r="CP17" i="26"/>
  <c r="CP16" i="26"/>
  <c r="CP15" i="26"/>
  <c r="CP14" i="26"/>
  <c r="CP13" i="26"/>
  <c r="CP12" i="26"/>
  <c r="CP11" i="26"/>
  <c r="CL61" i="26"/>
  <c r="CL60" i="26"/>
  <c r="CL59" i="26"/>
  <c r="CL58" i="26"/>
  <c r="CL57" i="26"/>
  <c r="CL56" i="26"/>
  <c r="CL55" i="26"/>
  <c r="CL54" i="26"/>
  <c r="CL53" i="26"/>
  <c r="CL52" i="26"/>
  <c r="CL51" i="26"/>
  <c r="CL50" i="26"/>
  <c r="CL49" i="26"/>
  <c r="CL48" i="26"/>
  <c r="CL47" i="26"/>
  <c r="CL46" i="26"/>
  <c r="CL45" i="26"/>
  <c r="CL44" i="26"/>
  <c r="CL43" i="26"/>
  <c r="CL42" i="26"/>
  <c r="CL41" i="26"/>
  <c r="CL40" i="26"/>
  <c r="CL39" i="26"/>
  <c r="CL38" i="26"/>
  <c r="CL37" i="26"/>
  <c r="CL36" i="26"/>
  <c r="CL35" i="26"/>
  <c r="CL34" i="26"/>
  <c r="CL33" i="26"/>
  <c r="CL32" i="26"/>
  <c r="CL31" i="26"/>
  <c r="CL30" i="26"/>
  <c r="CL29" i="26"/>
  <c r="CL28" i="26"/>
  <c r="CL27" i="26"/>
  <c r="CL26" i="26"/>
  <c r="CL25" i="26"/>
  <c r="CL24" i="26"/>
  <c r="CL23" i="26"/>
  <c r="CL22" i="26"/>
  <c r="CL21" i="26"/>
  <c r="CL20" i="26"/>
  <c r="CL19" i="26"/>
  <c r="CL18" i="26"/>
  <c r="CL17" i="26"/>
  <c r="CL16" i="26"/>
  <c r="CL15" i="26"/>
  <c r="CL14" i="26"/>
  <c r="CL13" i="26"/>
  <c r="CL12" i="26"/>
  <c r="CL11" i="26"/>
  <c r="CH61" i="26"/>
  <c r="CH60" i="26"/>
  <c r="CH59" i="26"/>
  <c r="CH58" i="26"/>
  <c r="CH57" i="26"/>
  <c r="CH56" i="26"/>
  <c r="CH55" i="26"/>
  <c r="CH54" i="26"/>
  <c r="CH53" i="26"/>
  <c r="CH52" i="26"/>
  <c r="CH51" i="26"/>
  <c r="CH50" i="26"/>
  <c r="CH49" i="26"/>
  <c r="CH48" i="26"/>
  <c r="CH47" i="26"/>
  <c r="CH46" i="26"/>
  <c r="CH45" i="26"/>
  <c r="CH44" i="26"/>
  <c r="CH43" i="26"/>
  <c r="CH42" i="26"/>
  <c r="CH41" i="26"/>
  <c r="CH40" i="26"/>
  <c r="CH39" i="26"/>
  <c r="CH38" i="26"/>
  <c r="CH37" i="26"/>
  <c r="CH36" i="26"/>
  <c r="CH35" i="26"/>
  <c r="CH34" i="26"/>
  <c r="CH33" i="26"/>
  <c r="CH32" i="26"/>
  <c r="CH31" i="26"/>
  <c r="CH30" i="26"/>
  <c r="CH29" i="26"/>
  <c r="CH28" i="26"/>
  <c r="CH27" i="26"/>
  <c r="CH26" i="26"/>
  <c r="CH25" i="26"/>
  <c r="CH24" i="26"/>
  <c r="CH23" i="26"/>
  <c r="CH22" i="26"/>
  <c r="CH21" i="26"/>
  <c r="CH20" i="26"/>
  <c r="CH19" i="26"/>
  <c r="CH18" i="26"/>
  <c r="CH17" i="26"/>
  <c r="CH16" i="26"/>
  <c r="CH15" i="26"/>
  <c r="CH14" i="26"/>
  <c r="CH13" i="26"/>
  <c r="CH12" i="26"/>
  <c r="CH11" i="26"/>
  <c r="CD61" i="26"/>
  <c r="CD60" i="26"/>
  <c r="CD59" i="26"/>
  <c r="CD58" i="26"/>
  <c r="CD57" i="26"/>
  <c r="CD56" i="26"/>
  <c r="CD55" i="26"/>
  <c r="CD54" i="26"/>
  <c r="CD53" i="26"/>
  <c r="CD52" i="26"/>
  <c r="CD51" i="26"/>
  <c r="CD50" i="26"/>
  <c r="CD49" i="26"/>
  <c r="CD48" i="26"/>
  <c r="CD47" i="26"/>
  <c r="CD46" i="26"/>
  <c r="CD45" i="26"/>
  <c r="CD44" i="26"/>
  <c r="CD43" i="26"/>
  <c r="CD42" i="26"/>
  <c r="CD41" i="26"/>
  <c r="CD40" i="26"/>
  <c r="CD39" i="26"/>
  <c r="CD38" i="26"/>
  <c r="CD37" i="26"/>
  <c r="CD36" i="26"/>
  <c r="CD35" i="26"/>
  <c r="CD34" i="26"/>
  <c r="CD33" i="26"/>
  <c r="CD32" i="26"/>
  <c r="CD31" i="26"/>
  <c r="CD30" i="26"/>
  <c r="CD29" i="26"/>
  <c r="CD28" i="26"/>
  <c r="CD27" i="26"/>
  <c r="CD26" i="26"/>
  <c r="CD25" i="26"/>
  <c r="CD24" i="26"/>
  <c r="CD23" i="26"/>
  <c r="CD22" i="26"/>
  <c r="CD21" i="26"/>
  <c r="CD20" i="26"/>
  <c r="CD19" i="26"/>
  <c r="CD18" i="26"/>
  <c r="CD17" i="26"/>
  <c r="CD16" i="26"/>
  <c r="CD15" i="26"/>
  <c r="CD14" i="26"/>
  <c r="CD13" i="26"/>
  <c r="CD12" i="26"/>
  <c r="CD11" i="26"/>
  <c r="BZ61" i="26"/>
  <c r="BZ60" i="26"/>
  <c r="BZ59" i="26"/>
  <c r="BZ58" i="26"/>
  <c r="BZ57" i="26"/>
  <c r="BZ56" i="26"/>
  <c r="BZ55" i="26"/>
  <c r="BZ54" i="26"/>
  <c r="BZ53" i="26"/>
  <c r="BZ52" i="26"/>
  <c r="BZ51" i="26"/>
  <c r="BZ50" i="26"/>
  <c r="BZ49" i="26"/>
  <c r="BZ48" i="26"/>
  <c r="BZ47" i="26"/>
  <c r="BZ46" i="26"/>
  <c r="BZ45" i="26"/>
  <c r="BZ44" i="26"/>
  <c r="BZ43" i="26"/>
  <c r="BZ42" i="26"/>
  <c r="BZ41" i="26"/>
  <c r="BZ40" i="26"/>
  <c r="BZ39" i="26"/>
  <c r="BZ38" i="26"/>
  <c r="BZ37" i="26"/>
  <c r="BZ36" i="26"/>
  <c r="BZ35" i="26"/>
  <c r="BZ34" i="26"/>
  <c r="BZ33" i="26"/>
  <c r="BZ32" i="26"/>
  <c r="BZ31" i="26"/>
  <c r="BZ30" i="26"/>
  <c r="BZ29" i="26"/>
  <c r="BZ28" i="26"/>
  <c r="BZ27" i="26"/>
  <c r="BZ26" i="26"/>
  <c r="BZ25" i="26"/>
  <c r="BZ24" i="26"/>
  <c r="BZ23" i="26"/>
  <c r="BZ22" i="26"/>
  <c r="BZ21" i="26"/>
  <c r="BZ20" i="26"/>
  <c r="BZ19" i="26"/>
  <c r="BZ18" i="26"/>
  <c r="BZ17" i="26"/>
  <c r="BZ16" i="26"/>
  <c r="BZ15" i="26"/>
  <c r="BZ14" i="26"/>
  <c r="BZ13" i="26"/>
  <c r="BZ12" i="26"/>
  <c r="BZ11" i="26"/>
  <c r="BV61" i="26"/>
  <c r="BV60" i="26"/>
  <c r="BV59" i="26"/>
  <c r="BV58" i="26"/>
  <c r="BV57" i="26"/>
  <c r="BV56" i="26"/>
  <c r="BV55" i="26"/>
  <c r="BV54" i="26"/>
  <c r="BV53" i="26"/>
  <c r="BV52" i="26"/>
  <c r="BV51" i="26"/>
  <c r="BV50" i="26"/>
  <c r="BV49" i="26"/>
  <c r="BV48" i="26"/>
  <c r="BV47" i="26"/>
  <c r="BV46" i="26"/>
  <c r="BV45" i="26"/>
  <c r="BV44" i="26"/>
  <c r="BV43" i="26"/>
  <c r="BV42" i="26"/>
  <c r="BV41" i="26"/>
  <c r="BV40" i="26"/>
  <c r="BV39" i="26"/>
  <c r="BV38" i="26"/>
  <c r="BV37" i="26"/>
  <c r="BV36" i="26"/>
  <c r="BV35" i="26"/>
  <c r="BV34" i="26"/>
  <c r="BV33" i="26"/>
  <c r="BV32" i="26"/>
  <c r="BV31" i="26"/>
  <c r="BV30" i="26"/>
  <c r="BV29" i="26"/>
  <c r="BV28" i="26"/>
  <c r="BV27" i="26"/>
  <c r="BV26" i="26"/>
  <c r="BV25" i="26"/>
  <c r="BV24" i="26"/>
  <c r="BV23" i="26"/>
  <c r="BV22" i="26"/>
  <c r="BV21" i="26"/>
  <c r="BV20" i="26"/>
  <c r="BV19" i="26"/>
  <c r="BV18" i="26"/>
  <c r="BV17" i="26"/>
  <c r="BV16" i="26"/>
  <c r="BV15" i="26"/>
  <c r="BV14" i="26"/>
  <c r="BV13" i="26"/>
  <c r="BV12" i="26"/>
  <c r="BV11" i="26"/>
  <c r="BR61" i="26"/>
  <c r="BR60" i="26"/>
  <c r="BR59" i="26"/>
  <c r="BR58" i="26"/>
  <c r="BR57" i="26"/>
  <c r="BR56" i="26"/>
  <c r="BR55" i="26"/>
  <c r="BR54" i="26"/>
  <c r="BR53" i="26"/>
  <c r="BR52" i="26"/>
  <c r="BR51" i="26"/>
  <c r="BR50" i="26"/>
  <c r="BR49" i="26"/>
  <c r="BR48" i="26"/>
  <c r="BR47" i="26"/>
  <c r="BR46" i="26"/>
  <c r="BR45" i="26"/>
  <c r="BR44" i="26"/>
  <c r="BR43" i="26"/>
  <c r="BR42" i="26"/>
  <c r="BR41" i="26"/>
  <c r="BR40" i="26"/>
  <c r="BR39" i="26"/>
  <c r="BR38" i="26"/>
  <c r="BR37" i="26"/>
  <c r="BR36" i="26"/>
  <c r="BR35" i="26"/>
  <c r="BR34" i="26"/>
  <c r="BR33" i="26"/>
  <c r="BR32" i="26"/>
  <c r="BR31" i="26"/>
  <c r="BR30" i="26"/>
  <c r="BR29" i="26"/>
  <c r="BR28" i="26"/>
  <c r="BR27" i="26"/>
  <c r="BR26" i="26"/>
  <c r="BR25" i="26"/>
  <c r="BR24" i="26"/>
  <c r="BR23" i="26"/>
  <c r="BR22" i="26"/>
  <c r="BR21" i="26"/>
  <c r="BR20" i="26"/>
  <c r="BR19" i="26"/>
  <c r="BR18" i="26"/>
  <c r="BR17" i="26"/>
  <c r="BR16" i="26"/>
  <c r="BR15" i="26"/>
  <c r="BR14" i="26"/>
  <c r="BR13" i="26"/>
  <c r="BR12" i="26"/>
  <c r="BR11" i="26"/>
  <c r="BN61" i="26"/>
  <c r="BN60" i="26"/>
  <c r="BN59" i="26"/>
  <c r="BN58" i="26"/>
  <c r="BN57" i="26"/>
  <c r="BN56" i="26"/>
  <c r="BN55" i="26"/>
  <c r="BN54" i="26"/>
  <c r="BN53" i="26"/>
  <c r="BN52" i="26"/>
  <c r="BN51" i="26"/>
  <c r="BN50" i="26"/>
  <c r="BN49" i="26"/>
  <c r="BN48" i="26"/>
  <c r="BN47" i="26"/>
  <c r="BN46" i="26"/>
  <c r="BN45" i="26"/>
  <c r="BN44" i="26"/>
  <c r="BN43" i="26"/>
  <c r="BN42" i="26"/>
  <c r="BN41" i="26"/>
  <c r="BN40" i="26"/>
  <c r="BN39" i="26"/>
  <c r="BN38" i="26"/>
  <c r="BN37" i="26"/>
  <c r="BN36" i="26"/>
  <c r="BN35" i="26"/>
  <c r="BN34" i="26"/>
  <c r="BN33" i="26"/>
  <c r="BN32" i="26"/>
  <c r="BN31" i="26"/>
  <c r="BN30" i="26"/>
  <c r="BN29" i="26"/>
  <c r="BN28" i="26"/>
  <c r="BN27" i="26"/>
  <c r="BN26" i="26"/>
  <c r="BN25" i="26"/>
  <c r="BN24" i="26"/>
  <c r="BN23" i="26"/>
  <c r="BN22" i="26"/>
  <c r="BN21" i="26"/>
  <c r="BN20" i="26"/>
  <c r="BN19" i="26"/>
  <c r="BN18" i="26"/>
  <c r="BN17" i="26"/>
  <c r="BN16" i="26"/>
  <c r="BN15" i="26"/>
  <c r="BN14" i="26"/>
  <c r="BN13" i="26"/>
  <c r="BN12" i="26"/>
  <c r="BN11" i="26"/>
  <c r="BJ61" i="26"/>
  <c r="BJ60" i="26"/>
  <c r="BJ59" i="26"/>
  <c r="BJ58" i="26"/>
  <c r="BJ57" i="26"/>
  <c r="BJ56" i="26"/>
  <c r="BJ55" i="26"/>
  <c r="BJ54" i="26"/>
  <c r="BJ53" i="26"/>
  <c r="BJ52" i="26"/>
  <c r="BJ51" i="26"/>
  <c r="BJ50" i="26"/>
  <c r="BJ49" i="26"/>
  <c r="BJ48" i="26"/>
  <c r="BJ47" i="26"/>
  <c r="BJ46" i="26"/>
  <c r="BJ45" i="26"/>
  <c r="BJ44" i="26"/>
  <c r="BJ43" i="26"/>
  <c r="BJ42" i="26"/>
  <c r="BJ41" i="26"/>
  <c r="BJ40" i="26"/>
  <c r="BJ39" i="26"/>
  <c r="BJ38" i="26"/>
  <c r="BJ37" i="26"/>
  <c r="BJ36" i="26"/>
  <c r="BJ35" i="26"/>
  <c r="BJ34" i="26"/>
  <c r="BJ33" i="26"/>
  <c r="BJ32" i="26"/>
  <c r="BJ31" i="26"/>
  <c r="BJ30" i="26"/>
  <c r="BJ29" i="26"/>
  <c r="BJ28" i="26"/>
  <c r="BJ27" i="26"/>
  <c r="BJ26" i="26"/>
  <c r="BJ25" i="26"/>
  <c r="BJ24" i="26"/>
  <c r="BJ23" i="26"/>
  <c r="BJ22" i="26"/>
  <c r="BJ21" i="26"/>
  <c r="BJ20" i="26"/>
  <c r="BJ19" i="26"/>
  <c r="BJ18" i="26"/>
  <c r="BJ17" i="26"/>
  <c r="BJ16" i="26"/>
  <c r="BJ15" i="26"/>
  <c r="BJ14" i="26"/>
  <c r="BJ13" i="26"/>
  <c r="BJ12" i="26"/>
  <c r="BJ11" i="26"/>
  <c r="BF61" i="26"/>
  <c r="BF60" i="26"/>
  <c r="BF59" i="26"/>
  <c r="BF58" i="26"/>
  <c r="BF57" i="26"/>
  <c r="BF56" i="26"/>
  <c r="BF55" i="26"/>
  <c r="BF54" i="26"/>
  <c r="BF53" i="26"/>
  <c r="BF52" i="26"/>
  <c r="BF51" i="26"/>
  <c r="BF50" i="26"/>
  <c r="BF49" i="26"/>
  <c r="BF48" i="26"/>
  <c r="BF47" i="26"/>
  <c r="BF46" i="26"/>
  <c r="BF45" i="26"/>
  <c r="BF44" i="26"/>
  <c r="BF43" i="26"/>
  <c r="BF42" i="26"/>
  <c r="BF41" i="26"/>
  <c r="BF40" i="26"/>
  <c r="BF39" i="26"/>
  <c r="BF38" i="26"/>
  <c r="BF37" i="26"/>
  <c r="BF36" i="26"/>
  <c r="BF35" i="26"/>
  <c r="BF34" i="26"/>
  <c r="BF33" i="26"/>
  <c r="BF32" i="26"/>
  <c r="BF31" i="26"/>
  <c r="BF30" i="26"/>
  <c r="BF29" i="26"/>
  <c r="BF28" i="26"/>
  <c r="BF27" i="26"/>
  <c r="BF26" i="26"/>
  <c r="BF25" i="26"/>
  <c r="BF24" i="26"/>
  <c r="BF23" i="26"/>
  <c r="BF22" i="26"/>
  <c r="BF21" i="26"/>
  <c r="BF20" i="26"/>
  <c r="BF19" i="26"/>
  <c r="BF18" i="26"/>
  <c r="BF17" i="26"/>
  <c r="BF16" i="26"/>
  <c r="BF15" i="26"/>
  <c r="BF14" i="26"/>
  <c r="BF13" i="26"/>
  <c r="BF12" i="26"/>
  <c r="BF11" i="26"/>
  <c r="BB61" i="26"/>
  <c r="BB60" i="26"/>
  <c r="BB59" i="26"/>
  <c r="BB58" i="26"/>
  <c r="BB57" i="26"/>
  <c r="BB56" i="26"/>
  <c r="BB55" i="26"/>
  <c r="BB54" i="26"/>
  <c r="BB53" i="26"/>
  <c r="BB52" i="26"/>
  <c r="BB51" i="26"/>
  <c r="BB50" i="26"/>
  <c r="BB49" i="26"/>
  <c r="BB48" i="26"/>
  <c r="BB47" i="26"/>
  <c r="BB46" i="26"/>
  <c r="BB45" i="26"/>
  <c r="BB44" i="26"/>
  <c r="BB43" i="26"/>
  <c r="BB42" i="26"/>
  <c r="BB41" i="26"/>
  <c r="BB40" i="26"/>
  <c r="BB39" i="26"/>
  <c r="BB38" i="26"/>
  <c r="BB37" i="26"/>
  <c r="BB36" i="26"/>
  <c r="BB35" i="26"/>
  <c r="BB34" i="26"/>
  <c r="BB33" i="26"/>
  <c r="BB32" i="26"/>
  <c r="BB31" i="26"/>
  <c r="BB30" i="26"/>
  <c r="BB29" i="26"/>
  <c r="BB28" i="26"/>
  <c r="BB27" i="26"/>
  <c r="BB26" i="26"/>
  <c r="BB25" i="26"/>
  <c r="BB24" i="26"/>
  <c r="BB23" i="26"/>
  <c r="BB22" i="26"/>
  <c r="BB21" i="26"/>
  <c r="BB20" i="26"/>
  <c r="BB19" i="26"/>
  <c r="BB18" i="26"/>
  <c r="BB17" i="26"/>
  <c r="BB16" i="26"/>
  <c r="BB15" i="26"/>
  <c r="BB14" i="26"/>
  <c r="BB13" i="26"/>
  <c r="BB12" i="26"/>
  <c r="BB11" i="26"/>
  <c r="AX61" i="26"/>
  <c r="AX60" i="26"/>
  <c r="AX59" i="26"/>
  <c r="AX58" i="26"/>
  <c r="AX57" i="26"/>
  <c r="AX56" i="26"/>
  <c r="AX55" i="26"/>
  <c r="AX54" i="26"/>
  <c r="AX53" i="26"/>
  <c r="AX52" i="26"/>
  <c r="AX51" i="26"/>
  <c r="AX50" i="26"/>
  <c r="AX49" i="26"/>
  <c r="AX48" i="26"/>
  <c r="AX47" i="26"/>
  <c r="AX46" i="26"/>
  <c r="AX45" i="26"/>
  <c r="AX44" i="26"/>
  <c r="AX43" i="26"/>
  <c r="AX42" i="26"/>
  <c r="AX41" i="26"/>
  <c r="AX40" i="26"/>
  <c r="AX39" i="26"/>
  <c r="AX38" i="26"/>
  <c r="AX37" i="26"/>
  <c r="AX36" i="26"/>
  <c r="AX35" i="26"/>
  <c r="AX34" i="26"/>
  <c r="AX33" i="26"/>
  <c r="AX32" i="26"/>
  <c r="AX31" i="26"/>
  <c r="AX30" i="26"/>
  <c r="AX29" i="26"/>
  <c r="AX28" i="26"/>
  <c r="AX27" i="26"/>
  <c r="AX26" i="26"/>
  <c r="AX25" i="26"/>
  <c r="AX24" i="26"/>
  <c r="AX23" i="26"/>
  <c r="AX22" i="26"/>
  <c r="AX21" i="26"/>
  <c r="AX20" i="26"/>
  <c r="AX19" i="26"/>
  <c r="AX18" i="26"/>
  <c r="AX17" i="26"/>
  <c r="AX16" i="26"/>
  <c r="AX15" i="26"/>
  <c r="AX14" i="26"/>
  <c r="AX13" i="26"/>
  <c r="AX12" i="26"/>
  <c r="AX11" i="26"/>
  <c r="AT61" i="26"/>
  <c r="AT60" i="26"/>
  <c r="AT59" i="26"/>
  <c r="AT58" i="26"/>
  <c r="AT57" i="26"/>
  <c r="AT56" i="26"/>
  <c r="AT55" i="26"/>
  <c r="AT54" i="26"/>
  <c r="AT53" i="26"/>
  <c r="AT52" i="26"/>
  <c r="AT51" i="26"/>
  <c r="AT50" i="26"/>
  <c r="AT49" i="26"/>
  <c r="AT48" i="26"/>
  <c r="AT47" i="26"/>
  <c r="AT46" i="26"/>
  <c r="AT45" i="26"/>
  <c r="AT44" i="26"/>
  <c r="AT43" i="26"/>
  <c r="AT42" i="26"/>
  <c r="AT41" i="26"/>
  <c r="AT40" i="26"/>
  <c r="AT39" i="26"/>
  <c r="AT38" i="26"/>
  <c r="AT37" i="26"/>
  <c r="AT36" i="26"/>
  <c r="AT35" i="26"/>
  <c r="AT34" i="26"/>
  <c r="AT33" i="26"/>
  <c r="AT32" i="26"/>
  <c r="AT31" i="26"/>
  <c r="AT30" i="26"/>
  <c r="AT29" i="26"/>
  <c r="AT28" i="26"/>
  <c r="AT27" i="26"/>
  <c r="AT26" i="26"/>
  <c r="AT25" i="26"/>
  <c r="AT24" i="26"/>
  <c r="AT23" i="26"/>
  <c r="AT22" i="26"/>
  <c r="AT21" i="26"/>
  <c r="AT20" i="26"/>
  <c r="AT19" i="26"/>
  <c r="AT18" i="26"/>
  <c r="AT17" i="26"/>
  <c r="AT16" i="26"/>
  <c r="AT15" i="26"/>
  <c r="AT14" i="26"/>
  <c r="AT13" i="26"/>
  <c r="AT12" i="26"/>
  <c r="AT11" i="26"/>
  <c r="AP61" i="26"/>
  <c r="AP60" i="26"/>
  <c r="AP59" i="26"/>
  <c r="AP58" i="26"/>
  <c r="AP57" i="26"/>
  <c r="AP56" i="26"/>
  <c r="AP55" i="26"/>
  <c r="AP54" i="26"/>
  <c r="AP53" i="26"/>
  <c r="AP52" i="26"/>
  <c r="AP51" i="26"/>
  <c r="AP50" i="26"/>
  <c r="AP49" i="26"/>
  <c r="AP48" i="26"/>
  <c r="AP47" i="26"/>
  <c r="AP46" i="26"/>
  <c r="AP45" i="26"/>
  <c r="AP44" i="26"/>
  <c r="AP43" i="26"/>
  <c r="AP42" i="26"/>
  <c r="AP41" i="26"/>
  <c r="AP40" i="26"/>
  <c r="AP39" i="26"/>
  <c r="AP38" i="26"/>
  <c r="AP37" i="26"/>
  <c r="AP36" i="26"/>
  <c r="AP35" i="26"/>
  <c r="AP34" i="26"/>
  <c r="AP33" i="26"/>
  <c r="AP32" i="26"/>
  <c r="AP31" i="26"/>
  <c r="AP30" i="26"/>
  <c r="AP29" i="26"/>
  <c r="AP28" i="26"/>
  <c r="AP27" i="26"/>
  <c r="AP26" i="26"/>
  <c r="AP25" i="26"/>
  <c r="AP24" i="26"/>
  <c r="AP23" i="26"/>
  <c r="AP22" i="26"/>
  <c r="AP21" i="26"/>
  <c r="AP20" i="26"/>
  <c r="AP19" i="26"/>
  <c r="AP18" i="26"/>
  <c r="AP17" i="26"/>
  <c r="AP16" i="26"/>
  <c r="AP15" i="26"/>
  <c r="AP14" i="26"/>
  <c r="AP13" i="26"/>
  <c r="AP12" i="26"/>
  <c r="AP11" i="26"/>
  <c r="AL61" i="26"/>
  <c r="AL60" i="26"/>
  <c r="AL59" i="26"/>
  <c r="AL58" i="26"/>
  <c r="AL57" i="26"/>
  <c r="AL56" i="26"/>
  <c r="AL55" i="26"/>
  <c r="AL54" i="26"/>
  <c r="AL53" i="26"/>
  <c r="AL52" i="26"/>
  <c r="AL51" i="26"/>
  <c r="AL50" i="26"/>
  <c r="AL49" i="26"/>
  <c r="AL48" i="26"/>
  <c r="AL47" i="26"/>
  <c r="AL46" i="26"/>
  <c r="AL45" i="26"/>
  <c r="AL44" i="26"/>
  <c r="AL43" i="26"/>
  <c r="AL42" i="26"/>
  <c r="AL41" i="26"/>
  <c r="AL40" i="26"/>
  <c r="AL39" i="26"/>
  <c r="AL38" i="26"/>
  <c r="AL37" i="26"/>
  <c r="AL36" i="26"/>
  <c r="AL35" i="26"/>
  <c r="AL34" i="26"/>
  <c r="AL33" i="26"/>
  <c r="AL32" i="26"/>
  <c r="AL31" i="26"/>
  <c r="AL30" i="26"/>
  <c r="AL29" i="26"/>
  <c r="AL28" i="26"/>
  <c r="AL27" i="26"/>
  <c r="AL26" i="26"/>
  <c r="AL25" i="26"/>
  <c r="AL24" i="26"/>
  <c r="AL23" i="26"/>
  <c r="AL22" i="26"/>
  <c r="AL21" i="26"/>
  <c r="AL20" i="26"/>
  <c r="AL19" i="26"/>
  <c r="AL18" i="26"/>
  <c r="AL17" i="26"/>
  <c r="AL16" i="26"/>
  <c r="AL15" i="26"/>
  <c r="AL14" i="26"/>
  <c r="AL13" i="26"/>
  <c r="AL12" i="26"/>
  <c r="AL11" i="26"/>
  <c r="AH61" i="26"/>
  <c r="AH60" i="26"/>
  <c r="AH59" i="26"/>
  <c r="AH58" i="26"/>
  <c r="AH57" i="26"/>
  <c r="AH56" i="26"/>
  <c r="AH55" i="26"/>
  <c r="AH54" i="26"/>
  <c r="AH53" i="26"/>
  <c r="AH52" i="26"/>
  <c r="AH51" i="26"/>
  <c r="AH50" i="26"/>
  <c r="AH49" i="26"/>
  <c r="AH48" i="26"/>
  <c r="AH47" i="26"/>
  <c r="AH46" i="26"/>
  <c r="AH45" i="26"/>
  <c r="AH44" i="26"/>
  <c r="AH43" i="26"/>
  <c r="AH42" i="26"/>
  <c r="AH41" i="26"/>
  <c r="AH40" i="26"/>
  <c r="AH39" i="26"/>
  <c r="AH38" i="26"/>
  <c r="AH37" i="26"/>
  <c r="AH36" i="26"/>
  <c r="AH35" i="26"/>
  <c r="AH34" i="26"/>
  <c r="AH33" i="26"/>
  <c r="AH32" i="26"/>
  <c r="AH31" i="26"/>
  <c r="AH30" i="26"/>
  <c r="AH29" i="26"/>
  <c r="AH28" i="26"/>
  <c r="AH27" i="26"/>
  <c r="AH26" i="26"/>
  <c r="AH25" i="26"/>
  <c r="AH24" i="26"/>
  <c r="AH23" i="26"/>
  <c r="AH22" i="26"/>
  <c r="AH21" i="26"/>
  <c r="AH20" i="26"/>
  <c r="AH19" i="26"/>
  <c r="AH18" i="26"/>
  <c r="AH17" i="26"/>
  <c r="AH16" i="26"/>
  <c r="AH15" i="26"/>
  <c r="AH14" i="26"/>
  <c r="AH13" i="26"/>
  <c r="AH12" i="26"/>
  <c r="AH11" i="26"/>
  <c r="AD61" i="26"/>
  <c r="AD60" i="26"/>
  <c r="AD59" i="26"/>
  <c r="AD58" i="26"/>
  <c r="AD57" i="26"/>
  <c r="AD56" i="26"/>
  <c r="AD55" i="26"/>
  <c r="AD54" i="26"/>
  <c r="AD53" i="26"/>
  <c r="AD52" i="26"/>
  <c r="AD51" i="26"/>
  <c r="AD50" i="26"/>
  <c r="AD49" i="26"/>
  <c r="AD48" i="26"/>
  <c r="AD47" i="26"/>
  <c r="AD46" i="26"/>
  <c r="AD45" i="26"/>
  <c r="AD44" i="26"/>
  <c r="AD43" i="26"/>
  <c r="AD42" i="26"/>
  <c r="AD41" i="26"/>
  <c r="AD40" i="26"/>
  <c r="AD39" i="26"/>
  <c r="AD38" i="26"/>
  <c r="AD37" i="26"/>
  <c r="AD36" i="26"/>
  <c r="AD35" i="26"/>
  <c r="AD34" i="26"/>
  <c r="AD33" i="26"/>
  <c r="AD32" i="26"/>
  <c r="AD31" i="26"/>
  <c r="AD30" i="26"/>
  <c r="AD29" i="26"/>
  <c r="AD28" i="26"/>
  <c r="AD27" i="26"/>
  <c r="AD26" i="26"/>
  <c r="AD25" i="26"/>
  <c r="AD24" i="26"/>
  <c r="AD23" i="26"/>
  <c r="AD22" i="26"/>
  <c r="AD21" i="26"/>
  <c r="AD20" i="26"/>
  <c r="AD19" i="26"/>
  <c r="AD18" i="26"/>
  <c r="AD17" i="26"/>
  <c r="AD16" i="26"/>
  <c r="AD15" i="26"/>
  <c r="AD14" i="26"/>
  <c r="AD13" i="26"/>
  <c r="AD12" i="26"/>
  <c r="AD11" i="26"/>
  <c r="Z61" i="26"/>
  <c r="Z60" i="26"/>
  <c r="Z59" i="26"/>
  <c r="Z58" i="26"/>
  <c r="Z57" i="26"/>
  <c r="Z56" i="26"/>
  <c r="Z55" i="26"/>
  <c r="Z54" i="26"/>
  <c r="Z53" i="26"/>
  <c r="Z52" i="26"/>
  <c r="Z51" i="26"/>
  <c r="Z50" i="26"/>
  <c r="Z49" i="26"/>
  <c r="Z48" i="26"/>
  <c r="Z47" i="26"/>
  <c r="Z46" i="26"/>
  <c r="Z45" i="26"/>
  <c r="Z44" i="26"/>
  <c r="Z43" i="26"/>
  <c r="Z42" i="26"/>
  <c r="Z41" i="26"/>
  <c r="Z40" i="26"/>
  <c r="Z39" i="26"/>
  <c r="Z38" i="26"/>
  <c r="Z37" i="26"/>
  <c r="Z36" i="26"/>
  <c r="Z35" i="26"/>
  <c r="Z34" i="26"/>
  <c r="Z33" i="26"/>
  <c r="Z32" i="26"/>
  <c r="Z31" i="26"/>
  <c r="Z30" i="26"/>
  <c r="Z29" i="26"/>
  <c r="Z28" i="26"/>
  <c r="Z27" i="26"/>
  <c r="Z26" i="26"/>
  <c r="Z25" i="26"/>
  <c r="Z24" i="26"/>
  <c r="Z23" i="26"/>
  <c r="Z22" i="26"/>
  <c r="Z21" i="26"/>
  <c r="Z20" i="26"/>
  <c r="Z19" i="26"/>
  <c r="Z18" i="26"/>
  <c r="Z17" i="26"/>
  <c r="Z16" i="26"/>
  <c r="Z15" i="26"/>
  <c r="Z14" i="26"/>
  <c r="Z13" i="26"/>
  <c r="Z12" i="26"/>
  <c r="Z11" i="26"/>
  <c r="V61" i="26"/>
  <c r="V60" i="26"/>
  <c r="V59" i="26"/>
  <c r="V58" i="26"/>
  <c r="V57" i="26"/>
  <c r="V56" i="26"/>
  <c r="V55" i="26"/>
  <c r="V54" i="26"/>
  <c r="V53" i="26"/>
  <c r="V52" i="26"/>
  <c r="V51" i="26"/>
  <c r="V50" i="26"/>
  <c r="V49" i="26"/>
  <c r="V48" i="26"/>
  <c r="V47" i="26"/>
  <c r="V46" i="26"/>
  <c r="V45" i="26"/>
  <c r="V44" i="26"/>
  <c r="V43" i="26"/>
  <c r="V42" i="26"/>
  <c r="V41" i="26"/>
  <c r="V40" i="26"/>
  <c r="V39" i="26"/>
  <c r="V38" i="26"/>
  <c r="V37" i="26"/>
  <c r="V36" i="26"/>
  <c r="V35" i="26"/>
  <c r="V34" i="26"/>
  <c r="V33" i="26"/>
  <c r="V32" i="26"/>
  <c r="V31" i="26"/>
  <c r="V30" i="26"/>
  <c r="V29" i="26"/>
  <c r="V28" i="26"/>
  <c r="V27" i="26"/>
  <c r="V26" i="26"/>
  <c r="V25" i="26"/>
  <c r="V24" i="26"/>
  <c r="V23" i="26"/>
  <c r="V22" i="26"/>
  <c r="V21" i="26"/>
  <c r="V20" i="26"/>
  <c r="V19" i="26"/>
  <c r="V18" i="26"/>
  <c r="V17" i="26"/>
  <c r="V16" i="26"/>
  <c r="V15" i="26"/>
  <c r="V14" i="26"/>
  <c r="V13" i="26"/>
  <c r="V12" i="26"/>
  <c r="V11" i="26"/>
  <c r="R61" i="26"/>
  <c r="R60" i="26"/>
  <c r="R59" i="26"/>
  <c r="R58" i="26"/>
  <c r="R57" i="26"/>
  <c r="R56" i="26"/>
  <c r="R55" i="26"/>
  <c r="R54" i="26"/>
  <c r="R53" i="26"/>
  <c r="R52" i="26"/>
  <c r="R51" i="26"/>
  <c r="R50" i="26"/>
  <c r="R49" i="26"/>
  <c r="R48" i="26"/>
  <c r="R47" i="26"/>
  <c r="R46" i="26"/>
  <c r="R45" i="26"/>
  <c r="R44" i="26"/>
  <c r="R43" i="26"/>
  <c r="R42" i="26"/>
  <c r="R41" i="26"/>
  <c r="R40" i="26"/>
  <c r="R39" i="26"/>
  <c r="R38" i="26"/>
  <c r="R37" i="26"/>
  <c r="R36" i="26"/>
  <c r="R35" i="26"/>
  <c r="R34" i="26"/>
  <c r="R33" i="26"/>
  <c r="R32" i="26"/>
  <c r="R31" i="26"/>
  <c r="R30" i="26"/>
  <c r="R29" i="26"/>
  <c r="R28" i="26"/>
  <c r="R27" i="26"/>
  <c r="R26" i="26"/>
  <c r="R25" i="26"/>
  <c r="R24" i="26"/>
  <c r="R23" i="26"/>
  <c r="R22" i="26"/>
  <c r="R21" i="26"/>
  <c r="R20" i="26"/>
  <c r="R19" i="26"/>
  <c r="R18" i="26"/>
  <c r="R17" i="26"/>
  <c r="R16" i="26"/>
  <c r="R15" i="26"/>
  <c r="R14" i="26"/>
  <c r="R13" i="26"/>
  <c r="R12" i="26"/>
  <c r="R11" i="26"/>
  <c r="N61" i="26"/>
  <c r="N60" i="26"/>
  <c r="N59" i="26"/>
  <c r="N58" i="26"/>
  <c r="N57" i="26"/>
  <c r="N56" i="26"/>
  <c r="N55" i="26"/>
  <c r="N54" i="26"/>
  <c r="N53" i="26"/>
  <c r="N52" i="26"/>
  <c r="N51" i="26"/>
  <c r="N50" i="26"/>
  <c r="N49" i="26"/>
  <c r="N48" i="26"/>
  <c r="N47" i="26"/>
  <c r="N46" i="26"/>
  <c r="N45" i="26"/>
  <c r="N44" i="26"/>
  <c r="N43" i="26"/>
  <c r="N42" i="26"/>
  <c r="N41" i="26"/>
  <c r="N40" i="26"/>
  <c r="N39" i="26"/>
  <c r="N38" i="26"/>
  <c r="N37" i="26"/>
  <c r="N36" i="26"/>
  <c r="N35" i="26"/>
  <c r="N34" i="26"/>
  <c r="N33" i="26"/>
  <c r="N32" i="26"/>
  <c r="N31" i="26"/>
  <c r="N30" i="26"/>
  <c r="N29" i="26"/>
  <c r="N28" i="26"/>
  <c r="N27" i="26"/>
  <c r="N26" i="26"/>
  <c r="N25" i="26"/>
  <c r="N24" i="26"/>
  <c r="N23" i="26"/>
  <c r="N22" i="26"/>
  <c r="N21" i="26"/>
  <c r="N20" i="26"/>
  <c r="N19" i="26"/>
  <c r="N18" i="26"/>
  <c r="N17" i="26"/>
  <c r="N16" i="26"/>
  <c r="N15" i="26"/>
  <c r="N14" i="26"/>
  <c r="N13" i="26"/>
  <c r="N12" i="26"/>
  <c r="N11" i="26"/>
  <c r="J61" i="26"/>
  <c r="J60" i="26"/>
  <c r="J59" i="26"/>
  <c r="J58" i="26"/>
  <c r="J57" i="26"/>
  <c r="J56" i="26"/>
  <c r="J55" i="26"/>
  <c r="J54" i="26"/>
  <c r="J53" i="26"/>
  <c r="J52" i="26"/>
  <c r="J51" i="26"/>
  <c r="J50" i="26"/>
  <c r="J49" i="26"/>
  <c r="J48" i="26"/>
  <c r="J47" i="26"/>
  <c r="J46" i="26"/>
  <c r="J45" i="26"/>
  <c r="J44" i="26"/>
  <c r="J43" i="26"/>
  <c r="J42" i="26"/>
  <c r="J41" i="26"/>
  <c r="J40" i="26"/>
  <c r="J39" i="26"/>
  <c r="J38" i="26"/>
  <c r="J37" i="26"/>
  <c r="J36" i="26"/>
  <c r="J35" i="26"/>
  <c r="J34" i="26"/>
  <c r="J33" i="26"/>
  <c r="J32" i="26"/>
  <c r="J31" i="26"/>
  <c r="J30" i="26"/>
  <c r="J29" i="26"/>
  <c r="J28" i="26"/>
  <c r="J27" i="26"/>
  <c r="J26" i="26"/>
  <c r="J25" i="26"/>
  <c r="J24" i="26"/>
  <c r="J23" i="26"/>
  <c r="J22" i="26"/>
  <c r="J21" i="26"/>
  <c r="J20" i="26"/>
  <c r="J19" i="26"/>
  <c r="J18" i="26"/>
  <c r="J17" i="26"/>
  <c r="J16" i="26"/>
  <c r="J15" i="26"/>
  <c r="J14" i="26"/>
  <c r="J13" i="26"/>
  <c r="J12" i="26"/>
  <c r="J11" i="26"/>
  <c r="HF80" i="26"/>
  <c r="HF79" i="26"/>
  <c r="HF78" i="26"/>
  <c r="HF77" i="26"/>
  <c r="HF76" i="26"/>
  <c r="HF75" i="26"/>
  <c r="HF74" i="26"/>
  <c r="HF73" i="26"/>
  <c r="HF72" i="26"/>
  <c r="HF71" i="26"/>
  <c r="HB80" i="26"/>
  <c r="HB79" i="26"/>
  <c r="HB78" i="26"/>
  <c r="HB77" i="26"/>
  <c r="HB76" i="26"/>
  <c r="HB75" i="26"/>
  <c r="HB74" i="26"/>
  <c r="HB73" i="26"/>
  <c r="HB72" i="26"/>
  <c r="HB71" i="26"/>
  <c r="GX80" i="26"/>
  <c r="GX79" i="26"/>
  <c r="GX78" i="26"/>
  <c r="GX77" i="26"/>
  <c r="GX76" i="26"/>
  <c r="GX75" i="26"/>
  <c r="GX74" i="26"/>
  <c r="GX73" i="26"/>
  <c r="GX72" i="26"/>
  <c r="GX71" i="26"/>
  <c r="GT80" i="26"/>
  <c r="GT79" i="26"/>
  <c r="GT78" i="26"/>
  <c r="GT77" i="26"/>
  <c r="GT76" i="26"/>
  <c r="GT75" i="26"/>
  <c r="GT74" i="26"/>
  <c r="GT73" i="26"/>
  <c r="GT72" i="26"/>
  <c r="GT71" i="26"/>
  <c r="GP80" i="26"/>
  <c r="GP79" i="26"/>
  <c r="GP78" i="26"/>
  <c r="GP77" i="26"/>
  <c r="GP76" i="26"/>
  <c r="GP75" i="26"/>
  <c r="GP74" i="26"/>
  <c r="GP73" i="26"/>
  <c r="GP72" i="26"/>
  <c r="GP71" i="26"/>
  <c r="GL80" i="26"/>
  <c r="GL79" i="26"/>
  <c r="GL78" i="26"/>
  <c r="GL77" i="26"/>
  <c r="GL76" i="26"/>
  <c r="GL75" i="26"/>
  <c r="GL74" i="26"/>
  <c r="GL73" i="26"/>
  <c r="GL72" i="26"/>
  <c r="GL71" i="26"/>
  <c r="GH80" i="26"/>
  <c r="GH79" i="26"/>
  <c r="GH78" i="26"/>
  <c r="GH77" i="26"/>
  <c r="GH76" i="26"/>
  <c r="GH75" i="26"/>
  <c r="GH74" i="26"/>
  <c r="GH73" i="26"/>
  <c r="GH72" i="26"/>
  <c r="GH71" i="26"/>
  <c r="GD80" i="26"/>
  <c r="GD79" i="26"/>
  <c r="GD78" i="26"/>
  <c r="GD77" i="26"/>
  <c r="GD76" i="26"/>
  <c r="GD75" i="26"/>
  <c r="GD74" i="26"/>
  <c r="GD73" i="26"/>
  <c r="GD72" i="26"/>
  <c r="GD71" i="26"/>
  <c r="FZ80" i="26"/>
  <c r="FZ79" i="26"/>
  <c r="FZ78" i="26"/>
  <c r="FZ77" i="26"/>
  <c r="FZ76" i="26"/>
  <c r="FZ75" i="26"/>
  <c r="FZ74" i="26"/>
  <c r="FZ73" i="26"/>
  <c r="FZ72" i="26"/>
  <c r="FZ71" i="26"/>
  <c r="FV80" i="26"/>
  <c r="FV79" i="26"/>
  <c r="FV78" i="26"/>
  <c r="FV77" i="26"/>
  <c r="FV76" i="26"/>
  <c r="FV75" i="26"/>
  <c r="FV74" i="26"/>
  <c r="FV73" i="26"/>
  <c r="FV72" i="26"/>
  <c r="FV71" i="26"/>
  <c r="FR80" i="26"/>
  <c r="FR79" i="26"/>
  <c r="FR78" i="26"/>
  <c r="FR77" i="26"/>
  <c r="FR76" i="26"/>
  <c r="FR75" i="26"/>
  <c r="FR74" i="26"/>
  <c r="FR73" i="26"/>
  <c r="FR72" i="26"/>
  <c r="FR71" i="26"/>
  <c r="FN80" i="26"/>
  <c r="FN79" i="26"/>
  <c r="FN78" i="26"/>
  <c r="FN77" i="26"/>
  <c r="FN76" i="26"/>
  <c r="FN75" i="26"/>
  <c r="FN74" i="26"/>
  <c r="FN73" i="26"/>
  <c r="FN72" i="26"/>
  <c r="FN71" i="26"/>
  <c r="FJ80" i="26"/>
  <c r="FJ79" i="26"/>
  <c r="FJ78" i="26"/>
  <c r="FJ77" i="26"/>
  <c r="FJ76" i="26"/>
  <c r="FJ75" i="26"/>
  <c r="FJ74" i="26"/>
  <c r="FJ73" i="26"/>
  <c r="FJ72" i="26"/>
  <c r="FJ71" i="26"/>
  <c r="FF80" i="26"/>
  <c r="FF79" i="26"/>
  <c r="FF78" i="26"/>
  <c r="FF77" i="26"/>
  <c r="FF76" i="26"/>
  <c r="FF75" i="26"/>
  <c r="FF74" i="26"/>
  <c r="FF73" i="26"/>
  <c r="FF72" i="26"/>
  <c r="FF71" i="26"/>
  <c r="FB80" i="26"/>
  <c r="FB79" i="26"/>
  <c r="FB78" i="26"/>
  <c r="FB77" i="26"/>
  <c r="FB76" i="26"/>
  <c r="FB75" i="26"/>
  <c r="FB74" i="26"/>
  <c r="FB73" i="26"/>
  <c r="FB72" i="26"/>
  <c r="FB71" i="26"/>
  <c r="EX80" i="26"/>
  <c r="EX79" i="26"/>
  <c r="EX78" i="26"/>
  <c r="EX77" i="26"/>
  <c r="EX76" i="26"/>
  <c r="EX75" i="26"/>
  <c r="EX74" i="26"/>
  <c r="EX73" i="26"/>
  <c r="EX72" i="26"/>
  <c r="EX71" i="26"/>
  <c r="ET80" i="26"/>
  <c r="ET79" i="26"/>
  <c r="ET78" i="26"/>
  <c r="ET77" i="26"/>
  <c r="ET76" i="26"/>
  <c r="ET75" i="26"/>
  <c r="ET74" i="26"/>
  <c r="ET73" i="26"/>
  <c r="ET72" i="26"/>
  <c r="ET71" i="26"/>
  <c r="EP80" i="26"/>
  <c r="EP79" i="26"/>
  <c r="EP78" i="26"/>
  <c r="EP77" i="26"/>
  <c r="EP76" i="26"/>
  <c r="EP75" i="26"/>
  <c r="EP74" i="26"/>
  <c r="EP73" i="26"/>
  <c r="EP72" i="26"/>
  <c r="EP71" i="26"/>
  <c r="EL80" i="26"/>
  <c r="EL79" i="26"/>
  <c r="EL78" i="26"/>
  <c r="EL77" i="26"/>
  <c r="EL76" i="26"/>
  <c r="EL75" i="26"/>
  <c r="EL74" i="26"/>
  <c r="EL73" i="26"/>
  <c r="EL72" i="26"/>
  <c r="EL71" i="26"/>
  <c r="EH80" i="26"/>
  <c r="EH79" i="26"/>
  <c r="EH78" i="26"/>
  <c r="EH77" i="26"/>
  <c r="EH76" i="26"/>
  <c r="EH75" i="26"/>
  <c r="EH74" i="26"/>
  <c r="EH73" i="26"/>
  <c r="EH72" i="26"/>
  <c r="EH71" i="26"/>
  <c r="ED80" i="26"/>
  <c r="ED79" i="26"/>
  <c r="ED78" i="26"/>
  <c r="ED77" i="26"/>
  <c r="ED76" i="26"/>
  <c r="ED75" i="26"/>
  <c r="ED74" i="26"/>
  <c r="ED73" i="26"/>
  <c r="ED72" i="26"/>
  <c r="ED71" i="26"/>
  <c r="DZ80" i="26"/>
  <c r="DZ79" i="26"/>
  <c r="DZ78" i="26"/>
  <c r="DZ77" i="26"/>
  <c r="DZ76" i="26"/>
  <c r="DZ75" i="26"/>
  <c r="DZ74" i="26"/>
  <c r="DZ73" i="26"/>
  <c r="DZ72" i="26"/>
  <c r="DZ71" i="26"/>
  <c r="DV80" i="26"/>
  <c r="DV79" i="26"/>
  <c r="DV78" i="26"/>
  <c r="DV77" i="26"/>
  <c r="DV76" i="26"/>
  <c r="DV75" i="26"/>
  <c r="DV74" i="26"/>
  <c r="DV73" i="26"/>
  <c r="DV72" i="26"/>
  <c r="DV71" i="26"/>
  <c r="DR80" i="26"/>
  <c r="DR79" i="26"/>
  <c r="DR78" i="26"/>
  <c r="DR77" i="26"/>
  <c r="DR76" i="26"/>
  <c r="DR75" i="26"/>
  <c r="DR74" i="26"/>
  <c r="DR73" i="26"/>
  <c r="DR72" i="26"/>
  <c r="DR71" i="26"/>
  <c r="DN80" i="26"/>
  <c r="DN79" i="26"/>
  <c r="DN78" i="26"/>
  <c r="DN77" i="26"/>
  <c r="DN76" i="26"/>
  <c r="DN75" i="26"/>
  <c r="DN74" i="26"/>
  <c r="DN73" i="26"/>
  <c r="DN72" i="26"/>
  <c r="DN71" i="26"/>
  <c r="DJ80" i="26"/>
  <c r="DJ79" i="26"/>
  <c r="DJ78" i="26"/>
  <c r="DJ77" i="26"/>
  <c r="DJ76" i="26"/>
  <c r="DJ75" i="26"/>
  <c r="DJ74" i="26"/>
  <c r="DJ73" i="26"/>
  <c r="DJ72" i="26"/>
  <c r="DJ71" i="26"/>
  <c r="DF80" i="26"/>
  <c r="DF79" i="26"/>
  <c r="DF78" i="26"/>
  <c r="DF77" i="26"/>
  <c r="DF76" i="26"/>
  <c r="DF75" i="26"/>
  <c r="DF74" i="26"/>
  <c r="DF73" i="26"/>
  <c r="DF72" i="26"/>
  <c r="DF71" i="26"/>
  <c r="DB80" i="26"/>
  <c r="DB79" i="26"/>
  <c r="DB78" i="26"/>
  <c r="DB77" i="26"/>
  <c r="DB76" i="26"/>
  <c r="DB75" i="26"/>
  <c r="DB74" i="26"/>
  <c r="DB73" i="26"/>
  <c r="DB72" i="26"/>
  <c r="DB71" i="26"/>
  <c r="CX80" i="26"/>
  <c r="CX79" i="26"/>
  <c r="CX78" i="26"/>
  <c r="CX77" i="26"/>
  <c r="CX76" i="26"/>
  <c r="CX75" i="26"/>
  <c r="CX74" i="26"/>
  <c r="CX73" i="26"/>
  <c r="CX72" i="26"/>
  <c r="CX71" i="26"/>
  <c r="CT80" i="26"/>
  <c r="CT79" i="26"/>
  <c r="CT78" i="26"/>
  <c r="CT77" i="26"/>
  <c r="CT76" i="26"/>
  <c r="CT75" i="26"/>
  <c r="CT74" i="26"/>
  <c r="CT73" i="26"/>
  <c r="CT72" i="26"/>
  <c r="CT71" i="26"/>
  <c r="CP80" i="26"/>
  <c r="CP79" i="26"/>
  <c r="CP78" i="26"/>
  <c r="CP77" i="26"/>
  <c r="CP76" i="26"/>
  <c r="CP75" i="26"/>
  <c r="CP74" i="26"/>
  <c r="CP73" i="26"/>
  <c r="CP72" i="26"/>
  <c r="CP71" i="26"/>
  <c r="CL80" i="26"/>
  <c r="CL79" i="26"/>
  <c r="CL78" i="26"/>
  <c r="CL77" i="26"/>
  <c r="CL76" i="26"/>
  <c r="CL75" i="26"/>
  <c r="CL74" i="26"/>
  <c r="CL73" i="26"/>
  <c r="CL72" i="26"/>
  <c r="CL71" i="26"/>
  <c r="CH80" i="26"/>
  <c r="CH79" i="26"/>
  <c r="CH78" i="26"/>
  <c r="CH77" i="26"/>
  <c r="CH76" i="26"/>
  <c r="CH75" i="26"/>
  <c r="CH74" i="26"/>
  <c r="CH73" i="26"/>
  <c r="CH72" i="26"/>
  <c r="CH71" i="26"/>
  <c r="CD80" i="26"/>
  <c r="CD79" i="26"/>
  <c r="CD78" i="26"/>
  <c r="CD77" i="26"/>
  <c r="CD76" i="26"/>
  <c r="CD75" i="26"/>
  <c r="CD74" i="26"/>
  <c r="CD73" i="26"/>
  <c r="CD72" i="26"/>
  <c r="CD71" i="26"/>
  <c r="BZ80" i="26"/>
  <c r="BZ79" i="26"/>
  <c r="BZ78" i="26"/>
  <c r="BZ77" i="26"/>
  <c r="BZ76" i="26"/>
  <c r="BZ75" i="26"/>
  <c r="BZ74" i="26"/>
  <c r="BZ73" i="26"/>
  <c r="BZ72" i="26"/>
  <c r="BZ71" i="26"/>
  <c r="BV80" i="26"/>
  <c r="BV79" i="26"/>
  <c r="BV78" i="26"/>
  <c r="BV77" i="26"/>
  <c r="BV76" i="26"/>
  <c r="BV75" i="26"/>
  <c r="BV74" i="26"/>
  <c r="BV73" i="26"/>
  <c r="BV72" i="26"/>
  <c r="BV71" i="26"/>
  <c r="BR80" i="26"/>
  <c r="BR79" i="26"/>
  <c r="BR78" i="26"/>
  <c r="BR77" i="26"/>
  <c r="BR76" i="26"/>
  <c r="BR75" i="26"/>
  <c r="BR74" i="26"/>
  <c r="BR73" i="26"/>
  <c r="BR72" i="26"/>
  <c r="BR71" i="26"/>
  <c r="BN80" i="26"/>
  <c r="BN79" i="26"/>
  <c r="BN78" i="26"/>
  <c r="BN77" i="26"/>
  <c r="BN76" i="26"/>
  <c r="BN75" i="26"/>
  <c r="BN74" i="26"/>
  <c r="BN73" i="26"/>
  <c r="BN72" i="26"/>
  <c r="BN71" i="26"/>
  <c r="BJ80" i="26"/>
  <c r="BJ79" i="26"/>
  <c r="BJ78" i="26"/>
  <c r="BJ77" i="26"/>
  <c r="BJ76" i="26"/>
  <c r="BJ75" i="26"/>
  <c r="BJ74" i="26"/>
  <c r="BJ73" i="26"/>
  <c r="BJ72" i="26"/>
  <c r="BJ71" i="26"/>
  <c r="BF80" i="26"/>
  <c r="BF79" i="26"/>
  <c r="BF78" i="26"/>
  <c r="BF77" i="26"/>
  <c r="BF76" i="26"/>
  <c r="BF75" i="26"/>
  <c r="BF74" i="26"/>
  <c r="BF73" i="26"/>
  <c r="BF72" i="26"/>
  <c r="BF71" i="26"/>
  <c r="BB80" i="26"/>
  <c r="BB79" i="26"/>
  <c r="BB78" i="26"/>
  <c r="BB77" i="26"/>
  <c r="BB76" i="26"/>
  <c r="BB75" i="26"/>
  <c r="BB74" i="26"/>
  <c r="BB73" i="26"/>
  <c r="BB72" i="26"/>
  <c r="BB71" i="26"/>
  <c r="AX80" i="26"/>
  <c r="AX79" i="26"/>
  <c r="AX78" i="26"/>
  <c r="AX77" i="26"/>
  <c r="AX76" i="26"/>
  <c r="AX75" i="26"/>
  <c r="AX74" i="26"/>
  <c r="AX73" i="26"/>
  <c r="AX72" i="26"/>
  <c r="AX71" i="26"/>
  <c r="AT80" i="26"/>
  <c r="AT79" i="26"/>
  <c r="AT78" i="26"/>
  <c r="AT77" i="26"/>
  <c r="AT76" i="26"/>
  <c r="AT75" i="26"/>
  <c r="AT74" i="26"/>
  <c r="AT73" i="26"/>
  <c r="AT72" i="26"/>
  <c r="AT71" i="26"/>
  <c r="AP80" i="26"/>
  <c r="AP79" i="26"/>
  <c r="AP78" i="26"/>
  <c r="AP77" i="26"/>
  <c r="AP76" i="26"/>
  <c r="AP75" i="26"/>
  <c r="AP74" i="26"/>
  <c r="AP73" i="26"/>
  <c r="AP72" i="26"/>
  <c r="AP71" i="26"/>
  <c r="AL80" i="26"/>
  <c r="AL79" i="26"/>
  <c r="AL78" i="26"/>
  <c r="AL77" i="26"/>
  <c r="AL76" i="26"/>
  <c r="AL75" i="26"/>
  <c r="AL74" i="26"/>
  <c r="AL73" i="26"/>
  <c r="AL72" i="26"/>
  <c r="AL71" i="26"/>
  <c r="AH80" i="26"/>
  <c r="AH79" i="26"/>
  <c r="AH78" i="26"/>
  <c r="AH77" i="26"/>
  <c r="AH76" i="26"/>
  <c r="AH75" i="26"/>
  <c r="AH74" i="26"/>
  <c r="AH73" i="26"/>
  <c r="AH72" i="26"/>
  <c r="AH71" i="26"/>
  <c r="AD80" i="26"/>
  <c r="AD79" i="26"/>
  <c r="AD78" i="26"/>
  <c r="AD77" i="26"/>
  <c r="AD76" i="26"/>
  <c r="AD75" i="26"/>
  <c r="AD74" i="26"/>
  <c r="AD73" i="26"/>
  <c r="AD72" i="26"/>
  <c r="AD71" i="26"/>
  <c r="Z80" i="26"/>
  <c r="Z79" i="26"/>
  <c r="Z78" i="26"/>
  <c r="Z77" i="26"/>
  <c r="Z76" i="26"/>
  <c r="Z75" i="26"/>
  <c r="Z74" i="26"/>
  <c r="Z73" i="26"/>
  <c r="Z72" i="26"/>
  <c r="Z71" i="26"/>
  <c r="V80" i="26"/>
  <c r="V79" i="26"/>
  <c r="V78" i="26"/>
  <c r="V77" i="26"/>
  <c r="V76" i="26"/>
  <c r="V75" i="26"/>
  <c r="V74" i="26"/>
  <c r="V73" i="26"/>
  <c r="V72" i="26"/>
  <c r="V71" i="26"/>
  <c r="R80" i="26"/>
  <c r="R79" i="26"/>
  <c r="R78" i="26"/>
  <c r="R77" i="26"/>
  <c r="R76" i="26"/>
  <c r="R75" i="26"/>
  <c r="R74" i="26"/>
  <c r="R73" i="26"/>
  <c r="R72" i="26"/>
  <c r="R71" i="26"/>
  <c r="N80" i="26"/>
  <c r="N79" i="26"/>
  <c r="N78" i="26"/>
  <c r="N77" i="26"/>
  <c r="N76" i="26"/>
  <c r="N75" i="26"/>
  <c r="N74" i="26"/>
  <c r="N73" i="26"/>
  <c r="N72" i="26"/>
  <c r="N71" i="26"/>
  <c r="J80" i="26"/>
  <c r="J79" i="26"/>
  <c r="J78" i="26"/>
  <c r="J77" i="26"/>
  <c r="J76" i="26"/>
  <c r="J75" i="26"/>
  <c r="J74" i="26"/>
  <c r="J73" i="26"/>
  <c r="J72" i="26"/>
  <c r="J71" i="26"/>
  <c r="F12" i="26"/>
  <c r="F13" i="26"/>
  <c r="F14" i="26"/>
  <c r="F15" i="26"/>
  <c r="F16" i="26"/>
  <c r="F17" i="26"/>
  <c r="F18" i="26"/>
  <c r="F19" i="26"/>
  <c r="F20" i="26"/>
  <c r="F21" i="26"/>
  <c r="F22" i="26"/>
  <c r="F23" i="26"/>
  <c r="F24" i="26"/>
  <c r="F25" i="26"/>
  <c r="F26" i="26"/>
  <c r="F27" i="26"/>
  <c r="F28" i="26"/>
  <c r="F29" i="26"/>
  <c r="F30" i="26"/>
  <c r="F31" i="26"/>
  <c r="F32" i="26"/>
  <c r="F33" i="26"/>
  <c r="F34" i="26"/>
  <c r="F35" i="26"/>
  <c r="F36" i="26"/>
  <c r="F37" i="26"/>
  <c r="F38" i="26"/>
  <c r="F39" i="26"/>
  <c r="F40" i="26"/>
  <c r="F41" i="26"/>
  <c r="F42" i="26"/>
  <c r="F43" i="26"/>
  <c r="F44" i="26"/>
  <c r="F45" i="26"/>
  <c r="F46" i="26"/>
  <c r="F47" i="26"/>
  <c r="F48" i="26"/>
  <c r="F49" i="26"/>
  <c r="F50" i="26"/>
  <c r="F51" i="26"/>
  <c r="F52" i="26"/>
  <c r="F53" i="26"/>
  <c r="F54" i="26"/>
  <c r="F55" i="26"/>
  <c r="F56" i="26"/>
  <c r="F57" i="26"/>
  <c r="F58" i="26"/>
  <c r="F59" i="26"/>
  <c r="F60" i="26"/>
  <c r="F61" i="26"/>
  <c r="F11" i="26"/>
  <c r="F72" i="26"/>
  <c r="F73" i="26"/>
  <c r="F74" i="26"/>
  <c r="F75" i="26"/>
  <c r="F76" i="26"/>
  <c r="F77" i="26"/>
  <c r="F78" i="26"/>
  <c r="F79" i="26"/>
  <c r="F80" i="26"/>
  <c r="F71" i="26"/>
  <c r="HF94" i="26"/>
  <c r="HF93" i="26"/>
  <c r="HF92" i="26"/>
  <c r="HF91" i="26"/>
  <c r="HF90" i="26"/>
  <c r="HB94" i="26"/>
  <c r="HB93" i="26"/>
  <c r="HB92" i="26"/>
  <c r="HB91" i="26"/>
  <c r="HB90" i="26"/>
  <c r="GX94" i="26"/>
  <c r="GX93" i="26"/>
  <c r="GX92" i="26"/>
  <c r="GX91" i="26"/>
  <c r="GX90" i="26"/>
  <c r="GT94" i="26"/>
  <c r="GT93" i="26"/>
  <c r="GT92" i="26"/>
  <c r="GT91" i="26"/>
  <c r="GT90" i="26"/>
  <c r="GP94" i="26"/>
  <c r="GP93" i="26"/>
  <c r="GP92" i="26"/>
  <c r="GP91" i="26"/>
  <c r="GP90" i="26"/>
  <c r="GL94" i="26"/>
  <c r="GL93" i="26"/>
  <c r="GL92" i="26"/>
  <c r="GL91" i="26"/>
  <c r="GL90" i="26"/>
  <c r="GH94" i="26"/>
  <c r="GH93" i="26"/>
  <c r="GH92" i="26"/>
  <c r="GH91" i="26"/>
  <c r="GH90" i="26"/>
  <c r="GD94" i="26"/>
  <c r="GD93" i="26"/>
  <c r="GD92" i="26"/>
  <c r="GD91" i="26"/>
  <c r="GD90" i="26"/>
  <c r="FZ94" i="26"/>
  <c r="FZ93" i="26"/>
  <c r="FZ92" i="26"/>
  <c r="FZ91" i="26"/>
  <c r="FZ90" i="26"/>
  <c r="FV94" i="26"/>
  <c r="FV93" i="26"/>
  <c r="FV92" i="26"/>
  <c r="FV91" i="26"/>
  <c r="FV90" i="26"/>
  <c r="FR94" i="26"/>
  <c r="FR93" i="26"/>
  <c r="FR92" i="26"/>
  <c r="FR91" i="26"/>
  <c r="FR90" i="26"/>
  <c r="FN94" i="26"/>
  <c r="FN93" i="26"/>
  <c r="FN92" i="26"/>
  <c r="FN91" i="26"/>
  <c r="FN90" i="26"/>
  <c r="FJ94" i="26"/>
  <c r="FJ93" i="26"/>
  <c r="FJ92" i="26"/>
  <c r="FJ91" i="26"/>
  <c r="FJ90" i="26"/>
  <c r="FF94" i="26"/>
  <c r="FF93" i="26"/>
  <c r="FF92" i="26"/>
  <c r="FF91" i="26"/>
  <c r="FF90" i="26"/>
  <c r="FB94" i="26"/>
  <c r="FB93" i="26"/>
  <c r="FB92" i="26"/>
  <c r="FB91" i="26"/>
  <c r="FB90" i="26"/>
  <c r="EX94" i="26"/>
  <c r="EX93" i="26"/>
  <c r="EX92" i="26"/>
  <c r="EX91" i="26"/>
  <c r="EX90" i="26"/>
  <c r="ET94" i="26"/>
  <c r="ET93" i="26"/>
  <c r="ET92" i="26"/>
  <c r="ET91" i="26"/>
  <c r="ET90" i="26"/>
  <c r="EP94" i="26"/>
  <c r="EP93" i="26"/>
  <c r="EP92" i="26"/>
  <c r="EP91" i="26"/>
  <c r="EP90" i="26"/>
  <c r="EL94" i="26"/>
  <c r="EL93" i="26"/>
  <c r="EL92" i="26"/>
  <c r="EL91" i="26"/>
  <c r="EL90" i="26"/>
  <c r="EH94" i="26"/>
  <c r="EH93" i="26"/>
  <c r="EH92" i="26"/>
  <c r="EH91" i="26"/>
  <c r="EH90" i="26"/>
  <c r="ED94" i="26"/>
  <c r="ED93" i="26"/>
  <c r="ED92" i="26"/>
  <c r="ED91" i="26"/>
  <c r="ED90" i="26"/>
  <c r="DZ94" i="26"/>
  <c r="DZ93" i="26"/>
  <c r="DZ92" i="26"/>
  <c r="DZ91" i="26"/>
  <c r="DZ90" i="26"/>
  <c r="DV94" i="26"/>
  <c r="DV93" i="26"/>
  <c r="DV92" i="26"/>
  <c r="DV91" i="26"/>
  <c r="DV90" i="26"/>
  <c r="DR94" i="26"/>
  <c r="DR93" i="26"/>
  <c r="DR92" i="26"/>
  <c r="DR91" i="26"/>
  <c r="DR90" i="26"/>
  <c r="DN94" i="26"/>
  <c r="DN93" i="26"/>
  <c r="DN92" i="26"/>
  <c r="DN91" i="26"/>
  <c r="DN90" i="26"/>
  <c r="DJ94" i="26"/>
  <c r="DJ93" i="26"/>
  <c r="DJ92" i="26"/>
  <c r="DJ91" i="26"/>
  <c r="DJ90" i="26"/>
  <c r="DF94" i="26"/>
  <c r="DF93" i="26"/>
  <c r="DF92" i="26"/>
  <c r="DF91" i="26"/>
  <c r="DF90" i="26"/>
  <c r="DB94" i="26"/>
  <c r="DB93" i="26"/>
  <c r="DB92" i="26"/>
  <c r="DB91" i="26"/>
  <c r="DB90" i="26"/>
  <c r="CX94" i="26"/>
  <c r="CX93" i="26"/>
  <c r="CX92" i="26"/>
  <c r="CX91" i="26"/>
  <c r="CX90" i="26"/>
  <c r="CT94" i="26"/>
  <c r="CT93" i="26"/>
  <c r="CT92" i="26"/>
  <c r="CT91" i="26"/>
  <c r="CT90" i="26"/>
  <c r="CP94" i="26"/>
  <c r="CP93" i="26"/>
  <c r="CP92" i="26"/>
  <c r="CP91" i="26"/>
  <c r="CP90" i="26"/>
  <c r="CL94" i="26"/>
  <c r="CL93" i="26"/>
  <c r="CL92" i="26"/>
  <c r="CL91" i="26"/>
  <c r="CL90" i="26"/>
  <c r="CH94" i="26"/>
  <c r="CH93" i="26"/>
  <c r="CH92" i="26"/>
  <c r="CH91" i="26"/>
  <c r="CH90" i="26"/>
  <c r="CD94" i="26"/>
  <c r="CD93" i="26"/>
  <c r="CD92" i="26"/>
  <c r="CD91" i="26"/>
  <c r="CD90" i="26"/>
  <c r="BZ94" i="26"/>
  <c r="BZ93" i="26"/>
  <c r="BZ92" i="26"/>
  <c r="BZ91" i="26"/>
  <c r="BZ90" i="26"/>
  <c r="BV94" i="26"/>
  <c r="BV93" i="26"/>
  <c r="BV92" i="26"/>
  <c r="BV91" i="26"/>
  <c r="BV90" i="26"/>
  <c r="BR94" i="26"/>
  <c r="BR93" i="26"/>
  <c r="BR92" i="26"/>
  <c r="BR91" i="26"/>
  <c r="BR90" i="26"/>
  <c r="BN94" i="26"/>
  <c r="BN93" i="26"/>
  <c r="BN92" i="26"/>
  <c r="BN91" i="26"/>
  <c r="BN90" i="26"/>
  <c r="BJ94" i="26"/>
  <c r="BJ93" i="26"/>
  <c r="BJ92" i="26"/>
  <c r="BJ91" i="26"/>
  <c r="BJ90" i="26"/>
  <c r="BF94" i="26"/>
  <c r="BF93" i="26"/>
  <c r="BF92" i="26"/>
  <c r="BF91" i="26"/>
  <c r="BF90" i="26"/>
  <c r="BB94" i="26"/>
  <c r="BB93" i="26"/>
  <c r="BB92" i="26"/>
  <c r="BB91" i="26"/>
  <c r="BB90" i="26"/>
  <c r="AX94" i="26"/>
  <c r="AX93" i="26"/>
  <c r="AX92" i="26"/>
  <c r="AX91" i="26"/>
  <c r="AX90" i="26"/>
  <c r="AT94" i="26"/>
  <c r="AT93" i="26"/>
  <c r="AT92" i="26"/>
  <c r="AT91" i="26"/>
  <c r="AT90" i="26"/>
  <c r="AP94" i="26"/>
  <c r="AP93" i="26"/>
  <c r="AP92" i="26"/>
  <c r="AP91" i="26"/>
  <c r="AP90" i="26"/>
  <c r="AL94" i="26"/>
  <c r="AL93" i="26"/>
  <c r="AL92" i="26"/>
  <c r="AL91" i="26"/>
  <c r="AL90" i="26"/>
  <c r="AH94" i="26"/>
  <c r="AH93" i="26"/>
  <c r="AH92" i="26"/>
  <c r="AH91" i="26"/>
  <c r="AH90" i="26"/>
  <c r="AD94" i="26"/>
  <c r="AD93" i="26"/>
  <c r="AD92" i="26"/>
  <c r="AD91" i="26"/>
  <c r="AD90" i="26"/>
  <c r="Z94" i="26"/>
  <c r="Z93" i="26"/>
  <c r="Z92" i="26"/>
  <c r="Z91" i="26"/>
  <c r="Z90" i="26"/>
  <c r="V94" i="26"/>
  <c r="V93" i="26"/>
  <c r="V92" i="26"/>
  <c r="V91" i="26"/>
  <c r="V90" i="26"/>
  <c r="R94" i="26"/>
  <c r="R93" i="26"/>
  <c r="R92" i="26"/>
  <c r="R91" i="26"/>
  <c r="R90" i="26"/>
  <c r="N94" i="26"/>
  <c r="N93" i="26"/>
  <c r="N92" i="26"/>
  <c r="N91" i="26"/>
  <c r="N90" i="26"/>
  <c r="J94" i="26"/>
  <c r="J93" i="26"/>
  <c r="J92" i="26"/>
  <c r="J91" i="26"/>
  <c r="J90" i="26"/>
  <c r="F94" i="26"/>
  <c r="F93" i="26"/>
  <c r="F92" i="26"/>
  <c r="F91" i="26"/>
  <c r="F90" i="26"/>
  <c r="CZ59" i="1"/>
  <c r="CZ58" i="1"/>
  <c r="CZ57" i="1"/>
  <c r="CZ56" i="1"/>
  <c r="CZ55" i="1"/>
  <c r="CZ54" i="1"/>
  <c r="CZ53" i="1"/>
  <c r="CZ52" i="1"/>
  <c r="CZ51" i="1"/>
  <c r="CZ50" i="1"/>
  <c r="CZ49" i="1"/>
  <c r="CZ48" i="1"/>
  <c r="CZ47" i="1"/>
  <c r="CZ46" i="1"/>
  <c r="CZ45" i="1"/>
  <c r="CZ44" i="1"/>
  <c r="CZ43" i="1"/>
  <c r="CZ42" i="1"/>
  <c r="CZ41" i="1"/>
  <c r="CZ40" i="1"/>
  <c r="CZ39" i="1"/>
  <c r="CZ38" i="1"/>
  <c r="CZ37" i="1"/>
  <c r="CZ36" i="1"/>
  <c r="CZ35" i="1"/>
  <c r="CZ34" i="1"/>
  <c r="CZ33" i="1"/>
  <c r="CZ32" i="1"/>
  <c r="CZ31" i="1"/>
  <c r="CZ30" i="1"/>
  <c r="CZ29" i="1"/>
  <c r="CZ28" i="1"/>
  <c r="CZ27" i="1"/>
  <c r="CZ26" i="1"/>
  <c r="CZ25" i="1"/>
  <c r="CZ24" i="1"/>
  <c r="CZ23" i="1"/>
  <c r="CZ22" i="1"/>
  <c r="CZ21" i="1"/>
  <c r="CZ20" i="1"/>
  <c r="CZ19" i="1"/>
  <c r="CZ18" i="1"/>
  <c r="CZ17" i="1"/>
  <c r="CZ16" i="1"/>
  <c r="CZ15" i="1"/>
  <c r="CZ14" i="1"/>
  <c r="CZ13" i="1"/>
  <c r="CZ12" i="1"/>
  <c r="CZ11" i="1"/>
  <c r="CZ10" i="1"/>
  <c r="CZ9" i="1"/>
  <c r="CV59" i="1"/>
  <c r="CV58" i="1"/>
  <c r="CV57" i="1"/>
  <c r="CV56" i="1"/>
  <c r="CV55" i="1"/>
  <c r="CV54" i="1"/>
  <c r="CV53" i="1"/>
  <c r="CV52" i="1"/>
  <c r="CV51" i="1"/>
  <c r="CV50" i="1"/>
  <c r="CV49" i="1"/>
  <c r="CV48" i="1"/>
  <c r="CV47" i="1"/>
  <c r="CV46" i="1"/>
  <c r="CV45" i="1"/>
  <c r="CV44" i="1"/>
  <c r="CV43" i="1"/>
  <c r="CV42" i="1"/>
  <c r="CV41" i="1"/>
  <c r="CV40" i="1"/>
  <c r="CV39" i="1"/>
  <c r="CV38" i="1"/>
  <c r="CV37" i="1"/>
  <c r="CV36" i="1"/>
  <c r="CV35" i="1"/>
  <c r="CV34" i="1"/>
  <c r="CV33" i="1"/>
  <c r="CV32" i="1"/>
  <c r="CV31" i="1"/>
  <c r="CV30" i="1"/>
  <c r="CV29" i="1"/>
  <c r="CV28" i="1"/>
  <c r="CV27" i="1"/>
  <c r="CV26" i="1"/>
  <c r="CV25" i="1"/>
  <c r="CV24" i="1"/>
  <c r="CV23" i="1"/>
  <c r="CV22" i="1"/>
  <c r="CV21" i="1"/>
  <c r="CV20" i="1"/>
  <c r="CV19" i="1"/>
  <c r="CV18" i="1"/>
  <c r="CV17" i="1"/>
  <c r="CV16" i="1"/>
  <c r="CV15" i="1"/>
  <c r="CV14" i="1"/>
  <c r="CV13" i="1"/>
  <c r="CV12" i="1"/>
  <c r="CV11" i="1"/>
  <c r="CV10" i="1"/>
  <c r="CV9" i="1"/>
  <c r="CR59" i="1"/>
  <c r="CR58" i="1"/>
  <c r="CR57" i="1"/>
  <c r="CR56" i="1"/>
  <c r="CR55" i="1"/>
  <c r="CR54" i="1"/>
  <c r="CR53" i="1"/>
  <c r="CR52" i="1"/>
  <c r="CR51" i="1"/>
  <c r="CR50" i="1"/>
  <c r="CR49" i="1"/>
  <c r="CR48" i="1"/>
  <c r="CR47" i="1"/>
  <c r="CR46" i="1"/>
  <c r="CR45" i="1"/>
  <c r="CR44" i="1"/>
  <c r="CR43" i="1"/>
  <c r="CR42" i="1"/>
  <c r="CR41" i="1"/>
  <c r="CR40" i="1"/>
  <c r="CR39" i="1"/>
  <c r="CR38" i="1"/>
  <c r="CR37" i="1"/>
  <c r="CR36" i="1"/>
  <c r="CR35" i="1"/>
  <c r="CR34" i="1"/>
  <c r="CR33" i="1"/>
  <c r="CR32" i="1"/>
  <c r="CR31" i="1"/>
  <c r="CR30" i="1"/>
  <c r="CR29" i="1"/>
  <c r="CR28" i="1"/>
  <c r="CR27" i="1"/>
  <c r="CR26" i="1"/>
  <c r="CR25" i="1"/>
  <c r="CR24" i="1"/>
  <c r="CR23" i="1"/>
  <c r="CR22" i="1"/>
  <c r="CR21" i="1"/>
  <c r="CR20" i="1"/>
  <c r="CR19" i="1"/>
  <c r="CR18" i="1"/>
  <c r="CR17" i="1"/>
  <c r="CR16" i="1"/>
  <c r="CR15" i="1"/>
  <c r="CR14" i="1"/>
  <c r="CR13" i="1"/>
  <c r="CR12" i="1"/>
  <c r="CR11" i="1"/>
  <c r="CR10" i="1"/>
  <c r="CR9" i="1"/>
  <c r="CN59" i="1"/>
  <c r="CN58" i="1"/>
  <c r="CN57" i="1"/>
  <c r="CN56" i="1"/>
  <c r="CN55" i="1"/>
  <c r="CN54" i="1"/>
  <c r="CN53" i="1"/>
  <c r="CN52" i="1"/>
  <c r="CN51" i="1"/>
  <c r="CN50" i="1"/>
  <c r="CN49" i="1"/>
  <c r="CN48" i="1"/>
  <c r="CN47" i="1"/>
  <c r="CN46" i="1"/>
  <c r="CN45" i="1"/>
  <c r="CN44" i="1"/>
  <c r="CN43" i="1"/>
  <c r="CN42" i="1"/>
  <c r="CN41" i="1"/>
  <c r="CN40" i="1"/>
  <c r="CN39" i="1"/>
  <c r="CN38" i="1"/>
  <c r="CN37" i="1"/>
  <c r="CN36" i="1"/>
  <c r="CN35" i="1"/>
  <c r="CN34" i="1"/>
  <c r="CN33" i="1"/>
  <c r="CN32" i="1"/>
  <c r="CN31" i="1"/>
  <c r="CN30" i="1"/>
  <c r="CN29" i="1"/>
  <c r="CN28" i="1"/>
  <c r="CN27" i="1"/>
  <c r="CN26" i="1"/>
  <c r="CN25" i="1"/>
  <c r="CN24" i="1"/>
  <c r="CN23" i="1"/>
  <c r="CN22" i="1"/>
  <c r="CN21" i="1"/>
  <c r="CN20" i="1"/>
  <c r="CN19" i="1"/>
  <c r="CN18" i="1"/>
  <c r="CN17" i="1"/>
  <c r="CN16" i="1"/>
  <c r="CN15" i="1"/>
  <c r="CN14" i="1"/>
  <c r="CN13" i="1"/>
  <c r="CN12" i="1"/>
  <c r="CN11" i="1"/>
  <c r="CN10" i="1"/>
  <c r="CN9" i="1"/>
  <c r="CJ59" i="1"/>
  <c r="CJ58" i="1"/>
  <c r="CJ57" i="1"/>
  <c r="CJ56" i="1"/>
  <c r="CJ55" i="1"/>
  <c r="CJ54" i="1"/>
  <c r="CJ53" i="1"/>
  <c r="CJ52" i="1"/>
  <c r="CJ51" i="1"/>
  <c r="CJ50" i="1"/>
  <c r="CJ49" i="1"/>
  <c r="CJ48" i="1"/>
  <c r="CJ47" i="1"/>
  <c r="CJ46" i="1"/>
  <c r="CJ45" i="1"/>
  <c r="CJ44" i="1"/>
  <c r="CJ43" i="1"/>
  <c r="CJ42" i="1"/>
  <c r="CJ41" i="1"/>
  <c r="CJ40" i="1"/>
  <c r="CJ39" i="1"/>
  <c r="CJ38" i="1"/>
  <c r="CJ37" i="1"/>
  <c r="CJ36" i="1"/>
  <c r="CJ35" i="1"/>
  <c r="CJ34" i="1"/>
  <c r="CJ33" i="1"/>
  <c r="CJ32" i="1"/>
  <c r="CJ31" i="1"/>
  <c r="CJ30" i="1"/>
  <c r="CJ29" i="1"/>
  <c r="CJ28" i="1"/>
  <c r="CJ27" i="1"/>
  <c r="CJ26" i="1"/>
  <c r="CJ25" i="1"/>
  <c r="CJ24" i="1"/>
  <c r="CJ23" i="1"/>
  <c r="CJ22" i="1"/>
  <c r="CJ21" i="1"/>
  <c r="CJ20" i="1"/>
  <c r="CJ19" i="1"/>
  <c r="CJ18" i="1"/>
  <c r="CJ17" i="1"/>
  <c r="CJ16" i="1"/>
  <c r="CJ15" i="1"/>
  <c r="CJ14" i="1"/>
  <c r="CJ13" i="1"/>
  <c r="CJ12" i="1"/>
  <c r="CJ11" i="1"/>
  <c r="CJ10" i="1"/>
  <c r="CJ9" i="1"/>
  <c r="CF59" i="1"/>
  <c r="CF58" i="1"/>
  <c r="CF57" i="1"/>
  <c r="CF56" i="1"/>
  <c r="CF55" i="1"/>
  <c r="CF54" i="1"/>
  <c r="CF53" i="1"/>
  <c r="CF52" i="1"/>
  <c r="CF51" i="1"/>
  <c r="CF50" i="1"/>
  <c r="CF49" i="1"/>
  <c r="CF48" i="1"/>
  <c r="CF47" i="1"/>
  <c r="CF46" i="1"/>
  <c r="CF45" i="1"/>
  <c r="CF44" i="1"/>
  <c r="CF43" i="1"/>
  <c r="CF42" i="1"/>
  <c r="CF41" i="1"/>
  <c r="CF40" i="1"/>
  <c r="CF39" i="1"/>
  <c r="CF38" i="1"/>
  <c r="CF37" i="1"/>
  <c r="CF36" i="1"/>
  <c r="CF35" i="1"/>
  <c r="CF34" i="1"/>
  <c r="CF33" i="1"/>
  <c r="CF32" i="1"/>
  <c r="CF31" i="1"/>
  <c r="CF30" i="1"/>
  <c r="CF29" i="1"/>
  <c r="CF28" i="1"/>
  <c r="CF27" i="1"/>
  <c r="CF26" i="1"/>
  <c r="CF25" i="1"/>
  <c r="CF24" i="1"/>
  <c r="CF23" i="1"/>
  <c r="CF22" i="1"/>
  <c r="CF21" i="1"/>
  <c r="CF20" i="1"/>
  <c r="CF19" i="1"/>
  <c r="CF18" i="1"/>
  <c r="CF17" i="1"/>
  <c r="CF16" i="1"/>
  <c r="CF15" i="1"/>
  <c r="CF14" i="1"/>
  <c r="CF13" i="1"/>
  <c r="CF12" i="1"/>
  <c r="CF11" i="1"/>
  <c r="CF10" i="1"/>
  <c r="CF9" i="1"/>
  <c r="CB59" i="1"/>
  <c r="CB58" i="1"/>
  <c r="CB57" i="1"/>
  <c r="CB56" i="1"/>
  <c r="CB55" i="1"/>
  <c r="CB54" i="1"/>
  <c r="CB53" i="1"/>
  <c r="CB52" i="1"/>
  <c r="CB51" i="1"/>
  <c r="CB50" i="1"/>
  <c r="CB49" i="1"/>
  <c r="CB48" i="1"/>
  <c r="CB47" i="1"/>
  <c r="CB46" i="1"/>
  <c r="CB45" i="1"/>
  <c r="CB44" i="1"/>
  <c r="CB43" i="1"/>
  <c r="CB42" i="1"/>
  <c r="CB41" i="1"/>
  <c r="CB40" i="1"/>
  <c r="CB39" i="1"/>
  <c r="CB38" i="1"/>
  <c r="CB37" i="1"/>
  <c r="CB36" i="1"/>
  <c r="CB35" i="1"/>
  <c r="CB34" i="1"/>
  <c r="CB33" i="1"/>
  <c r="CB32" i="1"/>
  <c r="CB31" i="1"/>
  <c r="CB30" i="1"/>
  <c r="CB29" i="1"/>
  <c r="CB28" i="1"/>
  <c r="CB27" i="1"/>
  <c r="CB26" i="1"/>
  <c r="CB25" i="1"/>
  <c r="CB24" i="1"/>
  <c r="CB23" i="1"/>
  <c r="CB22" i="1"/>
  <c r="CB21" i="1"/>
  <c r="CB20" i="1"/>
  <c r="CB19" i="1"/>
  <c r="CB18" i="1"/>
  <c r="CB17" i="1"/>
  <c r="CB16" i="1"/>
  <c r="CB15" i="1"/>
  <c r="CB14" i="1"/>
  <c r="CB13" i="1"/>
  <c r="CB12" i="1"/>
  <c r="CB11" i="1"/>
  <c r="CB10" i="1"/>
  <c r="CB9" i="1"/>
  <c r="BX59" i="1"/>
  <c r="BX58" i="1"/>
  <c r="BX57" i="1"/>
  <c r="BX56" i="1"/>
  <c r="BX55" i="1"/>
  <c r="BX54" i="1"/>
  <c r="BX53" i="1"/>
  <c r="BX52" i="1"/>
  <c r="BX51" i="1"/>
  <c r="BX50" i="1"/>
  <c r="BX49" i="1"/>
  <c r="BX48" i="1"/>
  <c r="BX47" i="1"/>
  <c r="BX46" i="1"/>
  <c r="BX45" i="1"/>
  <c r="BX44" i="1"/>
  <c r="BX43" i="1"/>
  <c r="BX42" i="1"/>
  <c r="BX41" i="1"/>
  <c r="BX40" i="1"/>
  <c r="BX39" i="1"/>
  <c r="BX38" i="1"/>
  <c r="BX37" i="1"/>
  <c r="BX36" i="1"/>
  <c r="BX35" i="1"/>
  <c r="BX34" i="1"/>
  <c r="BX33" i="1"/>
  <c r="BX32" i="1"/>
  <c r="BX31" i="1"/>
  <c r="BX30" i="1"/>
  <c r="BX29" i="1"/>
  <c r="BX28" i="1"/>
  <c r="BX27" i="1"/>
  <c r="BX26" i="1"/>
  <c r="BX25" i="1"/>
  <c r="BX24" i="1"/>
  <c r="BX23" i="1"/>
  <c r="BX22" i="1"/>
  <c r="BX21" i="1"/>
  <c r="BX20" i="1"/>
  <c r="BX19" i="1"/>
  <c r="BX18" i="1"/>
  <c r="BX17" i="1"/>
  <c r="BX16" i="1"/>
  <c r="BX15" i="1"/>
  <c r="BX14" i="1"/>
  <c r="BX13" i="1"/>
  <c r="BX12" i="1"/>
  <c r="BX11" i="1"/>
  <c r="BX10" i="1"/>
  <c r="BX9" i="1"/>
  <c r="BT59" i="1"/>
  <c r="BT58" i="1"/>
  <c r="BT57" i="1"/>
  <c r="BT56" i="1"/>
  <c r="BT55" i="1"/>
  <c r="BT54" i="1"/>
  <c r="BT53" i="1"/>
  <c r="BT52" i="1"/>
  <c r="BT51" i="1"/>
  <c r="BT50" i="1"/>
  <c r="BT49" i="1"/>
  <c r="BT48" i="1"/>
  <c r="BT47" i="1"/>
  <c r="BT46" i="1"/>
  <c r="BT45" i="1"/>
  <c r="BT44" i="1"/>
  <c r="BT43" i="1"/>
  <c r="BT42" i="1"/>
  <c r="BT41" i="1"/>
  <c r="BT40" i="1"/>
  <c r="BT39" i="1"/>
  <c r="BT38" i="1"/>
  <c r="BT37" i="1"/>
  <c r="BT36" i="1"/>
  <c r="BT35" i="1"/>
  <c r="BT34" i="1"/>
  <c r="BT33" i="1"/>
  <c r="BT32" i="1"/>
  <c r="BT31" i="1"/>
  <c r="BT30" i="1"/>
  <c r="BT29" i="1"/>
  <c r="BT28" i="1"/>
  <c r="BT27" i="1"/>
  <c r="BT26" i="1"/>
  <c r="BT25" i="1"/>
  <c r="BT24" i="1"/>
  <c r="BT23" i="1"/>
  <c r="BT22" i="1"/>
  <c r="BT21" i="1"/>
  <c r="BT20" i="1"/>
  <c r="BT19" i="1"/>
  <c r="BT18" i="1"/>
  <c r="BT17" i="1"/>
  <c r="BT16" i="1"/>
  <c r="BT15" i="1"/>
  <c r="BT14" i="1"/>
  <c r="BT13" i="1"/>
  <c r="BT12" i="1"/>
  <c r="BT11" i="1"/>
  <c r="BT10" i="1"/>
  <c r="BT9" i="1"/>
  <c r="BP59" i="1"/>
  <c r="BP58" i="1"/>
  <c r="BP57" i="1"/>
  <c r="BP56" i="1"/>
  <c r="BP55" i="1"/>
  <c r="BP54" i="1"/>
  <c r="BP53" i="1"/>
  <c r="BP52" i="1"/>
  <c r="BP51" i="1"/>
  <c r="BP50" i="1"/>
  <c r="BP49" i="1"/>
  <c r="BP48" i="1"/>
  <c r="BP47" i="1"/>
  <c r="BP46" i="1"/>
  <c r="BP45" i="1"/>
  <c r="BP44" i="1"/>
  <c r="BP43" i="1"/>
  <c r="BP42" i="1"/>
  <c r="BP41" i="1"/>
  <c r="BP40" i="1"/>
  <c r="BP39" i="1"/>
  <c r="BP38" i="1"/>
  <c r="BP37" i="1"/>
  <c r="BP36" i="1"/>
  <c r="BP35" i="1"/>
  <c r="BP34" i="1"/>
  <c r="BP33" i="1"/>
  <c r="BP32" i="1"/>
  <c r="BP31" i="1"/>
  <c r="BP30" i="1"/>
  <c r="BP29" i="1"/>
  <c r="BP28" i="1"/>
  <c r="BP27" i="1"/>
  <c r="BP26" i="1"/>
  <c r="BP25" i="1"/>
  <c r="BP24" i="1"/>
  <c r="BP23" i="1"/>
  <c r="BP22" i="1"/>
  <c r="BP21" i="1"/>
  <c r="BP20" i="1"/>
  <c r="BP19" i="1"/>
  <c r="BP18" i="1"/>
  <c r="BP17" i="1"/>
  <c r="BP16" i="1"/>
  <c r="BP15" i="1"/>
  <c r="BP14" i="1"/>
  <c r="BP13" i="1"/>
  <c r="BP12" i="1"/>
  <c r="BP11" i="1"/>
  <c r="BP10" i="1"/>
  <c r="BP9" i="1"/>
  <c r="BL59" i="1"/>
  <c r="BL58" i="1"/>
  <c r="BL57" i="1"/>
  <c r="BL56" i="1"/>
  <c r="BL55" i="1"/>
  <c r="BL54" i="1"/>
  <c r="BL53" i="1"/>
  <c r="BL52" i="1"/>
  <c r="BL51" i="1"/>
  <c r="BL50" i="1"/>
  <c r="BL49" i="1"/>
  <c r="BL48" i="1"/>
  <c r="BL47" i="1"/>
  <c r="BL46" i="1"/>
  <c r="BL45" i="1"/>
  <c r="BL44" i="1"/>
  <c r="BL43" i="1"/>
  <c r="BL42" i="1"/>
  <c r="BL41" i="1"/>
  <c r="BL40" i="1"/>
  <c r="BL39" i="1"/>
  <c r="BL38" i="1"/>
  <c r="BL37" i="1"/>
  <c r="BL36" i="1"/>
  <c r="BL35" i="1"/>
  <c r="BL34" i="1"/>
  <c r="BL33" i="1"/>
  <c r="BL32" i="1"/>
  <c r="BL31" i="1"/>
  <c r="BL30" i="1"/>
  <c r="BL29" i="1"/>
  <c r="BL28" i="1"/>
  <c r="BL27" i="1"/>
  <c r="BL26" i="1"/>
  <c r="BL25" i="1"/>
  <c r="BL24" i="1"/>
  <c r="BL23" i="1"/>
  <c r="BL22" i="1"/>
  <c r="BL21" i="1"/>
  <c r="BL20" i="1"/>
  <c r="BL19" i="1"/>
  <c r="BL18" i="1"/>
  <c r="BL17" i="1"/>
  <c r="BL16" i="1"/>
  <c r="BL15" i="1"/>
  <c r="BL14" i="1"/>
  <c r="BL13" i="1"/>
  <c r="BL12" i="1"/>
  <c r="BL11" i="1"/>
  <c r="BL10" i="1"/>
  <c r="BL9" i="1"/>
  <c r="BH59" i="1"/>
  <c r="BH58" i="1"/>
  <c r="BH57" i="1"/>
  <c r="BH56" i="1"/>
  <c r="BH55" i="1"/>
  <c r="BH54" i="1"/>
  <c r="BH53" i="1"/>
  <c r="BH52" i="1"/>
  <c r="BH51" i="1"/>
  <c r="BH50" i="1"/>
  <c r="BH49" i="1"/>
  <c r="BH48" i="1"/>
  <c r="BH47" i="1"/>
  <c r="BH46" i="1"/>
  <c r="BH45" i="1"/>
  <c r="BH44" i="1"/>
  <c r="BH43" i="1"/>
  <c r="BH42" i="1"/>
  <c r="BH41" i="1"/>
  <c r="BH40" i="1"/>
  <c r="BH39" i="1"/>
  <c r="BH38" i="1"/>
  <c r="BH37" i="1"/>
  <c r="BH36" i="1"/>
  <c r="BH35" i="1"/>
  <c r="BH34" i="1"/>
  <c r="BH33" i="1"/>
  <c r="BH32" i="1"/>
  <c r="BH31" i="1"/>
  <c r="BH30" i="1"/>
  <c r="BH29" i="1"/>
  <c r="BH28" i="1"/>
  <c r="BH27" i="1"/>
  <c r="BH26" i="1"/>
  <c r="BH25" i="1"/>
  <c r="BH24" i="1"/>
  <c r="BH23" i="1"/>
  <c r="BH22" i="1"/>
  <c r="BH21" i="1"/>
  <c r="BH20" i="1"/>
  <c r="BH19" i="1"/>
  <c r="BH18" i="1"/>
  <c r="BH17" i="1"/>
  <c r="BH16" i="1"/>
  <c r="BH15" i="1"/>
  <c r="BH14" i="1"/>
  <c r="BH13" i="1"/>
  <c r="BH12" i="1"/>
  <c r="BH11" i="1"/>
  <c r="BH10" i="1"/>
  <c r="BH9" i="1"/>
  <c r="BD59" i="1"/>
  <c r="BD58" i="1"/>
  <c r="BD57" i="1"/>
  <c r="BD56" i="1"/>
  <c r="BD55" i="1"/>
  <c r="BD54" i="1"/>
  <c r="BD53" i="1"/>
  <c r="BD52" i="1"/>
  <c r="BD51" i="1"/>
  <c r="BD50" i="1"/>
  <c r="BD49" i="1"/>
  <c r="BD48" i="1"/>
  <c r="BD47" i="1"/>
  <c r="BD46" i="1"/>
  <c r="BD45" i="1"/>
  <c r="BD44" i="1"/>
  <c r="BD43" i="1"/>
  <c r="BD42" i="1"/>
  <c r="BD41" i="1"/>
  <c r="BD40" i="1"/>
  <c r="BD39" i="1"/>
  <c r="BD38" i="1"/>
  <c r="BD37" i="1"/>
  <c r="BD36" i="1"/>
  <c r="BD35" i="1"/>
  <c r="BD34" i="1"/>
  <c r="BD33" i="1"/>
  <c r="BD32" i="1"/>
  <c r="BD31" i="1"/>
  <c r="BD30" i="1"/>
  <c r="BD29" i="1"/>
  <c r="BD28" i="1"/>
  <c r="BD27" i="1"/>
  <c r="BD26" i="1"/>
  <c r="BD25" i="1"/>
  <c r="BD24" i="1"/>
  <c r="BD23" i="1"/>
  <c r="BD22" i="1"/>
  <c r="BD21" i="1"/>
  <c r="BD20" i="1"/>
  <c r="BD19" i="1"/>
  <c r="BD18" i="1"/>
  <c r="BD17" i="1"/>
  <c r="BD16" i="1"/>
  <c r="BD15" i="1"/>
  <c r="BD14" i="1"/>
  <c r="BD13" i="1"/>
  <c r="BD12" i="1"/>
  <c r="BD11" i="1"/>
  <c r="BD10" i="1"/>
  <c r="BD9" i="1"/>
  <c r="AZ59" i="1"/>
  <c r="AZ58" i="1"/>
  <c r="AZ57" i="1"/>
  <c r="AZ56" i="1"/>
  <c r="AZ55" i="1"/>
  <c r="AZ54" i="1"/>
  <c r="AZ53" i="1"/>
  <c r="AZ52" i="1"/>
  <c r="AZ51" i="1"/>
  <c r="AZ50" i="1"/>
  <c r="AZ49" i="1"/>
  <c r="AZ48" i="1"/>
  <c r="AZ47" i="1"/>
  <c r="AZ46" i="1"/>
  <c r="AZ45" i="1"/>
  <c r="AZ44" i="1"/>
  <c r="AZ43" i="1"/>
  <c r="AZ42" i="1"/>
  <c r="AZ41" i="1"/>
  <c r="AZ40" i="1"/>
  <c r="AZ39" i="1"/>
  <c r="AZ38" i="1"/>
  <c r="AZ37" i="1"/>
  <c r="AZ36" i="1"/>
  <c r="AZ35" i="1"/>
  <c r="AZ34" i="1"/>
  <c r="AZ33" i="1"/>
  <c r="AZ32" i="1"/>
  <c r="AZ31" i="1"/>
  <c r="AZ30" i="1"/>
  <c r="AZ29" i="1"/>
  <c r="AZ28" i="1"/>
  <c r="AZ27" i="1"/>
  <c r="AZ26" i="1"/>
  <c r="AZ25" i="1"/>
  <c r="AZ24" i="1"/>
  <c r="AZ23" i="1"/>
  <c r="AZ22" i="1"/>
  <c r="AZ21" i="1"/>
  <c r="AZ20" i="1"/>
  <c r="AZ19" i="1"/>
  <c r="AZ18" i="1"/>
  <c r="AZ17" i="1"/>
  <c r="AZ16" i="1"/>
  <c r="AZ15" i="1"/>
  <c r="AZ14" i="1"/>
  <c r="AZ13" i="1"/>
  <c r="AZ12" i="1"/>
  <c r="AZ11" i="1"/>
  <c r="AZ10" i="1"/>
  <c r="AZ9" i="1"/>
  <c r="AV59" i="1"/>
  <c r="AV58" i="1"/>
  <c r="AV57" i="1"/>
  <c r="AV56" i="1"/>
  <c r="AV55" i="1"/>
  <c r="AV54" i="1"/>
  <c r="AV53" i="1"/>
  <c r="AV52" i="1"/>
  <c r="AV51" i="1"/>
  <c r="AV50" i="1"/>
  <c r="AV49" i="1"/>
  <c r="AV48" i="1"/>
  <c r="AV47" i="1"/>
  <c r="AV46" i="1"/>
  <c r="AV45" i="1"/>
  <c r="AV44" i="1"/>
  <c r="AV43" i="1"/>
  <c r="AV42" i="1"/>
  <c r="AV41" i="1"/>
  <c r="AV40" i="1"/>
  <c r="AV39" i="1"/>
  <c r="AV38" i="1"/>
  <c r="AV37" i="1"/>
  <c r="AV36" i="1"/>
  <c r="AV35" i="1"/>
  <c r="AV34" i="1"/>
  <c r="AV33" i="1"/>
  <c r="AV32" i="1"/>
  <c r="AV31" i="1"/>
  <c r="AV30" i="1"/>
  <c r="AV29" i="1"/>
  <c r="AV28" i="1"/>
  <c r="AV27" i="1"/>
  <c r="AV26" i="1"/>
  <c r="AV25" i="1"/>
  <c r="AV24" i="1"/>
  <c r="AV23" i="1"/>
  <c r="AV22" i="1"/>
  <c r="AV21" i="1"/>
  <c r="AV20" i="1"/>
  <c r="AV19" i="1"/>
  <c r="AV18" i="1"/>
  <c r="AV17" i="1"/>
  <c r="AV16" i="1"/>
  <c r="AV15" i="1"/>
  <c r="AV14" i="1"/>
  <c r="AV13" i="1"/>
  <c r="AV12" i="1"/>
  <c r="AV11" i="1"/>
  <c r="AV10" i="1"/>
  <c r="AV9" i="1"/>
  <c r="AR59" i="1"/>
  <c r="AR58" i="1"/>
  <c r="AR57" i="1"/>
  <c r="AR56" i="1"/>
  <c r="AR55" i="1"/>
  <c r="AR54" i="1"/>
  <c r="AR53" i="1"/>
  <c r="AR52" i="1"/>
  <c r="AR51" i="1"/>
  <c r="AR50" i="1"/>
  <c r="AR49" i="1"/>
  <c r="AR48" i="1"/>
  <c r="AR47" i="1"/>
  <c r="AR46" i="1"/>
  <c r="AR45" i="1"/>
  <c r="AR44" i="1"/>
  <c r="AR43" i="1"/>
  <c r="AR42" i="1"/>
  <c r="AR41" i="1"/>
  <c r="AR40" i="1"/>
  <c r="AR39" i="1"/>
  <c r="AR38" i="1"/>
  <c r="AR37" i="1"/>
  <c r="AR36" i="1"/>
  <c r="AR35" i="1"/>
  <c r="AR34" i="1"/>
  <c r="AR33" i="1"/>
  <c r="AR32" i="1"/>
  <c r="AR31" i="1"/>
  <c r="AR30" i="1"/>
  <c r="AR29" i="1"/>
  <c r="AR28" i="1"/>
  <c r="AR27" i="1"/>
  <c r="AR26" i="1"/>
  <c r="AR25" i="1"/>
  <c r="AR24" i="1"/>
  <c r="AR23" i="1"/>
  <c r="AR22" i="1"/>
  <c r="AR21" i="1"/>
  <c r="AR20" i="1"/>
  <c r="AR19" i="1"/>
  <c r="AR18" i="1"/>
  <c r="AR17" i="1"/>
  <c r="AR16" i="1"/>
  <c r="AR15" i="1"/>
  <c r="AR14" i="1"/>
  <c r="AR13" i="1"/>
  <c r="AR12" i="1"/>
  <c r="AR11" i="1"/>
  <c r="AR10" i="1"/>
  <c r="AR9" i="1"/>
  <c r="AN59" i="1"/>
  <c r="AN58" i="1"/>
  <c r="AN57" i="1"/>
  <c r="AN56" i="1"/>
  <c r="AN55" i="1"/>
  <c r="AN54" i="1"/>
  <c r="AN53" i="1"/>
  <c r="AN52" i="1"/>
  <c r="AN51" i="1"/>
  <c r="AN50" i="1"/>
  <c r="AN49" i="1"/>
  <c r="AN48" i="1"/>
  <c r="AN47" i="1"/>
  <c r="AN46" i="1"/>
  <c r="AN45" i="1"/>
  <c r="AN44" i="1"/>
  <c r="AN43" i="1"/>
  <c r="AN42" i="1"/>
  <c r="AN41" i="1"/>
  <c r="AN40" i="1"/>
  <c r="AN39" i="1"/>
  <c r="AN38" i="1"/>
  <c r="AN37" i="1"/>
  <c r="AN36" i="1"/>
  <c r="AN35" i="1"/>
  <c r="AN34" i="1"/>
  <c r="AN33" i="1"/>
  <c r="AN32" i="1"/>
  <c r="AN31" i="1"/>
  <c r="AN30" i="1"/>
  <c r="AN29" i="1"/>
  <c r="AN28" i="1"/>
  <c r="AN27" i="1"/>
  <c r="AN26" i="1"/>
  <c r="AN25" i="1"/>
  <c r="AN24" i="1"/>
  <c r="AN23" i="1"/>
  <c r="AN22" i="1"/>
  <c r="AN21" i="1"/>
  <c r="AN20" i="1"/>
  <c r="AN19" i="1"/>
  <c r="AN18" i="1"/>
  <c r="AN17" i="1"/>
  <c r="AN16" i="1"/>
  <c r="AN15" i="1"/>
  <c r="AN14" i="1"/>
  <c r="AN13" i="1"/>
  <c r="AN12" i="1"/>
  <c r="AN11" i="1"/>
  <c r="AN10" i="1"/>
  <c r="AN9" i="1"/>
  <c r="AJ59" i="1"/>
  <c r="AJ58" i="1"/>
  <c r="AJ57" i="1"/>
  <c r="AJ56" i="1"/>
  <c r="AJ55" i="1"/>
  <c r="AJ54" i="1"/>
  <c r="AJ53" i="1"/>
  <c r="AJ52" i="1"/>
  <c r="AJ51" i="1"/>
  <c r="AJ50" i="1"/>
  <c r="AJ49" i="1"/>
  <c r="AJ48" i="1"/>
  <c r="AJ47" i="1"/>
  <c r="AJ46" i="1"/>
  <c r="AJ45" i="1"/>
  <c r="AJ44" i="1"/>
  <c r="AJ43" i="1"/>
  <c r="AJ42" i="1"/>
  <c r="AJ41" i="1"/>
  <c r="AJ40" i="1"/>
  <c r="AJ39" i="1"/>
  <c r="AJ38" i="1"/>
  <c r="AJ37" i="1"/>
  <c r="AJ36" i="1"/>
  <c r="AJ35" i="1"/>
  <c r="AJ34" i="1"/>
  <c r="AJ33" i="1"/>
  <c r="AJ32" i="1"/>
  <c r="AJ31" i="1"/>
  <c r="AJ30" i="1"/>
  <c r="AJ29" i="1"/>
  <c r="AJ28" i="1"/>
  <c r="AJ27" i="1"/>
  <c r="AJ26" i="1"/>
  <c r="AJ25" i="1"/>
  <c r="AJ24" i="1"/>
  <c r="AJ23" i="1"/>
  <c r="AJ22" i="1"/>
  <c r="AJ21" i="1"/>
  <c r="AJ20" i="1"/>
  <c r="AJ19" i="1"/>
  <c r="AJ18" i="1"/>
  <c r="AJ17" i="1"/>
  <c r="AJ16" i="1"/>
  <c r="AJ15" i="1"/>
  <c r="AJ14" i="1"/>
  <c r="AJ13" i="1"/>
  <c r="AJ12" i="1"/>
  <c r="AJ11" i="1"/>
  <c r="AJ10" i="1"/>
  <c r="AJ9"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X10" i="1"/>
  <c r="X9"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9" i="1"/>
  <c r="HF93" i="18"/>
  <c r="HF92" i="18"/>
  <c r="HF91" i="18"/>
  <c r="HF90" i="18"/>
  <c r="HB93" i="18"/>
  <c r="HB92" i="18"/>
  <c r="HB91" i="18"/>
  <c r="HB90" i="18"/>
  <c r="GX93" i="18"/>
  <c r="GX92" i="18"/>
  <c r="GX91" i="18"/>
  <c r="GX90" i="18"/>
  <c r="GT93" i="18"/>
  <c r="GT92" i="18"/>
  <c r="GT91" i="18"/>
  <c r="GT90" i="18"/>
  <c r="GP93" i="18"/>
  <c r="GP92" i="18"/>
  <c r="GP91" i="18"/>
  <c r="GP90" i="18"/>
  <c r="GL93" i="18"/>
  <c r="GL92" i="18"/>
  <c r="GL91" i="18"/>
  <c r="GL90" i="18"/>
  <c r="GH93" i="18"/>
  <c r="GH92" i="18"/>
  <c r="GH91" i="18"/>
  <c r="GH90" i="18"/>
  <c r="GD93" i="18"/>
  <c r="GD92" i="18"/>
  <c r="GD91" i="18"/>
  <c r="GD90" i="18"/>
  <c r="FZ93" i="18"/>
  <c r="FZ92" i="18"/>
  <c r="FZ91" i="18"/>
  <c r="FZ90" i="18"/>
  <c r="FV93" i="18"/>
  <c r="FV92" i="18"/>
  <c r="FV91" i="18"/>
  <c r="FV90" i="18"/>
  <c r="FR93" i="18"/>
  <c r="FR92" i="18"/>
  <c r="FR91" i="18"/>
  <c r="FR90" i="18"/>
  <c r="FN93" i="18"/>
  <c r="FN92" i="18"/>
  <c r="FN91" i="18"/>
  <c r="FN90" i="18"/>
  <c r="FJ93" i="18"/>
  <c r="FJ92" i="18"/>
  <c r="FJ91" i="18"/>
  <c r="FJ90" i="18"/>
  <c r="FF93" i="18"/>
  <c r="FF92" i="18"/>
  <c r="FF91" i="18"/>
  <c r="FF90" i="18"/>
  <c r="FB93" i="18"/>
  <c r="FB92" i="18"/>
  <c r="FB91" i="18"/>
  <c r="FB90" i="18"/>
  <c r="EX93" i="18"/>
  <c r="EX92" i="18"/>
  <c r="EX91" i="18"/>
  <c r="EX90" i="18"/>
  <c r="ET93" i="18"/>
  <c r="ET92" i="18"/>
  <c r="ET91" i="18"/>
  <c r="ET90" i="18"/>
  <c r="EP93" i="18"/>
  <c r="EP92" i="18"/>
  <c r="EP91" i="18"/>
  <c r="EP90" i="18"/>
  <c r="EL93" i="18"/>
  <c r="EL92" i="18"/>
  <c r="EL91" i="18"/>
  <c r="EL90" i="18"/>
  <c r="EH93" i="18"/>
  <c r="EH92" i="18"/>
  <c r="EH91" i="18"/>
  <c r="EH90" i="18"/>
  <c r="ED93" i="18"/>
  <c r="ED92" i="18"/>
  <c r="ED91" i="18"/>
  <c r="ED90" i="18"/>
  <c r="DZ93" i="18"/>
  <c r="DZ92" i="18"/>
  <c r="DZ91" i="18"/>
  <c r="DZ90" i="18"/>
  <c r="DV93" i="18"/>
  <c r="DV92" i="18"/>
  <c r="DV91" i="18"/>
  <c r="DV90" i="18"/>
  <c r="DR93" i="18"/>
  <c r="DR92" i="18"/>
  <c r="DR91" i="18"/>
  <c r="DR90" i="18"/>
  <c r="DN93" i="18"/>
  <c r="DN92" i="18"/>
  <c r="DN91" i="18"/>
  <c r="DN90" i="18"/>
  <c r="DJ93" i="18"/>
  <c r="DJ92" i="18"/>
  <c r="DJ91" i="18"/>
  <c r="DJ90" i="18"/>
  <c r="DF93" i="18"/>
  <c r="DF92" i="18"/>
  <c r="DF91" i="18"/>
  <c r="DF90" i="18"/>
  <c r="DB93" i="18"/>
  <c r="DB92" i="18"/>
  <c r="DB91" i="18"/>
  <c r="DB90" i="18"/>
  <c r="CX93" i="18"/>
  <c r="CX92" i="18"/>
  <c r="CX91" i="18"/>
  <c r="CX90" i="18"/>
  <c r="CT93" i="18"/>
  <c r="CT92" i="18"/>
  <c r="CT91" i="18"/>
  <c r="CT90" i="18"/>
  <c r="CP93" i="18"/>
  <c r="CP92" i="18"/>
  <c r="CP91" i="18"/>
  <c r="CP90" i="18"/>
  <c r="CL93" i="18"/>
  <c r="CL92" i="18"/>
  <c r="CL91" i="18"/>
  <c r="CL90" i="18"/>
  <c r="CH93" i="18"/>
  <c r="CH92" i="18"/>
  <c r="CH91" i="18"/>
  <c r="CH90" i="18"/>
  <c r="CD93" i="18"/>
  <c r="CD92" i="18"/>
  <c r="CD91" i="18"/>
  <c r="CD90" i="18"/>
  <c r="BZ93" i="18"/>
  <c r="BZ92" i="18"/>
  <c r="BZ91" i="18"/>
  <c r="BZ90" i="18"/>
  <c r="BV93" i="18"/>
  <c r="BV92" i="18"/>
  <c r="BV91" i="18"/>
  <c r="BV90" i="18"/>
  <c r="BR93" i="18"/>
  <c r="BR92" i="18"/>
  <c r="BR91" i="18"/>
  <c r="BR90" i="18"/>
  <c r="BN93" i="18"/>
  <c r="BN92" i="18"/>
  <c r="BN91" i="18"/>
  <c r="BN90" i="18"/>
  <c r="BJ93" i="18"/>
  <c r="BJ92" i="18"/>
  <c r="BJ91" i="18"/>
  <c r="BJ90" i="18"/>
  <c r="BF93" i="18"/>
  <c r="BF92" i="18"/>
  <c r="BF91" i="18"/>
  <c r="BF90" i="18"/>
  <c r="BB93" i="18"/>
  <c r="BB92" i="18"/>
  <c r="BB91" i="18"/>
  <c r="BB90" i="18"/>
  <c r="AX93" i="18"/>
  <c r="AX92" i="18"/>
  <c r="AX91" i="18"/>
  <c r="AX90" i="18"/>
  <c r="AT93" i="18"/>
  <c r="AT92" i="18"/>
  <c r="AT91" i="18"/>
  <c r="AT90" i="18"/>
  <c r="AP93" i="18"/>
  <c r="AP92" i="18"/>
  <c r="AP91" i="18"/>
  <c r="AP90" i="18"/>
  <c r="AL93" i="18"/>
  <c r="AL92" i="18"/>
  <c r="AL91" i="18"/>
  <c r="AL90" i="18"/>
  <c r="AH93" i="18"/>
  <c r="AH92" i="18"/>
  <c r="AH91" i="18"/>
  <c r="AH90" i="18"/>
  <c r="AD93" i="18"/>
  <c r="AD92" i="18"/>
  <c r="AD91" i="18"/>
  <c r="AD90" i="18"/>
  <c r="Z93" i="18"/>
  <c r="Z92" i="18"/>
  <c r="Z91" i="18"/>
  <c r="Z90" i="18"/>
  <c r="V93" i="18"/>
  <c r="V92" i="18"/>
  <c r="V91" i="18"/>
  <c r="V90" i="18"/>
  <c r="R93" i="18"/>
  <c r="R92" i="18"/>
  <c r="R91" i="18"/>
  <c r="R90" i="18"/>
  <c r="N93" i="18"/>
  <c r="N92" i="18"/>
  <c r="N91" i="18"/>
  <c r="N90" i="18"/>
  <c r="J93" i="18"/>
  <c r="J92" i="18"/>
  <c r="J91" i="18"/>
  <c r="J90" i="18"/>
  <c r="F93" i="18"/>
  <c r="F92" i="18"/>
  <c r="F91" i="18"/>
  <c r="F90" i="18"/>
  <c r="HF79" i="18"/>
  <c r="HF78" i="18"/>
  <c r="HF77" i="18"/>
  <c r="HF76" i="18"/>
  <c r="HF75" i="18"/>
  <c r="HF74" i="18"/>
  <c r="HF73" i="18"/>
  <c r="HF72" i="18"/>
  <c r="HF71" i="18"/>
  <c r="HB79" i="18"/>
  <c r="HB78" i="18"/>
  <c r="HB77" i="18"/>
  <c r="HB76" i="18"/>
  <c r="HB75" i="18"/>
  <c r="HB74" i="18"/>
  <c r="HB73" i="18"/>
  <c r="HB72" i="18"/>
  <c r="HB71" i="18"/>
  <c r="GX79" i="18"/>
  <c r="GX78" i="18"/>
  <c r="GX77" i="18"/>
  <c r="GX76" i="18"/>
  <c r="GX75" i="18"/>
  <c r="GX74" i="18"/>
  <c r="GX73" i="18"/>
  <c r="GX72" i="18"/>
  <c r="GX71" i="18"/>
  <c r="GT79" i="18"/>
  <c r="GT78" i="18"/>
  <c r="GT77" i="18"/>
  <c r="GT76" i="18"/>
  <c r="GT75" i="18"/>
  <c r="GT74" i="18"/>
  <c r="GT73" i="18"/>
  <c r="GT72" i="18"/>
  <c r="GT71" i="18"/>
  <c r="GP79" i="18"/>
  <c r="GP78" i="18"/>
  <c r="GP77" i="18"/>
  <c r="GP76" i="18"/>
  <c r="GP75" i="18"/>
  <c r="GP74" i="18"/>
  <c r="GP73" i="18"/>
  <c r="GP72" i="18"/>
  <c r="GP71" i="18"/>
  <c r="GL79" i="18"/>
  <c r="GL78" i="18"/>
  <c r="GL77" i="18"/>
  <c r="GL76" i="18"/>
  <c r="GL75" i="18"/>
  <c r="GL74" i="18"/>
  <c r="GL73" i="18"/>
  <c r="GL72" i="18"/>
  <c r="GL71" i="18"/>
  <c r="GH79" i="18"/>
  <c r="GH78" i="18"/>
  <c r="GH77" i="18"/>
  <c r="GH76" i="18"/>
  <c r="GH75" i="18"/>
  <c r="GH74" i="18"/>
  <c r="GH73" i="18"/>
  <c r="GH72" i="18"/>
  <c r="GH71" i="18"/>
  <c r="GD79" i="18"/>
  <c r="GD78" i="18"/>
  <c r="GD77" i="18"/>
  <c r="GD76" i="18"/>
  <c r="GD75" i="18"/>
  <c r="GD74" i="18"/>
  <c r="GD73" i="18"/>
  <c r="GD72" i="18"/>
  <c r="GD71" i="18"/>
  <c r="FZ79" i="18"/>
  <c r="FZ78" i="18"/>
  <c r="FZ77" i="18"/>
  <c r="FZ76" i="18"/>
  <c r="FZ75" i="18"/>
  <c r="FZ74" i="18"/>
  <c r="FZ73" i="18"/>
  <c r="FZ72" i="18"/>
  <c r="FZ71" i="18"/>
  <c r="FV79" i="18"/>
  <c r="FV78" i="18"/>
  <c r="FV77" i="18"/>
  <c r="FV76" i="18"/>
  <c r="FV75" i="18"/>
  <c r="FV74" i="18"/>
  <c r="FV73" i="18"/>
  <c r="FV72" i="18"/>
  <c r="FV71" i="18"/>
  <c r="FR79" i="18"/>
  <c r="FR78" i="18"/>
  <c r="FR77" i="18"/>
  <c r="FR76" i="18"/>
  <c r="FR75" i="18"/>
  <c r="FR74" i="18"/>
  <c r="FR73" i="18"/>
  <c r="FR72" i="18"/>
  <c r="FR71" i="18"/>
  <c r="FN79" i="18"/>
  <c r="FN78" i="18"/>
  <c r="FN77" i="18"/>
  <c r="FN76" i="18"/>
  <c r="FN75" i="18"/>
  <c r="FN74" i="18"/>
  <c r="FN73" i="18"/>
  <c r="FN72" i="18"/>
  <c r="FN71" i="18"/>
  <c r="FJ79" i="18"/>
  <c r="FJ78" i="18"/>
  <c r="FJ77" i="18"/>
  <c r="FJ76" i="18"/>
  <c r="FJ75" i="18"/>
  <c r="FJ74" i="18"/>
  <c r="FJ73" i="18"/>
  <c r="FJ72" i="18"/>
  <c r="FJ71" i="18"/>
  <c r="FF79" i="18"/>
  <c r="FF78" i="18"/>
  <c r="FF77" i="18"/>
  <c r="FF76" i="18"/>
  <c r="FF75" i="18"/>
  <c r="FF74" i="18"/>
  <c r="FF73" i="18"/>
  <c r="FF72" i="18"/>
  <c r="FF71" i="18"/>
  <c r="FB79" i="18"/>
  <c r="FB78" i="18"/>
  <c r="FB77" i="18"/>
  <c r="FB76" i="18"/>
  <c r="FB75" i="18"/>
  <c r="FB74" i="18"/>
  <c r="FB73" i="18"/>
  <c r="FB72" i="18"/>
  <c r="FB71" i="18"/>
  <c r="EX79" i="18"/>
  <c r="EX78" i="18"/>
  <c r="EX77" i="18"/>
  <c r="EX76" i="18"/>
  <c r="EX75" i="18"/>
  <c r="EX74" i="18"/>
  <c r="EX73" i="18"/>
  <c r="EX72" i="18"/>
  <c r="EX71" i="18"/>
  <c r="ET79" i="18"/>
  <c r="ET78" i="18"/>
  <c r="ET77" i="18"/>
  <c r="ET76" i="18"/>
  <c r="ET75" i="18"/>
  <c r="ET74" i="18"/>
  <c r="ET73" i="18"/>
  <c r="ET72" i="18"/>
  <c r="ET71" i="18"/>
  <c r="EP79" i="18"/>
  <c r="EP78" i="18"/>
  <c r="EP77" i="18"/>
  <c r="EP76" i="18"/>
  <c r="EP75" i="18"/>
  <c r="EP74" i="18"/>
  <c r="EP73" i="18"/>
  <c r="EP72" i="18"/>
  <c r="EP71" i="18"/>
  <c r="EL79" i="18"/>
  <c r="EL78" i="18"/>
  <c r="EL77" i="18"/>
  <c r="EL76" i="18"/>
  <c r="EL75" i="18"/>
  <c r="EL74" i="18"/>
  <c r="EL73" i="18"/>
  <c r="EL72" i="18"/>
  <c r="EL71" i="18"/>
  <c r="EH79" i="18"/>
  <c r="EH78" i="18"/>
  <c r="EH77" i="18"/>
  <c r="EH76" i="18"/>
  <c r="EH75" i="18"/>
  <c r="EH74" i="18"/>
  <c r="EH73" i="18"/>
  <c r="EH72" i="18"/>
  <c r="EH71" i="18"/>
  <c r="ED79" i="18"/>
  <c r="ED78" i="18"/>
  <c r="ED77" i="18"/>
  <c r="ED76" i="18"/>
  <c r="ED75" i="18"/>
  <c r="ED74" i="18"/>
  <c r="ED73" i="18"/>
  <c r="ED72" i="18"/>
  <c r="ED71" i="18"/>
  <c r="DZ79" i="18"/>
  <c r="DZ78" i="18"/>
  <c r="DZ77" i="18"/>
  <c r="DZ76" i="18"/>
  <c r="DZ75" i="18"/>
  <c r="DZ74" i="18"/>
  <c r="DZ73" i="18"/>
  <c r="DZ72" i="18"/>
  <c r="DZ71" i="18"/>
  <c r="DV79" i="18"/>
  <c r="DV78" i="18"/>
  <c r="DV77" i="18"/>
  <c r="DV76" i="18"/>
  <c r="DV75" i="18"/>
  <c r="DV74" i="18"/>
  <c r="DV73" i="18"/>
  <c r="DV72" i="18"/>
  <c r="DV71" i="18"/>
  <c r="DR79" i="18"/>
  <c r="DR78" i="18"/>
  <c r="DR77" i="18"/>
  <c r="DR76" i="18"/>
  <c r="DR75" i="18"/>
  <c r="DR74" i="18"/>
  <c r="DR73" i="18"/>
  <c r="DR72" i="18"/>
  <c r="DR71" i="18"/>
  <c r="DN79" i="18"/>
  <c r="DN78" i="18"/>
  <c r="DN77" i="18"/>
  <c r="DN76" i="18"/>
  <c r="DN75" i="18"/>
  <c r="DN74" i="18"/>
  <c r="DN73" i="18"/>
  <c r="DN72" i="18"/>
  <c r="DN71" i="18"/>
  <c r="DJ79" i="18"/>
  <c r="DJ78" i="18"/>
  <c r="DJ77" i="18"/>
  <c r="DJ76" i="18"/>
  <c r="DJ75" i="18"/>
  <c r="DJ74" i="18"/>
  <c r="DJ73" i="18"/>
  <c r="DJ72" i="18"/>
  <c r="DJ71" i="18"/>
  <c r="DF79" i="18"/>
  <c r="DF78" i="18"/>
  <c r="DF77" i="18"/>
  <c r="DF76" i="18"/>
  <c r="DF75" i="18"/>
  <c r="DF74" i="18"/>
  <c r="DF73" i="18"/>
  <c r="DF72" i="18"/>
  <c r="DF71" i="18"/>
  <c r="DB79" i="18"/>
  <c r="DB78" i="18"/>
  <c r="DB77" i="18"/>
  <c r="DB76" i="18"/>
  <c r="DB75" i="18"/>
  <c r="DB74" i="18"/>
  <c r="DB73" i="18"/>
  <c r="DB72" i="18"/>
  <c r="DB71" i="18"/>
  <c r="CX79" i="18"/>
  <c r="CX78" i="18"/>
  <c r="CX77" i="18"/>
  <c r="CX76" i="18"/>
  <c r="CX75" i="18"/>
  <c r="CX74" i="18"/>
  <c r="CX73" i="18"/>
  <c r="CX72" i="18"/>
  <c r="CX71" i="18"/>
  <c r="CT79" i="18"/>
  <c r="CT78" i="18"/>
  <c r="CT77" i="18"/>
  <c r="CT76" i="18"/>
  <c r="CT75" i="18"/>
  <c r="CT74" i="18"/>
  <c r="CT73" i="18"/>
  <c r="CT72" i="18"/>
  <c r="CT71" i="18"/>
  <c r="CP79" i="18"/>
  <c r="CP78" i="18"/>
  <c r="CP77" i="18"/>
  <c r="CP76" i="18"/>
  <c r="CP75" i="18"/>
  <c r="CP74" i="18"/>
  <c r="CP73" i="18"/>
  <c r="CP72" i="18"/>
  <c r="CP71" i="18"/>
  <c r="CL79" i="18"/>
  <c r="CL78" i="18"/>
  <c r="CL77" i="18"/>
  <c r="CL76" i="18"/>
  <c r="CL75" i="18"/>
  <c r="CL74" i="18"/>
  <c r="CL73" i="18"/>
  <c r="CL72" i="18"/>
  <c r="CL71" i="18"/>
  <c r="CH79" i="18"/>
  <c r="CH78" i="18"/>
  <c r="CH77" i="18"/>
  <c r="CH76" i="18"/>
  <c r="CH75" i="18"/>
  <c r="CH74" i="18"/>
  <c r="CH73" i="18"/>
  <c r="CH72" i="18"/>
  <c r="CH71" i="18"/>
  <c r="CD79" i="18"/>
  <c r="CD78" i="18"/>
  <c r="CD77" i="18"/>
  <c r="CD76" i="18"/>
  <c r="CD75" i="18"/>
  <c r="CD74" i="18"/>
  <c r="CD73" i="18"/>
  <c r="CD72" i="18"/>
  <c r="CD71" i="18"/>
  <c r="BZ79" i="18"/>
  <c r="BZ78" i="18"/>
  <c r="BZ77" i="18"/>
  <c r="BZ76" i="18"/>
  <c r="BZ75" i="18"/>
  <c r="BZ74" i="18"/>
  <c r="BZ73" i="18"/>
  <c r="BZ72" i="18"/>
  <c r="BZ71" i="18"/>
  <c r="BV79" i="18"/>
  <c r="BV78" i="18"/>
  <c r="BV77" i="18"/>
  <c r="BV76" i="18"/>
  <c r="BV75" i="18"/>
  <c r="BV74" i="18"/>
  <c r="BV73" i="18"/>
  <c r="BV72" i="18"/>
  <c r="BV71" i="18"/>
  <c r="BR79" i="18"/>
  <c r="BR78" i="18"/>
  <c r="BR77" i="18"/>
  <c r="BR76" i="18"/>
  <c r="BR75" i="18"/>
  <c r="BR74" i="18"/>
  <c r="BR73" i="18"/>
  <c r="BR72" i="18"/>
  <c r="BR71" i="18"/>
  <c r="BN79" i="18"/>
  <c r="BN78" i="18"/>
  <c r="BN77" i="18"/>
  <c r="BN76" i="18"/>
  <c r="BN75" i="18"/>
  <c r="BN74" i="18"/>
  <c r="BN73" i="18"/>
  <c r="BN72" i="18"/>
  <c r="BN71" i="18"/>
  <c r="BJ79" i="18"/>
  <c r="BJ78" i="18"/>
  <c r="BJ77" i="18"/>
  <c r="BJ76" i="18"/>
  <c r="BJ75" i="18"/>
  <c r="BJ74" i="18"/>
  <c r="BJ73" i="18"/>
  <c r="BJ72" i="18"/>
  <c r="BJ71" i="18"/>
  <c r="BF79" i="18"/>
  <c r="BF78" i="18"/>
  <c r="BF77" i="18"/>
  <c r="BF76" i="18"/>
  <c r="BF75" i="18"/>
  <c r="BF74" i="18"/>
  <c r="BF73" i="18"/>
  <c r="BF72" i="18"/>
  <c r="BF71" i="18"/>
  <c r="BB79" i="18"/>
  <c r="BB78" i="18"/>
  <c r="BB77" i="18"/>
  <c r="BB76" i="18"/>
  <c r="BB75" i="18"/>
  <c r="BB74" i="18"/>
  <c r="BB73" i="18"/>
  <c r="BB72" i="18"/>
  <c r="BB71" i="18"/>
  <c r="AX79" i="18"/>
  <c r="AX78" i="18"/>
  <c r="AX77" i="18"/>
  <c r="AX76" i="18"/>
  <c r="AX75" i="18"/>
  <c r="AX74" i="18"/>
  <c r="AX73" i="18"/>
  <c r="AX72" i="18"/>
  <c r="AX71" i="18"/>
  <c r="AT79" i="18"/>
  <c r="AT78" i="18"/>
  <c r="AT77" i="18"/>
  <c r="AT76" i="18"/>
  <c r="AT75" i="18"/>
  <c r="AT74" i="18"/>
  <c r="AT73" i="18"/>
  <c r="AT72" i="18"/>
  <c r="AT71" i="18"/>
  <c r="AP79" i="18"/>
  <c r="AP78" i="18"/>
  <c r="AP77" i="18"/>
  <c r="AP76" i="18"/>
  <c r="AP75" i="18"/>
  <c r="AP74" i="18"/>
  <c r="AP73" i="18"/>
  <c r="AP72" i="18"/>
  <c r="AP71" i="18"/>
  <c r="AL79" i="18"/>
  <c r="AL78" i="18"/>
  <c r="AL77" i="18"/>
  <c r="AL76" i="18"/>
  <c r="AL75" i="18"/>
  <c r="AL74" i="18"/>
  <c r="AL73" i="18"/>
  <c r="AL72" i="18"/>
  <c r="AL71" i="18"/>
  <c r="AH79" i="18"/>
  <c r="AH78" i="18"/>
  <c r="AH77" i="18"/>
  <c r="AH76" i="18"/>
  <c r="AH75" i="18"/>
  <c r="AH74" i="18"/>
  <c r="AH73" i="18"/>
  <c r="AH72" i="18"/>
  <c r="AH71" i="18"/>
  <c r="AD79" i="18"/>
  <c r="AD78" i="18"/>
  <c r="AD77" i="18"/>
  <c r="AD76" i="18"/>
  <c r="AD75" i="18"/>
  <c r="AD74" i="18"/>
  <c r="AD73" i="18"/>
  <c r="AD72" i="18"/>
  <c r="AD71" i="18"/>
  <c r="Z79" i="18"/>
  <c r="Z78" i="18"/>
  <c r="Z77" i="18"/>
  <c r="Z76" i="18"/>
  <c r="Z75" i="18"/>
  <c r="Z74" i="18"/>
  <c r="Z73" i="18"/>
  <c r="Z72" i="18"/>
  <c r="Z71" i="18"/>
  <c r="V79" i="18"/>
  <c r="V78" i="18"/>
  <c r="V77" i="18"/>
  <c r="V76" i="18"/>
  <c r="V75" i="18"/>
  <c r="V74" i="18"/>
  <c r="V73" i="18"/>
  <c r="V72" i="18"/>
  <c r="V71" i="18"/>
  <c r="R79" i="18"/>
  <c r="R78" i="18"/>
  <c r="R77" i="18"/>
  <c r="R76" i="18"/>
  <c r="R75" i="18"/>
  <c r="R74" i="18"/>
  <c r="R73" i="18"/>
  <c r="R72" i="18"/>
  <c r="R71" i="18"/>
  <c r="N79" i="18"/>
  <c r="N78" i="18"/>
  <c r="N77" i="18"/>
  <c r="N76" i="18"/>
  <c r="N75" i="18"/>
  <c r="N74" i="18"/>
  <c r="N73" i="18"/>
  <c r="N72" i="18"/>
  <c r="N71" i="18"/>
  <c r="J79" i="18"/>
  <c r="J78" i="18"/>
  <c r="J77" i="18"/>
  <c r="J76" i="18"/>
  <c r="J75" i="18"/>
  <c r="J74" i="18"/>
  <c r="J73" i="18"/>
  <c r="J72" i="18"/>
  <c r="J71" i="18"/>
  <c r="F79" i="18"/>
  <c r="F78" i="18"/>
  <c r="F77" i="18"/>
  <c r="F76" i="18"/>
  <c r="F75" i="18"/>
  <c r="F74" i="18"/>
  <c r="F73" i="18"/>
  <c r="F72" i="18"/>
  <c r="F71" i="18"/>
  <c r="HF60" i="18"/>
  <c r="HF59" i="18"/>
  <c r="HF58" i="18"/>
  <c r="HF57" i="18"/>
  <c r="HF56" i="18"/>
  <c r="HF55" i="18"/>
  <c r="HF54" i="18"/>
  <c r="HF53" i="18"/>
  <c r="HF52" i="18"/>
  <c r="HF51" i="18"/>
  <c r="HF50" i="18"/>
  <c r="HF49" i="18"/>
  <c r="HF48" i="18"/>
  <c r="HF47" i="18"/>
  <c r="HF46" i="18"/>
  <c r="HF45" i="18"/>
  <c r="HF44" i="18"/>
  <c r="HF43" i="18"/>
  <c r="HF42" i="18"/>
  <c r="HF41" i="18"/>
  <c r="HF40" i="18"/>
  <c r="HF39" i="18"/>
  <c r="HF38" i="18"/>
  <c r="HF37" i="18"/>
  <c r="HF36" i="18"/>
  <c r="HF35" i="18"/>
  <c r="HF34" i="18"/>
  <c r="HF33" i="18"/>
  <c r="HF32" i="18"/>
  <c r="HF31" i="18"/>
  <c r="HF30" i="18"/>
  <c r="HF29" i="18"/>
  <c r="HF28" i="18"/>
  <c r="HF27" i="18"/>
  <c r="HF26" i="18"/>
  <c r="HF25" i="18"/>
  <c r="HF24" i="18"/>
  <c r="HF23" i="18"/>
  <c r="HF22" i="18"/>
  <c r="HF21" i="18"/>
  <c r="HF20" i="18"/>
  <c r="HF19" i="18"/>
  <c r="HF18" i="18"/>
  <c r="HF17" i="18"/>
  <c r="HF16" i="18"/>
  <c r="HF15" i="18"/>
  <c r="HF14" i="18"/>
  <c r="HF13" i="18"/>
  <c r="HF12" i="18"/>
  <c r="HF11" i="18"/>
  <c r="HB60" i="18"/>
  <c r="HB59" i="18"/>
  <c r="HB58" i="18"/>
  <c r="HB57" i="18"/>
  <c r="HB56" i="18"/>
  <c r="HB55" i="18"/>
  <c r="HB54" i="18"/>
  <c r="HB53" i="18"/>
  <c r="HB52" i="18"/>
  <c r="HB51" i="18"/>
  <c r="HB50" i="18"/>
  <c r="HB49" i="18"/>
  <c r="HB48" i="18"/>
  <c r="HB47" i="18"/>
  <c r="HB46" i="18"/>
  <c r="HB45" i="18"/>
  <c r="HB44" i="18"/>
  <c r="HB43" i="18"/>
  <c r="HB42" i="18"/>
  <c r="HB41" i="18"/>
  <c r="HB40" i="18"/>
  <c r="HB39" i="18"/>
  <c r="HB38" i="18"/>
  <c r="HB37" i="18"/>
  <c r="HB36" i="18"/>
  <c r="HB35" i="18"/>
  <c r="HB34" i="18"/>
  <c r="HB33" i="18"/>
  <c r="HB32" i="18"/>
  <c r="HB31" i="18"/>
  <c r="HB30" i="18"/>
  <c r="HB29" i="18"/>
  <c r="HB28" i="18"/>
  <c r="HB27" i="18"/>
  <c r="HB26" i="18"/>
  <c r="HB25" i="18"/>
  <c r="HB24" i="18"/>
  <c r="HB23" i="18"/>
  <c r="HB22" i="18"/>
  <c r="HB21" i="18"/>
  <c r="HB20" i="18"/>
  <c r="HB19" i="18"/>
  <c r="HB18" i="18"/>
  <c r="HB17" i="18"/>
  <c r="HB16" i="18"/>
  <c r="HB15" i="18"/>
  <c r="HB14" i="18"/>
  <c r="HB13" i="18"/>
  <c r="HB12" i="18"/>
  <c r="HB11" i="18"/>
  <c r="GX60" i="18"/>
  <c r="GX59" i="18"/>
  <c r="GX58" i="18"/>
  <c r="GX57" i="18"/>
  <c r="GX56" i="18"/>
  <c r="GX55" i="18"/>
  <c r="GX54" i="18"/>
  <c r="GX53" i="18"/>
  <c r="GX52" i="18"/>
  <c r="GX51" i="18"/>
  <c r="GX50" i="18"/>
  <c r="GX49" i="18"/>
  <c r="GX48" i="18"/>
  <c r="GX47" i="18"/>
  <c r="GX46" i="18"/>
  <c r="GX45" i="18"/>
  <c r="GX44" i="18"/>
  <c r="GX43" i="18"/>
  <c r="GX42" i="18"/>
  <c r="GX41" i="18"/>
  <c r="GX40" i="18"/>
  <c r="GX39" i="18"/>
  <c r="GX38" i="18"/>
  <c r="GX37" i="18"/>
  <c r="GX36" i="18"/>
  <c r="GX35" i="18"/>
  <c r="GX34" i="18"/>
  <c r="GX33" i="18"/>
  <c r="GX32" i="18"/>
  <c r="GX31" i="18"/>
  <c r="GX30" i="18"/>
  <c r="GX29" i="18"/>
  <c r="GX28" i="18"/>
  <c r="GX27" i="18"/>
  <c r="GX26" i="18"/>
  <c r="GX25" i="18"/>
  <c r="GX24" i="18"/>
  <c r="GX23" i="18"/>
  <c r="GX22" i="18"/>
  <c r="GX21" i="18"/>
  <c r="GX20" i="18"/>
  <c r="GX19" i="18"/>
  <c r="GX18" i="18"/>
  <c r="GX17" i="18"/>
  <c r="GX16" i="18"/>
  <c r="GX15" i="18"/>
  <c r="GX14" i="18"/>
  <c r="GX13" i="18"/>
  <c r="GX12" i="18"/>
  <c r="GX11" i="18"/>
  <c r="GX104" i="18" s="1"/>
  <c r="GT60" i="18"/>
  <c r="GT59" i="18"/>
  <c r="GT58" i="18"/>
  <c r="GT57" i="18"/>
  <c r="GT56" i="18"/>
  <c r="GT55" i="18"/>
  <c r="GT54" i="18"/>
  <c r="GT53" i="18"/>
  <c r="GT52" i="18"/>
  <c r="GT51" i="18"/>
  <c r="GT50" i="18"/>
  <c r="GT49" i="18"/>
  <c r="GT48" i="18"/>
  <c r="GT47" i="18"/>
  <c r="GT46" i="18"/>
  <c r="GT45" i="18"/>
  <c r="GT44" i="18"/>
  <c r="GT43" i="18"/>
  <c r="GT42" i="18"/>
  <c r="GT41" i="18"/>
  <c r="GT40" i="18"/>
  <c r="GT39" i="18"/>
  <c r="GT38" i="18"/>
  <c r="GT37" i="18"/>
  <c r="GT36" i="18"/>
  <c r="GT35" i="18"/>
  <c r="GT34" i="18"/>
  <c r="GT33" i="18"/>
  <c r="GT32" i="18"/>
  <c r="GT31" i="18"/>
  <c r="GT30" i="18"/>
  <c r="GT29" i="18"/>
  <c r="GT28" i="18"/>
  <c r="GT27" i="18"/>
  <c r="GT26" i="18"/>
  <c r="GT25" i="18"/>
  <c r="GT24" i="18"/>
  <c r="GT23" i="18"/>
  <c r="GT22" i="18"/>
  <c r="GT21" i="18"/>
  <c r="GT20" i="18"/>
  <c r="GT19" i="18"/>
  <c r="GT18" i="18"/>
  <c r="GT17" i="18"/>
  <c r="GT16" i="18"/>
  <c r="GT15" i="18"/>
  <c r="GT14" i="18"/>
  <c r="GT13" i="18"/>
  <c r="GT12" i="18"/>
  <c r="GT11" i="18"/>
  <c r="GP60" i="18"/>
  <c r="GP59" i="18"/>
  <c r="GP58" i="18"/>
  <c r="GP57" i="18"/>
  <c r="GP56" i="18"/>
  <c r="GP55" i="18"/>
  <c r="GP54" i="18"/>
  <c r="GP53" i="18"/>
  <c r="GP52" i="18"/>
  <c r="GP51" i="18"/>
  <c r="GP50" i="18"/>
  <c r="GP49" i="18"/>
  <c r="GP48" i="18"/>
  <c r="GP47" i="18"/>
  <c r="GP46" i="18"/>
  <c r="GP45" i="18"/>
  <c r="GP44" i="18"/>
  <c r="GP43" i="18"/>
  <c r="GP42" i="18"/>
  <c r="GP41" i="18"/>
  <c r="GP40" i="18"/>
  <c r="GP39" i="18"/>
  <c r="GP38" i="18"/>
  <c r="GP37" i="18"/>
  <c r="GP36" i="18"/>
  <c r="GP35" i="18"/>
  <c r="GP34" i="18"/>
  <c r="GP33" i="18"/>
  <c r="GP32" i="18"/>
  <c r="GP31" i="18"/>
  <c r="GP30" i="18"/>
  <c r="GP29" i="18"/>
  <c r="GP28" i="18"/>
  <c r="GP27" i="18"/>
  <c r="GP26" i="18"/>
  <c r="GP25" i="18"/>
  <c r="GP24" i="18"/>
  <c r="GP23" i="18"/>
  <c r="GP22" i="18"/>
  <c r="GP21" i="18"/>
  <c r="GP20" i="18"/>
  <c r="GP19" i="18"/>
  <c r="GP18" i="18"/>
  <c r="GP17" i="18"/>
  <c r="GP16" i="18"/>
  <c r="GP15" i="18"/>
  <c r="GP14" i="18"/>
  <c r="GP13" i="18"/>
  <c r="GP12" i="18"/>
  <c r="GP11" i="18"/>
  <c r="GL60" i="18"/>
  <c r="GL59" i="18"/>
  <c r="GL58" i="18"/>
  <c r="GL57" i="18"/>
  <c r="GL56" i="18"/>
  <c r="GL55" i="18"/>
  <c r="GL54" i="18"/>
  <c r="GL53" i="18"/>
  <c r="GL52" i="18"/>
  <c r="GL51" i="18"/>
  <c r="GL50" i="18"/>
  <c r="GL49" i="18"/>
  <c r="GL48" i="18"/>
  <c r="GL47" i="18"/>
  <c r="GL46" i="18"/>
  <c r="GL45" i="18"/>
  <c r="GL44" i="18"/>
  <c r="GL43" i="18"/>
  <c r="GL42" i="18"/>
  <c r="GL41" i="18"/>
  <c r="GL40" i="18"/>
  <c r="GL39" i="18"/>
  <c r="GL38" i="18"/>
  <c r="GL37" i="18"/>
  <c r="GL36" i="18"/>
  <c r="GL35" i="18"/>
  <c r="GL34" i="18"/>
  <c r="GL33" i="18"/>
  <c r="GL32" i="18"/>
  <c r="GL31" i="18"/>
  <c r="GL30" i="18"/>
  <c r="GL29" i="18"/>
  <c r="GL28" i="18"/>
  <c r="GL27" i="18"/>
  <c r="GL26" i="18"/>
  <c r="GL25" i="18"/>
  <c r="GL24" i="18"/>
  <c r="GL23" i="18"/>
  <c r="GL22" i="18"/>
  <c r="GL21" i="18"/>
  <c r="GL20" i="18"/>
  <c r="GL19" i="18"/>
  <c r="GL18" i="18"/>
  <c r="GL17" i="18"/>
  <c r="GL16" i="18"/>
  <c r="GL15" i="18"/>
  <c r="GL14" i="18"/>
  <c r="GL13" i="18"/>
  <c r="GL12" i="18"/>
  <c r="GL11" i="18"/>
  <c r="GL104" i="18" s="1"/>
  <c r="GH60" i="18"/>
  <c r="GH59" i="18"/>
  <c r="GH58" i="18"/>
  <c r="GH57" i="18"/>
  <c r="GH56" i="18"/>
  <c r="GH55" i="18"/>
  <c r="GH54" i="18"/>
  <c r="GH53" i="18"/>
  <c r="GH52" i="18"/>
  <c r="GH51" i="18"/>
  <c r="GH50" i="18"/>
  <c r="GH49" i="18"/>
  <c r="GH48" i="18"/>
  <c r="GH47" i="18"/>
  <c r="GH46" i="18"/>
  <c r="GH45" i="18"/>
  <c r="GH44" i="18"/>
  <c r="GH43" i="18"/>
  <c r="GH42" i="18"/>
  <c r="GH41" i="18"/>
  <c r="GH40" i="18"/>
  <c r="GH39" i="18"/>
  <c r="GH38" i="18"/>
  <c r="GH37" i="18"/>
  <c r="GH36" i="18"/>
  <c r="GH35" i="18"/>
  <c r="GH34" i="18"/>
  <c r="GH33" i="18"/>
  <c r="GH32" i="18"/>
  <c r="GH31" i="18"/>
  <c r="GH30" i="18"/>
  <c r="GH29" i="18"/>
  <c r="GH28" i="18"/>
  <c r="GH27" i="18"/>
  <c r="GH26" i="18"/>
  <c r="GH25" i="18"/>
  <c r="GH24" i="18"/>
  <c r="GH23" i="18"/>
  <c r="GH22" i="18"/>
  <c r="GH21" i="18"/>
  <c r="GH20" i="18"/>
  <c r="GH19" i="18"/>
  <c r="GH18" i="18"/>
  <c r="GH17" i="18"/>
  <c r="GH16" i="18"/>
  <c r="GH15" i="18"/>
  <c r="GH14" i="18"/>
  <c r="GH13" i="18"/>
  <c r="GH12" i="18"/>
  <c r="GH11" i="18"/>
  <c r="GD60" i="18"/>
  <c r="GD59" i="18"/>
  <c r="GD58" i="18"/>
  <c r="GD57" i="18"/>
  <c r="GD56" i="18"/>
  <c r="GD55" i="18"/>
  <c r="GD54" i="18"/>
  <c r="GD53" i="18"/>
  <c r="GD52" i="18"/>
  <c r="GD51" i="18"/>
  <c r="GD50" i="18"/>
  <c r="GD49" i="18"/>
  <c r="GD48" i="18"/>
  <c r="GD47" i="18"/>
  <c r="GD46" i="18"/>
  <c r="GD45" i="18"/>
  <c r="GD44" i="18"/>
  <c r="GD43" i="18"/>
  <c r="GD42" i="18"/>
  <c r="GD41" i="18"/>
  <c r="GD40" i="18"/>
  <c r="GD39" i="18"/>
  <c r="GD38" i="18"/>
  <c r="GD37" i="18"/>
  <c r="GD36" i="18"/>
  <c r="GD35" i="18"/>
  <c r="GD34" i="18"/>
  <c r="GD33" i="18"/>
  <c r="GD32" i="18"/>
  <c r="GD31" i="18"/>
  <c r="GD30" i="18"/>
  <c r="GD29" i="18"/>
  <c r="GD28" i="18"/>
  <c r="GD27" i="18"/>
  <c r="GD26" i="18"/>
  <c r="GD25" i="18"/>
  <c r="GD24" i="18"/>
  <c r="GD23" i="18"/>
  <c r="GD22" i="18"/>
  <c r="GD21" i="18"/>
  <c r="GD20" i="18"/>
  <c r="GD19" i="18"/>
  <c r="GD18" i="18"/>
  <c r="GD17" i="18"/>
  <c r="GD16" i="18"/>
  <c r="GD15" i="18"/>
  <c r="GD14" i="18"/>
  <c r="GD13" i="18"/>
  <c r="GD12" i="18"/>
  <c r="GD11" i="18"/>
  <c r="FZ60" i="18"/>
  <c r="FZ59" i="18"/>
  <c r="FZ58" i="18"/>
  <c r="FZ57" i="18"/>
  <c r="FZ56" i="18"/>
  <c r="FZ55" i="18"/>
  <c r="FZ54" i="18"/>
  <c r="FZ53" i="18"/>
  <c r="FZ52" i="18"/>
  <c r="FZ51" i="18"/>
  <c r="FZ50" i="18"/>
  <c r="FZ49" i="18"/>
  <c r="FZ48" i="18"/>
  <c r="FZ47" i="18"/>
  <c r="FZ46" i="18"/>
  <c r="FZ45" i="18"/>
  <c r="FZ44" i="18"/>
  <c r="FZ43" i="18"/>
  <c r="FZ42" i="18"/>
  <c r="FZ41" i="18"/>
  <c r="FZ40" i="18"/>
  <c r="FZ39" i="18"/>
  <c r="FZ38" i="18"/>
  <c r="FZ37" i="18"/>
  <c r="FZ36" i="18"/>
  <c r="FZ35" i="18"/>
  <c r="FZ34" i="18"/>
  <c r="FZ33" i="18"/>
  <c r="FZ32" i="18"/>
  <c r="FZ31" i="18"/>
  <c r="FZ30" i="18"/>
  <c r="FZ29" i="18"/>
  <c r="FZ28" i="18"/>
  <c r="FZ27" i="18"/>
  <c r="FZ26" i="18"/>
  <c r="FZ25" i="18"/>
  <c r="FZ24" i="18"/>
  <c r="FZ23" i="18"/>
  <c r="FZ22" i="18"/>
  <c r="FZ21" i="18"/>
  <c r="FZ20" i="18"/>
  <c r="FZ19" i="18"/>
  <c r="FZ18" i="18"/>
  <c r="FZ17" i="18"/>
  <c r="FZ16" i="18"/>
  <c r="FZ15" i="18"/>
  <c r="FZ14" i="18"/>
  <c r="FZ13" i="18"/>
  <c r="FZ12" i="18"/>
  <c r="FZ11" i="18"/>
  <c r="FZ104" i="18" s="1"/>
  <c r="FV60" i="18"/>
  <c r="FV59" i="18"/>
  <c r="FV58" i="18"/>
  <c r="FV57" i="18"/>
  <c r="FV56" i="18"/>
  <c r="FV55" i="18"/>
  <c r="FV54" i="18"/>
  <c r="FV53" i="18"/>
  <c r="FV52" i="18"/>
  <c r="FV51" i="18"/>
  <c r="FV50" i="18"/>
  <c r="FV49" i="18"/>
  <c r="FV48" i="18"/>
  <c r="FV47" i="18"/>
  <c r="FV46" i="18"/>
  <c r="FV45" i="18"/>
  <c r="FV44" i="18"/>
  <c r="FV43" i="18"/>
  <c r="FV42" i="18"/>
  <c r="FV41" i="18"/>
  <c r="FV40" i="18"/>
  <c r="FV39" i="18"/>
  <c r="FV38" i="18"/>
  <c r="FV37" i="18"/>
  <c r="FV36" i="18"/>
  <c r="FV35" i="18"/>
  <c r="FV34" i="18"/>
  <c r="FV33" i="18"/>
  <c r="FV32" i="18"/>
  <c r="FV31" i="18"/>
  <c r="FV30" i="18"/>
  <c r="FV29" i="18"/>
  <c r="FV28" i="18"/>
  <c r="FV27" i="18"/>
  <c r="FV26" i="18"/>
  <c r="FV25" i="18"/>
  <c r="FV24" i="18"/>
  <c r="FV23" i="18"/>
  <c r="FV22" i="18"/>
  <c r="FV21" i="18"/>
  <c r="FV20" i="18"/>
  <c r="FV19" i="18"/>
  <c r="FV18" i="18"/>
  <c r="FV17" i="18"/>
  <c r="FV16" i="18"/>
  <c r="FV15" i="18"/>
  <c r="FV14" i="18"/>
  <c r="FV13" i="18"/>
  <c r="FV12" i="18"/>
  <c r="FV11" i="18"/>
  <c r="FR60" i="18"/>
  <c r="FR59" i="18"/>
  <c r="FR58" i="18"/>
  <c r="FR57" i="18"/>
  <c r="FR56" i="18"/>
  <c r="FR55" i="18"/>
  <c r="FR54" i="18"/>
  <c r="FR53" i="18"/>
  <c r="FR52" i="18"/>
  <c r="FR51" i="18"/>
  <c r="FR50" i="18"/>
  <c r="FR49" i="18"/>
  <c r="FR48" i="18"/>
  <c r="FR47" i="18"/>
  <c r="FR46" i="18"/>
  <c r="FR45" i="18"/>
  <c r="FR44" i="18"/>
  <c r="FR43" i="18"/>
  <c r="FR42" i="18"/>
  <c r="FR41" i="18"/>
  <c r="FR40" i="18"/>
  <c r="FR39" i="18"/>
  <c r="FR38" i="18"/>
  <c r="FR37" i="18"/>
  <c r="FR36" i="18"/>
  <c r="FR35" i="18"/>
  <c r="FR34" i="18"/>
  <c r="FR33" i="18"/>
  <c r="FR32" i="18"/>
  <c r="FR31" i="18"/>
  <c r="FR30" i="18"/>
  <c r="FR29" i="18"/>
  <c r="FR28" i="18"/>
  <c r="FR27" i="18"/>
  <c r="FR26" i="18"/>
  <c r="FR25" i="18"/>
  <c r="FR24" i="18"/>
  <c r="FR23" i="18"/>
  <c r="FR22" i="18"/>
  <c r="FR21" i="18"/>
  <c r="FR20" i="18"/>
  <c r="FR19" i="18"/>
  <c r="FR18" i="18"/>
  <c r="FR17" i="18"/>
  <c r="FR16" i="18"/>
  <c r="FR15" i="18"/>
  <c r="FR14" i="18"/>
  <c r="FR13" i="18"/>
  <c r="FR12" i="18"/>
  <c r="FR11" i="18"/>
  <c r="FN60" i="18"/>
  <c r="FN59" i="18"/>
  <c r="FN58" i="18"/>
  <c r="FN57" i="18"/>
  <c r="FN56" i="18"/>
  <c r="FN55" i="18"/>
  <c r="FN54" i="18"/>
  <c r="FN53" i="18"/>
  <c r="FN52" i="18"/>
  <c r="FN51" i="18"/>
  <c r="FN50" i="18"/>
  <c r="FN49" i="18"/>
  <c r="FN48" i="18"/>
  <c r="FN47" i="18"/>
  <c r="FN46" i="18"/>
  <c r="FN45" i="18"/>
  <c r="FN44" i="18"/>
  <c r="FN43" i="18"/>
  <c r="FN42" i="18"/>
  <c r="FN41" i="18"/>
  <c r="FN40" i="18"/>
  <c r="FN39" i="18"/>
  <c r="FN38" i="18"/>
  <c r="FN37" i="18"/>
  <c r="FN36" i="18"/>
  <c r="FN35" i="18"/>
  <c r="FN34" i="18"/>
  <c r="FN33" i="18"/>
  <c r="FN32" i="18"/>
  <c r="FN31" i="18"/>
  <c r="FN30" i="18"/>
  <c r="FN29" i="18"/>
  <c r="FN28" i="18"/>
  <c r="FN27" i="18"/>
  <c r="FN26" i="18"/>
  <c r="FN25" i="18"/>
  <c r="FN24" i="18"/>
  <c r="FN23" i="18"/>
  <c r="FN22" i="18"/>
  <c r="FN21" i="18"/>
  <c r="FN20" i="18"/>
  <c r="FN19" i="18"/>
  <c r="FN18" i="18"/>
  <c r="FN17" i="18"/>
  <c r="FN16" i="18"/>
  <c r="FN15" i="18"/>
  <c r="FN14" i="18"/>
  <c r="FN13" i="18"/>
  <c r="FN12" i="18"/>
  <c r="FN11" i="18"/>
  <c r="FN104" i="18" s="1"/>
  <c r="FJ60" i="18"/>
  <c r="FJ59" i="18"/>
  <c r="FJ58" i="18"/>
  <c r="FJ57" i="18"/>
  <c r="FJ56" i="18"/>
  <c r="FJ55" i="18"/>
  <c r="FJ54" i="18"/>
  <c r="FJ53" i="18"/>
  <c r="FJ52" i="18"/>
  <c r="FJ51" i="18"/>
  <c r="FJ50" i="18"/>
  <c r="FJ49" i="18"/>
  <c r="FJ48" i="18"/>
  <c r="FJ47" i="18"/>
  <c r="FJ46" i="18"/>
  <c r="FJ45" i="18"/>
  <c r="FJ44" i="18"/>
  <c r="FJ43" i="18"/>
  <c r="FJ42" i="18"/>
  <c r="FJ41" i="18"/>
  <c r="FJ40" i="18"/>
  <c r="FJ39" i="18"/>
  <c r="FJ38" i="18"/>
  <c r="FJ37" i="18"/>
  <c r="FJ36" i="18"/>
  <c r="FJ35" i="18"/>
  <c r="FJ34" i="18"/>
  <c r="FJ33" i="18"/>
  <c r="FJ32" i="18"/>
  <c r="FJ31" i="18"/>
  <c r="FJ30" i="18"/>
  <c r="FJ29" i="18"/>
  <c r="FJ28" i="18"/>
  <c r="FJ27" i="18"/>
  <c r="FJ26" i="18"/>
  <c r="FJ25" i="18"/>
  <c r="FJ24" i="18"/>
  <c r="FJ23" i="18"/>
  <c r="FJ22" i="18"/>
  <c r="FJ21" i="18"/>
  <c r="FJ20" i="18"/>
  <c r="FJ19" i="18"/>
  <c r="FJ18" i="18"/>
  <c r="FJ17" i="18"/>
  <c r="FJ16" i="18"/>
  <c r="FJ15" i="18"/>
  <c r="FJ14" i="18"/>
  <c r="FJ13" i="18"/>
  <c r="FJ12" i="18"/>
  <c r="FJ11" i="18"/>
  <c r="FF60" i="18"/>
  <c r="FF59" i="18"/>
  <c r="FF58" i="18"/>
  <c r="FF57" i="18"/>
  <c r="FF56" i="18"/>
  <c r="FF55" i="18"/>
  <c r="FF54" i="18"/>
  <c r="FF53" i="18"/>
  <c r="FF52" i="18"/>
  <c r="FF51" i="18"/>
  <c r="FF50" i="18"/>
  <c r="FF49" i="18"/>
  <c r="FF48" i="18"/>
  <c r="FF47" i="18"/>
  <c r="FF46" i="18"/>
  <c r="FF45" i="18"/>
  <c r="FF44" i="18"/>
  <c r="FF43" i="18"/>
  <c r="FF42" i="18"/>
  <c r="FF41" i="18"/>
  <c r="FF40" i="18"/>
  <c r="FF39" i="18"/>
  <c r="FF38" i="18"/>
  <c r="FF37" i="18"/>
  <c r="FF36" i="18"/>
  <c r="FF35" i="18"/>
  <c r="FF34" i="18"/>
  <c r="FF33" i="18"/>
  <c r="FF32" i="18"/>
  <c r="FF31" i="18"/>
  <c r="FF30" i="18"/>
  <c r="FF29" i="18"/>
  <c r="FF28" i="18"/>
  <c r="FF27" i="18"/>
  <c r="FF26" i="18"/>
  <c r="FF25" i="18"/>
  <c r="FF24" i="18"/>
  <c r="FF23" i="18"/>
  <c r="FF22" i="18"/>
  <c r="FF21" i="18"/>
  <c r="FF20" i="18"/>
  <c r="FF19" i="18"/>
  <c r="FF18" i="18"/>
  <c r="FF17" i="18"/>
  <c r="FF16" i="18"/>
  <c r="FF15" i="18"/>
  <c r="FF14" i="18"/>
  <c r="FF13" i="18"/>
  <c r="FF12" i="18"/>
  <c r="FF11" i="18"/>
  <c r="FB60" i="18"/>
  <c r="FB59" i="18"/>
  <c r="FB58" i="18"/>
  <c r="FB57" i="18"/>
  <c r="FB56" i="18"/>
  <c r="FB55" i="18"/>
  <c r="FB54" i="18"/>
  <c r="FB53" i="18"/>
  <c r="FB52" i="18"/>
  <c r="FB51" i="18"/>
  <c r="FB50" i="18"/>
  <c r="FB49" i="18"/>
  <c r="FB48" i="18"/>
  <c r="FB47" i="18"/>
  <c r="FB46" i="18"/>
  <c r="FB45" i="18"/>
  <c r="FB44" i="18"/>
  <c r="FB43" i="18"/>
  <c r="FB42" i="18"/>
  <c r="FB41" i="18"/>
  <c r="FB40" i="18"/>
  <c r="FB39" i="18"/>
  <c r="FB38" i="18"/>
  <c r="FB37" i="18"/>
  <c r="FB36" i="18"/>
  <c r="FB35" i="18"/>
  <c r="FB34" i="18"/>
  <c r="FB33" i="18"/>
  <c r="FB32" i="18"/>
  <c r="FB31" i="18"/>
  <c r="FB30" i="18"/>
  <c r="FB29" i="18"/>
  <c r="FB28" i="18"/>
  <c r="FB27" i="18"/>
  <c r="FB26" i="18"/>
  <c r="FB25" i="18"/>
  <c r="FB24" i="18"/>
  <c r="FB23" i="18"/>
  <c r="FB22" i="18"/>
  <c r="FB21" i="18"/>
  <c r="FB20" i="18"/>
  <c r="FB19" i="18"/>
  <c r="FB18" i="18"/>
  <c r="FB17" i="18"/>
  <c r="FB16" i="18"/>
  <c r="FB15" i="18"/>
  <c r="FB14" i="18"/>
  <c r="FB13" i="18"/>
  <c r="FB12" i="18"/>
  <c r="FB11" i="18"/>
  <c r="EX60" i="18"/>
  <c r="EX59" i="18"/>
  <c r="EX58" i="18"/>
  <c r="EX57" i="18"/>
  <c r="EX56" i="18"/>
  <c r="EX55" i="18"/>
  <c r="EX54" i="18"/>
  <c r="EX53" i="18"/>
  <c r="EX52" i="18"/>
  <c r="EX51" i="18"/>
  <c r="EX50" i="18"/>
  <c r="EX49" i="18"/>
  <c r="EX48" i="18"/>
  <c r="EX47" i="18"/>
  <c r="EX46" i="18"/>
  <c r="EX45" i="18"/>
  <c r="EX44" i="18"/>
  <c r="EX43" i="18"/>
  <c r="EX42" i="18"/>
  <c r="EX41" i="18"/>
  <c r="EX40" i="18"/>
  <c r="EX39" i="18"/>
  <c r="EX38" i="18"/>
  <c r="EX37" i="18"/>
  <c r="EX36" i="18"/>
  <c r="EX35" i="18"/>
  <c r="EX34" i="18"/>
  <c r="EX33" i="18"/>
  <c r="EX32" i="18"/>
  <c r="EX31" i="18"/>
  <c r="EX30" i="18"/>
  <c r="EX29" i="18"/>
  <c r="EX28" i="18"/>
  <c r="EX27" i="18"/>
  <c r="EX26" i="18"/>
  <c r="EX25" i="18"/>
  <c r="EX24" i="18"/>
  <c r="EX23" i="18"/>
  <c r="EX22" i="18"/>
  <c r="EX21" i="18"/>
  <c r="EX20" i="18"/>
  <c r="EX19" i="18"/>
  <c r="EX18" i="18"/>
  <c r="EX17" i="18"/>
  <c r="EX16" i="18"/>
  <c r="EX15" i="18"/>
  <c r="EX14" i="18"/>
  <c r="EX13" i="18"/>
  <c r="EX12" i="18"/>
  <c r="EX11" i="18"/>
  <c r="ET60" i="18"/>
  <c r="ET59" i="18"/>
  <c r="ET58" i="18"/>
  <c r="ET57" i="18"/>
  <c r="ET56" i="18"/>
  <c r="ET55" i="18"/>
  <c r="ET54" i="18"/>
  <c r="ET53" i="18"/>
  <c r="ET52" i="18"/>
  <c r="ET51" i="18"/>
  <c r="ET50" i="18"/>
  <c r="ET49" i="18"/>
  <c r="ET48" i="18"/>
  <c r="ET47" i="18"/>
  <c r="ET46" i="18"/>
  <c r="ET45" i="18"/>
  <c r="ET44" i="18"/>
  <c r="ET43" i="18"/>
  <c r="ET42" i="18"/>
  <c r="ET41" i="18"/>
  <c r="ET40" i="18"/>
  <c r="ET39" i="18"/>
  <c r="ET38" i="18"/>
  <c r="ET37" i="18"/>
  <c r="ET36" i="18"/>
  <c r="ET35" i="18"/>
  <c r="ET34" i="18"/>
  <c r="ET33" i="18"/>
  <c r="ET32" i="18"/>
  <c r="ET31" i="18"/>
  <c r="ET30" i="18"/>
  <c r="ET29" i="18"/>
  <c r="ET28" i="18"/>
  <c r="ET27" i="18"/>
  <c r="ET26" i="18"/>
  <c r="ET25" i="18"/>
  <c r="ET24" i="18"/>
  <c r="ET23" i="18"/>
  <c r="ET22" i="18"/>
  <c r="ET21" i="18"/>
  <c r="ET20" i="18"/>
  <c r="ET19" i="18"/>
  <c r="ET18" i="18"/>
  <c r="ET17" i="18"/>
  <c r="ET16" i="18"/>
  <c r="ET15" i="18"/>
  <c r="ET14" i="18"/>
  <c r="ET13" i="18"/>
  <c r="ET12" i="18"/>
  <c r="ET11" i="18"/>
  <c r="EP60" i="18"/>
  <c r="EP59" i="18"/>
  <c r="EP58" i="18"/>
  <c r="EP57" i="18"/>
  <c r="EP56" i="18"/>
  <c r="EP55" i="18"/>
  <c r="EP54" i="18"/>
  <c r="EP53" i="18"/>
  <c r="EP52" i="18"/>
  <c r="EP51" i="18"/>
  <c r="EP50" i="18"/>
  <c r="EP49" i="18"/>
  <c r="EP48" i="18"/>
  <c r="EP47" i="18"/>
  <c r="EP46" i="18"/>
  <c r="EP45" i="18"/>
  <c r="EP44" i="18"/>
  <c r="EP43" i="18"/>
  <c r="EP42" i="18"/>
  <c r="EP41" i="18"/>
  <c r="EP40" i="18"/>
  <c r="EP39" i="18"/>
  <c r="EP38" i="18"/>
  <c r="EP37" i="18"/>
  <c r="EP36" i="18"/>
  <c r="EP35" i="18"/>
  <c r="EP34" i="18"/>
  <c r="EP33" i="18"/>
  <c r="EP32" i="18"/>
  <c r="EP31" i="18"/>
  <c r="EP30" i="18"/>
  <c r="EP29" i="18"/>
  <c r="EP28" i="18"/>
  <c r="EP27" i="18"/>
  <c r="EP26" i="18"/>
  <c r="EP25" i="18"/>
  <c r="EP24" i="18"/>
  <c r="EP23" i="18"/>
  <c r="EP22" i="18"/>
  <c r="EP21" i="18"/>
  <c r="EP20" i="18"/>
  <c r="EP19" i="18"/>
  <c r="EP18" i="18"/>
  <c r="EP17" i="18"/>
  <c r="EP16" i="18"/>
  <c r="EP15" i="18"/>
  <c r="EP14" i="18"/>
  <c r="EP13" i="18"/>
  <c r="EP12" i="18"/>
  <c r="EP11" i="18"/>
  <c r="EP104" i="18" s="1"/>
  <c r="EL60" i="18"/>
  <c r="EL59" i="18"/>
  <c r="EL58" i="18"/>
  <c r="EL57" i="18"/>
  <c r="EL56" i="18"/>
  <c r="EL55" i="18"/>
  <c r="EL54" i="18"/>
  <c r="EL53" i="18"/>
  <c r="EL52" i="18"/>
  <c r="EL51" i="18"/>
  <c r="EL50" i="18"/>
  <c r="EL49" i="18"/>
  <c r="EL48" i="18"/>
  <c r="EL47" i="18"/>
  <c r="EL46" i="18"/>
  <c r="EL45" i="18"/>
  <c r="EL44" i="18"/>
  <c r="EL43" i="18"/>
  <c r="EL42" i="18"/>
  <c r="EL41" i="18"/>
  <c r="EL40" i="18"/>
  <c r="EL39" i="18"/>
  <c r="EL38" i="18"/>
  <c r="EL37" i="18"/>
  <c r="EL36" i="18"/>
  <c r="EL35" i="18"/>
  <c r="EL34" i="18"/>
  <c r="EL33" i="18"/>
  <c r="EL32" i="18"/>
  <c r="EL31" i="18"/>
  <c r="EL30" i="18"/>
  <c r="EL29" i="18"/>
  <c r="EL28" i="18"/>
  <c r="EL27" i="18"/>
  <c r="EL26" i="18"/>
  <c r="EL25" i="18"/>
  <c r="EL24" i="18"/>
  <c r="EL23" i="18"/>
  <c r="EL22" i="18"/>
  <c r="EL21" i="18"/>
  <c r="EL20" i="18"/>
  <c r="EL19" i="18"/>
  <c r="EL18" i="18"/>
  <c r="EL17" i="18"/>
  <c r="EL16" i="18"/>
  <c r="EL15" i="18"/>
  <c r="EL14" i="18"/>
  <c r="EL13" i="18"/>
  <c r="EL12" i="18"/>
  <c r="EL11" i="18"/>
  <c r="EH60" i="18"/>
  <c r="EH59" i="18"/>
  <c r="EH58" i="18"/>
  <c r="EH57" i="18"/>
  <c r="EH56" i="18"/>
  <c r="EH55" i="18"/>
  <c r="EH54" i="18"/>
  <c r="EH53" i="18"/>
  <c r="EH52" i="18"/>
  <c r="EH51" i="18"/>
  <c r="EH50" i="18"/>
  <c r="EH49" i="18"/>
  <c r="EH48" i="18"/>
  <c r="EH47" i="18"/>
  <c r="EH46" i="18"/>
  <c r="EH45" i="18"/>
  <c r="EH44" i="18"/>
  <c r="EH43" i="18"/>
  <c r="EH42" i="18"/>
  <c r="EH41" i="18"/>
  <c r="EH40" i="18"/>
  <c r="EH39" i="18"/>
  <c r="EH38" i="18"/>
  <c r="EH37" i="18"/>
  <c r="EH36" i="18"/>
  <c r="EH35" i="18"/>
  <c r="EH34" i="18"/>
  <c r="EH33" i="18"/>
  <c r="EH32" i="18"/>
  <c r="EH31" i="18"/>
  <c r="EH30" i="18"/>
  <c r="EH29" i="18"/>
  <c r="EH28" i="18"/>
  <c r="EH27" i="18"/>
  <c r="EH26" i="18"/>
  <c r="EH25" i="18"/>
  <c r="EH24" i="18"/>
  <c r="EH23" i="18"/>
  <c r="EH22" i="18"/>
  <c r="EH21" i="18"/>
  <c r="EH20" i="18"/>
  <c r="EH19" i="18"/>
  <c r="EH18" i="18"/>
  <c r="EH17" i="18"/>
  <c r="EH16" i="18"/>
  <c r="EH15" i="18"/>
  <c r="EH14" i="18"/>
  <c r="EH13" i="18"/>
  <c r="EH12" i="18"/>
  <c r="EH11" i="18"/>
  <c r="ED60" i="18"/>
  <c r="ED59" i="18"/>
  <c r="ED58" i="18"/>
  <c r="ED57" i="18"/>
  <c r="ED56" i="18"/>
  <c r="ED55" i="18"/>
  <c r="ED54" i="18"/>
  <c r="ED53" i="18"/>
  <c r="ED52" i="18"/>
  <c r="ED51" i="18"/>
  <c r="ED50" i="18"/>
  <c r="ED49" i="18"/>
  <c r="ED48" i="18"/>
  <c r="ED47" i="18"/>
  <c r="ED46" i="18"/>
  <c r="ED45" i="18"/>
  <c r="ED44" i="18"/>
  <c r="ED43" i="18"/>
  <c r="ED42" i="18"/>
  <c r="ED41" i="18"/>
  <c r="ED40" i="18"/>
  <c r="ED39" i="18"/>
  <c r="ED38" i="18"/>
  <c r="ED37" i="18"/>
  <c r="ED36" i="18"/>
  <c r="ED35" i="18"/>
  <c r="ED34" i="18"/>
  <c r="ED33" i="18"/>
  <c r="ED32" i="18"/>
  <c r="ED31" i="18"/>
  <c r="ED30" i="18"/>
  <c r="ED29" i="18"/>
  <c r="ED28" i="18"/>
  <c r="ED27" i="18"/>
  <c r="ED26" i="18"/>
  <c r="ED25" i="18"/>
  <c r="ED24" i="18"/>
  <c r="ED23" i="18"/>
  <c r="ED22" i="18"/>
  <c r="ED21" i="18"/>
  <c r="ED20" i="18"/>
  <c r="ED19" i="18"/>
  <c r="ED18" i="18"/>
  <c r="ED17" i="18"/>
  <c r="ED16" i="18"/>
  <c r="ED15" i="18"/>
  <c r="ED14" i="18"/>
  <c r="ED13" i="18"/>
  <c r="ED12" i="18"/>
  <c r="ED11" i="18"/>
  <c r="ED104" i="18" s="1"/>
  <c r="DZ60" i="18"/>
  <c r="DZ59" i="18"/>
  <c r="DZ58" i="18"/>
  <c r="DZ57" i="18"/>
  <c r="DZ56" i="18"/>
  <c r="DZ55" i="18"/>
  <c r="DZ54" i="18"/>
  <c r="DZ53" i="18"/>
  <c r="DZ52" i="18"/>
  <c r="DZ51" i="18"/>
  <c r="DZ50" i="18"/>
  <c r="DZ49" i="18"/>
  <c r="DZ48" i="18"/>
  <c r="DZ47" i="18"/>
  <c r="DZ46" i="18"/>
  <c r="DZ45" i="18"/>
  <c r="DZ44" i="18"/>
  <c r="DZ43" i="18"/>
  <c r="DZ42" i="18"/>
  <c r="DZ41" i="18"/>
  <c r="DZ40" i="18"/>
  <c r="DZ39" i="18"/>
  <c r="DZ38" i="18"/>
  <c r="DZ37" i="18"/>
  <c r="DZ36" i="18"/>
  <c r="DZ35" i="18"/>
  <c r="DZ34" i="18"/>
  <c r="DZ33" i="18"/>
  <c r="DZ32" i="18"/>
  <c r="DZ31" i="18"/>
  <c r="DZ30" i="18"/>
  <c r="DZ29" i="18"/>
  <c r="DZ28" i="18"/>
  <c r="DZ27" i="18"/>
  <c r="DZ26" i="18"/>
  <c r="DZ25" i="18"/>
  <c r="DZ24" i="18"/>
  <c r="DZ23" i="18"/>
  <c r="DZ22" i="18"/>
  <c r="DZ21" i="18"/>
  <c r="DZ20" i="18"/>
  <c r="DZ19" i="18"/>
  <c r="DZ18" i="18"/>
  <c r="DZ17" i="18"/>
  <c r="DZ16" i="18"/>
  <c r="DZ15" i="18"/>
  <c r="DZ14" i="18"/>
  <c r="DZ13" i="18"/>
  <c r="DZ12" i="18"/>
  <c r="DZ11" i="18"/>
  <c r="DV60" i="18"/>
  <c r="DV59" i="18"/>
  <c r="DV58" i="18"/>
  <c r="DV57" i="18"/>
  <c r="DV56" i="18"/>
  <c r="DV55" i="18"/>
  <c r="DV54" i="18"/>
  <c r="DV53" i="18"/>
  <c r="DV52" i="18"/>
  <c r="DV51" i="18"/>
  <c r="DV50" i="18"/>
  <c r="DV49" i="18"/>
  <c r="DV48" i="18"/>
  <c r="DV47" i="18"/>
  <c r="DV46" i="18"/>
  <c r="DV45" i="18"/>
  <c r="DV44" i="18"/>
  <c r="DV43" i="18"/>
  <c r="DV42" i="18"/>
  <c r="DV41" i="18"/>
  <c r="DV40" i="18"/>
  <c r="DV39" i="18"/>
  <c r="DV38" i="18"/>
  <c r="DV37" i="18"/>
  <c r="DV36" i="18"/>
  <c r="DV35" i="18"/>
  <c r="DV34" i="18"/>
  <c r="DV33" i="18"/>
  <c r="DV32" i="18"/>
  <c r="DV31" i="18"/>
  <c r="DV30" i="18"/>
  <c r="DV29" i="18"/>
  <c r="DV28" i="18"/>
  <c r="DV27" i="18"/>
  <c r="DV26" i="18"/>
  <c r="DV25" i="18"/>
  <c r="DV24" i="18"/>
  <c r="DV23" i="18"/>
  <c r="DV22" i="18"/>
  <c r="DV21" i="18"/>
  <c r="DV20" i="18"/>
  <c r="DV19" i="18"/>
  <c r="DV18" i="18"/>
  <c r="DV17" i="18"/>
  <c r="DV16" i="18"/>
  <c r="DV15" i="18"/>
  <c r="DV14" i="18"/>
  <c r="DV13" i="18"/>
  <c r="DV12" i="18"/>
  <c r="DV11" i="18"/>
  <c r="DR60" i="18"/>
  <c r="DR59" i="18"/>
  <c r="DR58" i="18"/>
  <c r="DR57" i="18"/>
  <c r="DR56" i="18"/>
  <c r="DR55" i="18"/>
  <c r="DR54" i="18"/>
  <c r="DR53" i="18"/>
  <c r="DR52" i="18"/>
  <c r="DR51" i="18"/>
  <c r="DR50" i="18"/>
  <c r="DR49" i="18"/>
  <c r="DR48" i="18"/>
  <c r="DR47" i="18"/>
  <c r="DR46" i="18"/>
  <c r="DR45" i="18"/>
  <c r="DR44" i="18"/>
  <c r="DR43" i="18"/>
  <c r="DR42" i="18"/>
  <c r="DR41" i="18"/>
  <c r="DR40" i="18"/>
  <c r="DR39" i="18"/>
  <c r="DR38" i="18"/>
  <c r="DR37" i="18"/>
  <c r="DR36" i="18"/>
  <c r="DR35" i="18"/>
  <c r="DR34" i="18"/>
  <c r="DR33" i="18"/>
  <c r="DR32" i="18"/>
  <c r="DR31" i="18"/>
  <c r="DR30" i="18"/>
  <c r="DR29" i="18"/>
  <c r="DR28" i="18"/>
  <c r="DR27" i="18"/>
  <c r="DR26" i="18"/>
  <c r="DR25" i="18"/>
  <c r="DR24" i="18"/>
  <c r="DR23" i="18"/>
  <c r="DR22" i="18"/>
  <c r="DR21" i="18"/>
  <c r="DR20" i="18"/>
  <c r="DR19" i="18"/>
  <c r="DR18" i="18"/>
  <c r="DR17" i="18"/>
  <c r="DR16" i="18"/>
  <c r="DR15" i="18"/>
  <c r="DR14" i="18"/>
  <c r="DR13" i="18"/>
  <c r="DR12" i="18"/>
  <c r="DR11" i="18"/>
  <c r="DR104" i="18" s="1"/>
  <c r="DN60" i="18"/>
  <c r="DN59" i="18"/>
  <c r="DN58" i="18"/>
  <c r="DN57" i="18"/>
  <c r="DN56" i="18"/>
  <c r="DN55" i="18"/>
  <c r="DN54" i="18"/>
  <c r="DN53" i="18"/>
  <c r="DN52" i="18"/>
  <c r="DN51" i="18"/>
  <c r="DN50" i="18"/>
  <c r="DN49" i="18"/>
  <c r="DN48" i="18"/>
  <c r="DN47" i="18"/>
  <c r="DN46" i="18"/>
  <c r="DN45" i="18"/>
  <c r="DN44" i="18"/>
  <c r="DN43" i="18"/>
  <c r="DN42" i="18"/>
  <c r="DN41" i="18"/>
  <c r="DN40" i="18"/>
  <c r="DN39" i="18"/>
  <c r="DN38" i="18"/>
  <c r="DN37" i="18"/>
  <c r="DN36" i="18"/>
  <c r="DN35" i="18"/>
  <c r="DN34" i="18"/>
  <c r="DN33" i="18"/>
  <c r="DN32" i="18"/>
  <c r="DN31" i="18"/>
  <c r="DN30" i="18"/>
  <c r="DN29" i="18"/>
  <c r="DN28" i="18"/>
  <c r="DN27" i="18"/>
  <c r="DN26" i="18"/>
  <c r="DN25" i="18"/>
  <c r="DN24" i="18"/>
  <c r="DN23" i="18"/>
  <c r="DN22" i="18"/>
  <c r="DN21" i="18"/>
  <c r="DN20" i="18"/>
  <c r="DN19" i="18"/>
  <c r="DN18" i="18"/>
  <c r="DN17" i="18"/>
  <c r="DN16" i="18"/>
  <c r="DN15" i="18"/>
  <c r="DN14" i="18"/>
  <c r="DN13" i="18"/>
  <c r="DN12" i="18"/>
  <c r="DN11" i="18"/>
  <c r="DJ60" i="18"/>
  <c r="DJ59" i="18"/>
  <c r="DJ58" i="18"/>
  <c r="DJ57" i="18"/>
  <c r="DJ56" i="18"/>
  <c r="DJ55" i="18"/>
  <c r="DJ54" i="18"/>
  <c r="DJ53" i="18"/>
  <c r="DJ52" i="18"/>
  <c r="DJ51" i="18"/>
  <c r="DJ50" i="18"/>
  <c r="DJ49" i="18"/>
  <c r="DJ48" i="18"/>
  <c r="DJ47" i="18"/>
  <c r="DJ46" i="18"/>
  <c r="DJ45" i="18"/>
  <c r="DJ44" i="18"/>
  <c r="DJ43" i="18"/>
  <c r="DJ42" i="18"/>
  <c r="DJ41" i="18"/>
  <c r="DJ40" i="18"/>
  <c r="DJ39" i="18"/>
  <c r="DJ38" i="18"/>
  <c r="DJ37" i="18"/>
  <c r="DJ36" i="18"/>
  <c r="DJ35" i="18"/>
  <c r="DJ34" i="18"/>
  <c r="DJ33" i="18"/>
  <c r="DJ32" i="18"/>
  <c r="DJ31" i="18"/>
  <c r="DJ30" i="18"/>
  <c r="DJ29" i="18"/>
  <c r="DJ28" i="18"/>
  <c r="DJ27" i="18"/>
  <c r="DJ26" i="18"/>
  <c r="DJ25" i="18"/>
  <c r="DJ24" i="18"/>
  <c r="DJ23" i="18"/>
  <c r="DJ22" i="18"/>
  <c r="DJ21" i="18"/>
  <c r="DJ20" i="18"/>
  <c r="DJ19" i="18"/>
  <c r="DJ18" i="18"/>
  <c r="DJ17" i="18"/>
  <c r="DJ16" i="18"/>
  <c r="DJ15" i="18"/>
  <c r="DJ14" i="18"/>
  <c r="DJ13" i="18"/>
  <c r="DJ12" i="18"/>
  <c r="DJ11" i="18"/>
  <c r="DF60" i="18"/>
  <c r="DF59" i="18"/>
  <c r="DF58" i="18"/>
  <c r="DF57" i="18"/>
  <c r="DF56" i="18"/>
  <c r="DF55" i="18"/>
  <c r="DF54" i="18"/>
  <c r="DF53" i="18"/>
  <c r="DF52" i="18"/>
  <c r="DF51" i="18"/>
  <c r="DF50" i="18"/>
  <c r="DF49" i="18"/>
  <c r="DF48" i="18"/>
  <c r="DF47" i="18"/>
  <c r="DF46" i="18"/>
  <c r="DF45" i="18"/>
  <c r="DF44" i="18"/>
  <c r="DF43" i="18"/>
  <c r="DF42" i="18"/>
  <c r="DF41" i="18"/>
  <c r="DF40" i="18"/>
  <c r="DF39" i="18"/>
  <c r="DF38" i="18"/>
  <c r="DF37" i="18"/>
  <c r="DF36" i="18"/>
  <c r="DF35" i="18"/>
  <c r="DF34" i="18"/>
  <c r="DF33" i="18"/>
  <c r="DF32" i="18"/>
  <c r="DF31" i="18"/>
  <c r="DF30" i="18"/>
  <c r="DF29" i="18"/>
  <c r="DF28" i="18"/>
  <c r="DF27" i="18"/>
  <c r="DF26" i="18"/>
  <c r="DF25" i="18"/>
  <c r="DF24" i="18"/>
  <c r="DF23" i="18"/>
  <c r="DF22" i="18"/>
  <c r="DF21" i="18"/>
  <c r="DF20" i="18"/>
  <c r="DF19" i="18"/>
  <c r="DF18" i="18"/>
  <c r="DF17" i="18"/>
  <c r="DF16" i="18"/>
  <c r="DF15" i="18"/>
  <c r="DF14" i="18"/>
  <c r="DF13" i="18"/>
  <c r="DF12" i="18"/>
  <c r="DF11" i="18"/>
  <c r="DF104" i="18" s="1"/>
  <c r="DB60" i="18"/>
  <c r="DB59" i="18"/>
  <c r="DB58" i="18"/>
  <c r="DB57" i="18"/>
  <c r="DB56" i="18"/>
  <c r="DB55" i="18"/>
  <c r="DB54" i="18"/>
  <c r="DB53" i="18"/>
  <c r="DB52" i="18"/>
  <c r="DB51" i="18"/>
  <c r="DB50" i="18"/>
  <c r="DB49" i="18"/>
  <c r="DB48" i="18"/>
  <c r="DB47" i="18"/>
  <c r="DB46" i="18"/>
  <c r="DB45" i="18"/>
  <c r="DB44" i="18"/>
  <c r="DB43" i="18"/>
  <c r="DB42" i="18"/>
  <c r="DB41" i="18"/>
  <c r="DB40" i="18"/>
  <c r="DB39" i="18"/>
  <c r="DB38" i="18"/>
  <c r="DB37" i="18"/>
  <c r="DB36" i="18"/>
  <c r="DB35" i="18"/>
  <c r="DB34" i="18"/>
  <c r="DB33" i="18"/>
  <c r="DB32" i="18"/>
  <c r="DB31" i="18"/>
  <c r="DB30" i="18"/>
  <c r="DB29" i="18"/>
  <c r="DB28" i="18"/>
  <c r="DB27" i="18"/>
  <c r="DB26" i="18"/>
  <c r="DB25" i="18"/>
  <c r="DB24" i="18"/>
  <c r="DB23" i="18"/>
  <c r="DB22" i="18"/>
  <c r="DB21" i="18"/>
  <c r="DB20" i="18"/>
  <c r="DB19" i="18"/>
  <c r="DB18" i="18"/>
  <c r="DB17" i="18"/>
  <c r="DB16" i="18"/>
  <c r="DB15" i="18"/>
  <c r="DB14" i="18"/>
  <c r="DB13" i="18"/>
  <c r="DB12" i="18"/>
  <c r="DB11" i="18"/>
  <c r="CX60" i="18"/>
  <c r="CX59" i="18"/>
  <c r="CX58" i="18"/>
  <c r="CX57" i="18"/>
  <c r="CX56" i="18"/>
  <c r="CX55" i="18"/>
  <c r="CX54" i="18"/>
  <c r="CX53" i="18"/>
  <c r="CX52" i="18"/>
  <c r="CX51" i="18"/>
  <c r="CX50" i="18"/>
  <c r="CX49" i="18"/>
  <c r="CX48" i="18"/>
  <c r="CX47" i="18"/>
  <c r="CX46" i="18"/>
  <c r="CX45" i="18"/>
  <c r="CX44" i="18"/>
  <c r="CX43" i="18"/>
  <c r="CX42" i="18"/>
  <c r="CX41" i="18"/>
  <c r="CX40" i="18"/>
  <c r="CX39" i="18"/>
  <c r="CX38" i="18"/>
  <c r="CX37" i="18"/>
  <c r="CX36" i="18"/>
  <c r="CX35" i="18"/>
  <c r="CX34" i="18"/>
  <c r="CX33" i="18"/>
  <c r="CX32" i="18"/>
  <c r="CX31" i="18"/>
  <c r="CX30" i="18"/>
  <c r="CX29" i="18"/>
  <c r="CX28" i="18"/>
  <c r="CX27" i="18"/>
  <c r="CX26" i="18"/>
  <c r="CX25" i="18"/>
  <c r="CX24" i="18"/>
  <c r="CX23" i="18"/>
  <c r="CX22" i="18"/>
  <c r="CX21" i="18"/>
  <c r="CX20" i="18"/>
  <c r="CX19" i="18"/>
  <c r="CX18" i="18"/>
  <c r="CX17" i="18"/>
  <c r="CX16" i="18"/>
  <c r="CX15" i="18"/>
  <c r="CX14" i="18"/>
  <c r="CX13" i="18"/>
  <c r="CX12" i="18"/>
  <c r="CX11" i="18"/>
  <c r="CT60" i="18"/>
  <c r="CT59" i="18"/>
  <c r="CT58" i="18"/>
  <c r="CT57" i="18"/>
  <c r="CT56" i="18"/>
  <c r="CT55" i="18"/>
  <c r="CT54" i="18"/>
  <c r="CT53" i="18"/>
  <c r="CT52" i="18"/>
  <c r="CT51" i="18"/>
  <c r="CT50" i="18"/>
  <c r="CT49" i="18"/>
  <c r="CT48" i="18"/>
  <c r="CT47" i="18"/>
  <c r="CT46" i="18"/>
  <c r="CT45" i="18"/>
  <c r="CT44" i="18"/>
  <c r="CT43" i="18"/>
  <c r="CT42" i="18"/>
  <c r="CT41" i="18"/>
  <c r="CT40" i="18"/>
  <c r="CT39" i="18"/>
  <c r="CT38" i="18"/>
  <c r="CT37" i="18"/>
  <c r="CT36" i="18"/>
  <c r="CT35" i="18"/>
  <c r="CT34" i="18"/>
  <c r="CT33" i="18"/>
  <c r="CT32" i="18"/>
  <c r="CT31" i="18"/>
  <c r="CT30" i="18"/>
  <c r="CT29" i="18"/>
  <c r="CT28" i="18"/>
  <c r="CT27" i="18"/>
  <c r="CT26" i="18"/>
  <c r="CT25" i="18"/>
  <c r="CT24" i="18"/>
  <c r="CT23" i="18"/>
  <c r="CT22" i="18"/>
  <c r="CT21" i="18"/>
  <c r="CT20" i="18"/>
  <c r="CT19" i="18"/>
  <c r="CT18" i="18"/>
  <c r="CT17" i="18"/>
  <c r="CT16" i="18"/>
  <c r="CT15" i="18"/>
  <c r="CT14" i="18"/>
  <c r="CT13" i="18"/>
  <c r="CT12" i="18"/>
  <c r="CT11" i="18"/>
  <c r="CT104" i="18" s="1"/>
  <c r="CP60" i="18"/>
  <c r="CP59" i="18"/>
  <c r="CP58" i="18"/>
  <c r="CP57" i="18"/>
  <c r="CP56" i="18"/>
  <c r="CP55" i="18"/>
  <c r="CP54" i="18"/>
  <c r="CP53" i="18"/>
  <c r="CP52" i="18"/>
  <c r="CP51" i="18"/>
  <c r="CP50" i="18"/>
  <c r="CP49" i="18"/>
  <c r="CP48" i="18"/>
  <c r="CP47" i="18"/>
  <c r="CP46" i="18"/>
  <c r="CP45" i="18"/>
  <c r="CP44" i="18"/>
  <c r="CP43" i="18"/>
  <c r="CP42" i="18"/>
  <c r="CP41" i="18"/>
  <c r="CP40" i="18"/>
  <c r="CP39" i="18"/>
  <c r="CP38" i="18"/>
  <c r="CP37" i="18"/>
  <c r="CP36" i="18"/>
  <c r="CP35" i="18"/>
  <c r="CP34" i="18"/>
  <c r="CP33" i="18"/>
  <c r="CP32" i="18"/>
  <c r="CP31" i="18"/>
  <c r="CP30" i="18"/>
  <c r="CP29" i="18"/>
  <c r="CP28" i="18"/>
  <c r="CP27" i="18"/>
  <c r="CP26" i="18"/>
  <c r="CP25" i="18"/>
  <c r="CP24" i="18"/>
  <c r="CP23" i="18"/>
  <c r="CP22" i="18"/>
  <c r="CP21" i="18"/>
  <c r="CP20" i="18"/>
  <c r="CP19" i="18"/>
  <c r="CP18" i="18"/>
  <c r="CP17" i="18"/>
  <c r="CP16" i="18"/>
  <c r="CP15" i="18"/>
  <c r="CP14" i="18"/>
  <c r="CP13" i="18"/>
  <c r="CP12" i="18"/>
  <c r="CP11" i="18"/>
  <c r="CL60" i="18"/>
  <c r="CL59" i="18"/>
  <c r="CL58" i="18"/>
  <c r="CL57" i="18"/>
  <c r="CL56" i="18"/>
  <c r="CL55" i="18"/>
  <c r="CL54" i="18"/>
  <c r="CL53" i="18"/>
  <c r="CL52" i="18"/>
  <c r="CL51" i="18"/>
  <c r="CL50" i="18"/>
  <c r="CL49" i="18"/>
  <c r="CL48" i="18"/>
  <c r="CL47" i="18"/>
  <c r="CL46" i="18"/>
  <c r="CL45" i="18"/>
  <c r="CL44" i="18"/>
  <c r="CL43" i="18"/>
  <c r="CL42" i="18"/>
  <c r="CL41" i="18"/>
  <c r="CL40" i="18"/>
  <c r="CL39" i="18"/>
  <c r="CL38" i="18"/>
  <c r="CL37" i="18"/>
  <c r="CL36" i="18"/>
  <c r="CL35" i="18"/>
  <c r="CL34" i="18"/>
  <c r="CL33" i="18"/>
  <c r="CL32" i="18"/>
  <c r="CL31" i="18"/>
  <c r="CL30" i="18"/>
  <c r="CL29" i="18"/>
  <c r="CL28" i="18"/>
  <c r="CL27" i="18"/>
  <c r="CL26" i="18"/>
  <c r="CL25" i="18"/>
  <c r="CL24" i="18"/>
  <c r="CL23" i="18"/>
  <c r="CL22" i="18"/>
  <c r="CL21" i="18"/>
  <c r="CL20" i="18"/>
  <c r="CL19" i="18"/>
  <c r="CL18" i="18"/>
  <c r="CL17" i="18"/>
  <c r="CL16" i="18"/>
  <c r="CL15" i="18"/>
  <c r="CL14" i="18"/>
  <c r="CL13" i="18"/>
  <c r="CL12" i="18"/>
  <c r="CL11" i="18"/>
  <c r="CH60" i="18"/>
  <c r="CH59" i="18"/>
  <c r="CH58" i="18"/>
  <c r="CH57" i="18"/>
  <c r="CH56" i="18"/>
  <c r="CH55" i="18"/>
  <c r="CH54" i="18"/>
  <c r="CH53" i="18"/>
  <c r="CH52" i="18"/>
  <c r="CH51" i="18"/>
  <c r="CH50" i="18"/>
  <c r="CH49" i="18"/>
  <c r="CH48" i="18"/>
  <c r="CH47" i="18"/>
  <c r="CH46" i="18"/>
  <c r="CH45" i="18"/>
  <c r="CH44" i="18"/>
  <c r="CH43" i="18"/>
  <c r="CH42" i="18"/>
  <c r="CH41" i="18"/>
  <c r="CH40" i="18"/>
  <c r="CH39" i="18"/>
  <c r="CH38" i="18"/>
  <c r="CH37" i="18"/>
  <c r="CH36" i="18"/>
  <c r="CH35" i="18"/>
  <c r="CH34" i="18"/>
  <c r="CH33" i="18"/>
  <c r="CH32" i="18"/>
  <c r="CH31" i="18"/>
  <c r="CH30" i="18"/>
  <c r="CH29" i="18"/>
  <c r="CH28" i="18"/>
  <c r="CH27" i="18"/>
  <c r="CH26" i="18"/>
  <c r="CH25" i="18"/>
  <c r="CH24" i="18"/>
  <c r="CH23" i="18"/>
  <c r="CH22" i="18"/>
  <c r="CH21" i="18"/>
  <c r="CH20" i="18"/>
  <c r="CH19" i="18"/>
  <c r="CH18" i="18"/>
  <c r="CH17" i="18"/>
  <c r="CH16" i="18"/>
  <c r="CH15" i="18"/>
  <c r="CH14" i="18"/>
  <c r="CH13" i="18"/>
  <c r="CH12" i="18"/>
  <c r="CH11" i="18"/>
  <c r="CH104" i="18" s="1"/>
  <c r="CD60" i="18"/>
  <c r="CD59" i="18"/>
  <c r="CD58" i="18"/>
  <c r="CD57" i="18"/>
  <c r="CD56" i="18"/>
  <c r="CD55" i="18"/>
  <c r="CD54" i="18"/>
  <c r="CD53" i="18"/>
  <c r="CD52" i="18"/>
  <c r="CD51" i="18"/>
  <c r="CD50" i="18"/>
  <c r="CD49" i="18"/>
  <c r="CD48" i="18"/>
  <c r="CD47" i="18"/>
  <c r="CD46" i="18"/>
  <c r="CD45" i="18"/>
  <c r="CD44" i="18"/>
  <c r="CD43" i="18"/>
  <c r="CD42" i="18"/>
  <c r="CD41" i="18"/>
  <c r="CD40" i="18"/>
  <c r="CD39" i="18"/>
  <c r="CD38" i="18"/>
  <c r="CD37" i="18"/>
  <c r="CD36" i="18"/>
  <c r="CD35" i="18"/>
  <c r="CD34" i="18"/>
  <c r="CD33" i="18"/>
  <c r="CD32" i="18"/>
  <c r="CD31" i="18"/>
  <c r="CD30" i="18"/>
  <c r="CD29" i="18"/>
  <c r="CD28" i="18"/>
  <c r="CD27" i="18"/>
  <c r="CD26" i="18"/>
  <c r="CD25" i="18"/>
  <c r="CD24" i="18"/>
  <c r="CD23" i="18"/>
  <c r="CD22" i="18"/>
  <c r="CD21" i="18"/>
  <c r="CD20" i="18"/>
  <c r="CD19" i="18"/>
  <c r="CD18" i="18"/>
  <c r="CD17" i="18"/>
  <c r="CD16" i="18"/>
  <c r="CD15" i="18"/>
  <c r="CD14" i="18"/>
  <c r="CD13" i="18"/>
  <c r="CD12" i="18"/>
  <c r="CD11" i="18"/>
  <c r="BZ60" i="18"/>
  <c r="BZ59" i="18"/>
  <c r="BZ58" i="18"/>
  <c r="BZ57" i="18"/>
  <c r="BZ56" i="18"/>
  <c r="BZ55" i="18"/>
  <c r="BZ54" i="18"/>
  <c r="BZ53" i="18"/>
  <c r="BZ52" i="18"/>
  <c r="BZ51" i="18"/>
  <c r="BZ50" i="18"/>
  <c r="BZ49" i="18"/>
  <c r="BZ48" i="18"/>
  <c r="BZ47" i="18"/>
  <c r="BZ46" i="18"/>
  <c r="BZ45" i="18"/>
  <c r="BZ44" i="18"/>
  <c r="BZ43" i="18"/>
  <c r="BZ42" i="18"/>
  <c r="BZ41" i="18"/>
  <c r="BZ40" i="18"/>
  <c r="BZ39" i="18"/>
  <c r="BZ38" i="18"/>
  <c r="BZ37" i="18"/>
  <c r="BZ36" i="18"/>
  <c r="BZ35" i="18"/>
  <c r="BZ34" i="18"/>
  <c r="BZ33" i="18"/>
  <c r="BZ32" i="18"/>
  <c r="BZ31" i="18"/>
  <c r="BZ30" i="18"/>
  <c r="BZ29" i="18"/>
  <c r="BZ28" i="18"/>
  <c r="BZ27" i="18"/>
  <c r="BZ26" i="18"/>
  <c r="BZ25" i="18"/>
  <c r="BZ24" i="18"/>
  <c r="BZ23" i="18"/>
  <c r="BZ22" i="18"/>
  <c r="BZ21" i="18"/>
  <c r="BZ20" i="18"/>
  <c r="BZ19" i="18"/>
  <c r="BZ18" i="18"/>
  <c r="BZ17" i="18"/>
  <c r="BZ16" i="18"/>
  <c r="BZ15" i="18"/>
  <c r="BZ14" i="18"/>
  <c r="BZ13" i="18"/>
  <c r="BZ12" i="18"/>
  <c r="BZ11" i="18"/>
  <c r="BV60" i="18"/>
  <c r="BV59" i="18"/>
  <c r="BV58" i="18"/>
  <c r="BV57" i="18"/>
  <c r="BV56" i="18"/>
  <c r="BV55" i="18"/>
  <c r="BV54" i="18"/>
  <c r="BV53" i="18"/>
  <c r="BV52" i="18"/>
  <c r="BV51" i="18"/>
  <c r="BV50" i="18"/>
  <c r="BV49" i="18"/>
  <c r="BV48" i="18"/>
  <c r="BV47" i="18"/>
  <c r="BV46" i="18"/>
  <c r="BV45" i="18"/>
  <c r="BV44" i="18"/>
  <c r="BV43" i="18"/>
  <c r="BV42" i="18"/>
  <c r="BV41" i="18"/>
  <c r="BV40" i="18"/>
  <c r="BV39" i="18"/>
  <c r="BV38" i="18"/>
  <c r="BV37" i="18"/>
  <c r="BV36" i="18"/>
  <c r="BV35" i="18"/>
  <c r="BV34" i="18"/>
  <c r="BV33" i="18"/>
  <c r="BV32" i="18"/>
  <c r="BV31" i="18"/>
  <c r="BV30" i="18"/>
  <c r="BV29" i="18"/>
  <c r="BV28" i="18"/>
  <c r="BV27" i="18"/>
  <c r="BV26" i="18"/>
  <c r="BV25" i="18"/>
  <c r="BV24" i="18"/>
  <c r="BV23" i="18"/>
  <c r="BV22" i="18"/>
  <c r="BV21" i="18"/>
  <c r="BV20" i="18"/>
  <c r="BV19" i="18"/>
  <c r="BV18" i="18"/>
  <c r="BV17" i="18"/>
  <c r="BV16" i="18"/>
  <c r="BV15" i="18"/>
  <c r="BV14" i="18"/>
  <c r="BV13" i="18"/>
  <c r="BV12" i="18"/>
  <c r="BV11" i="18"/>
  <c r="BV104" i="18" s="1"/>
  <c r="BR60" i="18"/>
  <c r="BR59" i="18"/>
  <c r="BR58" i="18"/>
  <c r="BR57" i="18"/>
  <c r="BR56" i="18"/>
  <c r="BR55" i="18"/>
  <c r="BR54" i="18"/>
  <c r="BR53" i="18"/>
  <c r="BR52" i="18"/>
  <c r="BR51" i="18"/>
  <c r="BR50" i="18"/>
  <c r="BR49" i="18"/>
  <c r="BR48" i="18"/>
  <c r="BR47" i="18"/>
  <c r="BR46" i="18"/>
  <c r="BR45" i="18"/>
  <c r="BR44" i="18"/>
  <c r="BR43" i="18"/>
  <c r="BR42" i="18"/>
  <c r="BR41" i="18"/>
  <c r="BR40" i="18"/>
  <c r="BR39" i="18"/>
  <c r="BR38" i="18"/>
  <c r="BR37" i="18"/>
  <c r="BR36" i="18"/>
  <c r="BR35" i="18"/>
  <c r="BR34" i="18"/>
  <c r="BR33" i="18"/>
  <c r="BR32" i="18"/>
  <c r="BR31" i="18"/>
  <c r="BR30" i="18"/>
  <c r="BR29" i="18"/>
  <c r="BR28" i="18"/>
  <c r="BR27" i="18"/>
  <c r="BR26" i="18"/>
  <c r="BR25" i="18"/>
  <c r="BR24" i="18"/>
  <c r="BR23" i="18"/>
  <c r="BR22" i="18"/>
  <c r="BR21" i="18"/>
  <c r="BR20" i="18"/>
  <c r="BR19" i="18"/>
  <c r="BR18" i="18"/>
  <c r="BR17" i="18"/>
  <c r="BR16" i="18"/>
  <c r="BR15" i="18"/>
  <c r="BR14" i="18"/>
  <c r="BR13" i="18"/>
  <c r="BR12" i="18"/>
  <c r="BR11" i="18"/>
  <c r="BN60" i="18"/>
  <c r="BN59" i="18"/>
  <c r="BN58" i="18"/>
  <c r="BN57" i="18"/>
  <c r="BN56" i="18"/>
  <c r="BN55" i="18"/>
  <c r="BN54" i="18"/>
  <c r="BN53" i="18"/>
  <c r="BN52" i="18"/>
  <c r="BN51" i="18"/>
  <c r="BN50" i="18"/>
  <c r="BN49" i="18"/>
  <c r="BN48" i="18"/>
  <c r="BN47" i="18"/>
  <c r="BN46" i="18"/>
  <c r="BN45" i="18"/>
  <c r="BN44" i="18"/>
  <c r="BN43" i="18"/>
  <c r="BN42" i="18"/>
  <c r="BN41" i="18"/>
  <c r="BN40" i="18"/>
  <c r="BN39" i="18"/>
  <c r="BN38" i="18"/>
  <c r="BN37" i="18"/>
  <c r="BN36" i="18"/>
  <c r="BN35" i="18"/>
  <c r="BN34" i="18"/>
  <c r="BN33" i="18"/>
  <c r="BN32" i="18"/>
  <c r="BN31" i="18"/>
  <c r="BN30" i="18"/>
  <c r="BN29" i="18"/>
  <c r="BN28" i="18"/>
  <c r="BN27" i="18"/>
  <c r="BN26" i="18"/>
  <c r="BN25" i="18"/>
  <c r="BN24" i="18"/>
  <c r="BN23" i="18"/>
  <c r="BN22" i="18"/>
  <c r="BN21" i="18"/>
  <c r="BN20" i="18"/>
  <c r="BN19" i="18"/>
  <c r="BN18" i="18"/>
  <c r="BN17" i="18"/>
  <c r="BN16" i="18"/>
  <c r="BN15" i="18"/>
  <c r="BN14" i="18"/>
  <c r="BN13" i="18"/>
  <c r="BN12" i="18"/>
  <c r="BN11" i="18"/>
  <c r="BJ60" i="18"/>
  <c r="BJ59" i="18"/>
  <c r="BJ58" i="18"/>
  <c r="BJ57" i="18"/>
  <c r="BJ56" i="18"/>
  <c r="BJ55" i="18"/>
  <c r="BJ54" i="18"/>
  <c r="BJ53" i="18"/>
  <c r="BJ52" i="18"/>
  <c r="BJ51" i="18"/>
  <c r="BJ50" i="18"/>
  <c r="BJ49" i="18"/>
  <c r="BJ48" i="18"/>
  <c r="BJ47" i="18"/>
  <c r="BJ46" i="18"/>
  <c r="BJ45" i="18"/>
  <c r="BJ44" i="18"/>
  <c r="BJ43" i="18"/>
  <c r="BJ42" i="18"/>
  <c r="BJ41" i="18"/>
  <c r="BJ40" i="18"/>
  <c r="BJ39" i="18"/>
  <c r="BJ38" i="18"/>
  <c r="BJ37" i="18"/>
  <c r="BJ36" i="18"/>
  <c r="BJ35" i="18"/>
  <c r="BJ34" i="18"/>
  <c r="BJ33" i="18"/>
  <c r="BJ32" i="18"/>
  <c r="BJ31" i="18"/>
  <c r="BJ30" i="18"/>
  <c r="BJ29" i="18"/>
  <c r="BJ28" i="18"/>
  <c r="BJ27" i="18"/>
  <c r="BJ26" i="18"/>
  <c r="BJ25" i="18"/>
  <c r="BJ24" i="18"/>
  <c r="BJ23" i="18"/>
  <c r="BJ22" i="18"/>
  <c r="BJ21" i="18"/>
  <c r="BJ20" i="18"/>
  <c r="BJ19" i="18"/>
  <c r="BJ18" i="18"/>
  <c r="BJ17" i="18"/>
  <c r="BJ16" i="18"/>
  <c r="BJ15" i="18"/>
  <c r="BJ14" i="18"/>
  <c r="BJ13" i="18"/>
  <c r="BJ12" i="18"/>
  <c r="BJ11" i="18"/>
  <c r="BJ104" i="18" s="1"/>
  <c r="BF60" i="18"/>
  <c r="BF59" i="18"/>
  <c r="BF58" i="18"/>
  <c r="BF57" i="18"/>
  <c r="BF56" i="18"/>
  <c r="BF55" i="18"/>
  <c r="BF54" i="18"/>
  <c r="BF53" i="18"/>
  <c r="BF52" i="18"/>
  <c r="BF51" i="18"/>
  <c r="BF50" i="18"/>
  <c r="BF49" i="18"/>
  <c r="BF48" i="18"/>
  <c r="BF47" i="18"/>
  <c r="BF46" i="18"/>
  <c r="BF45" i="18"/>
  <c r="BF44" i="18"/>
  <c r="BF43" i="18"/>
  <c r="BF42" i="18"/>
  <c r="BF41" i="18"/>
  <c r="BF40" i="18"/>
  <c r="BF39" i="18"/>
  <c r="BF38" i="18"/>
  <c r="BF37" i="18"/>
  <c r="BF36" i="18"/>
  <c r="BF35" i="18"/>
  <c r="BF34" i="18"/>
  <c r="BF33" i="18"/>
  <c r="BF32" i="18"/>
  <c r="BF31" i="18"/>
  <c r="BF30" i="18"/>
  <c r="BF29" i="18"/>
  <c r="BF28" i="18"/>
  <c r="BF27" i="18"/>
  <c r="BF26" i="18"/>
  <c r="BF25" i="18"/>
  <c r="BF24" i="18"/>
  <c r="BF23" i="18"/>
  <c r="BF22" i="18"/>
  <c r="BF21" i="18"/>
  <c r="BF20" i="18"/>
  <c r="BF19" i="18"/>
  <c r="BF18" i="18"/>
  <c r="BF17" i="18"/>
  <c r="BF16" i="18"/>
  <c r="BF15" i="18"/>
  <c r="BF14" i="18"/>
  <c r="BF13" i="18"/>
  <c r="BF12" i="18"/>
  <c r="BF11" i="18"/>
  <c r="BB60" i="18"/>
  <c r="BB59" i="18"/>
  <c r="BB58" i="18"/>
  <c r="BB57" i="18"/>
  <c r="BB56" i="18"/>
  <c r="BB55" i="18"/>
  <c r="BB54" i="18"/>
  <c r="BB53" i="18"/>
  <c r="BB52" i="18"/>
  <c r="BB51" i="18"/>
  <c r="BB50" i="18"/>
  <c r="BB49" i="18"/>
  <c r="BB48" i="18"/>
  <c r="BB47" i="18"/>
  <c r="BB46" i="18"/>
  <c r="BB45" i="18"/>
  <c r="BB44" i="18"/>
  <c r="BB43" i="18"/>
  <c r="BB42" i="18"/>
  <c r="BB41" i="18"/>
  <c r="BB40" i="18"/>
  <c r="BB39" i="18"/>
  <c r="BB38" i="18"/>
  <c r="BB37" i="18"/>
  <c r="BB36" i="18"/>
  <c r="BB35" i="18"/>
  <c r="BB34" i="18"/>
  <c r="BB33" i="18"/>
  <c r="BB32" i="18"/>
  <c r="BB31" i="18"/>
  <c r="BB30" i="18"/>
  <c r="BB29" i="18"/>
  <c r="BB28" i="18"/>
  <c r="BB27" i="18"/>
  <c r="BB26" i="18"/>
  <c r="BB25" i="18"/>
  <c r="BB24" i="18"/>
  <c r="BB23" i="18"/>
  <c r="BB22" i="18"/>
  <c r="BB21" i="18"/>
  <c r="BB20" i="18"/>
  <c r="BB19" i="18"/>
  <c r="BB18" i="18"/>
  <c r="BB17" i="18"/>
  <c r="BB16" i="18"/>
  <c r="BB15" i="18"/>
  <c r="BB14" i="18"/>
  <c r="BB13" i="18"/>
  <c r="BB12" i="18"/>
  <c r="BB11" i="18"/>
  <c r="AX60" i="18"/>
  <c r="AX59" i="18"/>
  <c r="AX58" i="18"/>
  <c r="AX57" i="18"/>
  <c r="AX56" i="18"/>
  <c r="AX55" i="18"/>
  <c r="AX54" i="18"/>
  <c r="AX53" i="18"/>
  <c r="AX52" i="18"/>
  <c r="AX51" i="18"/>
  <c r="AX50" i="18"/>
  <c r="AX49" i="18"/>
  <c r="AX48" i="18"/>
  <c r="AX47" i="18"/>
  <c r="AX46" i="18"/>
  <c r="AX45" i="18"/>
  <c r="AX44" i="18"/>
  <c r="AX43" i="18"/>
  <c r="AX42" i="18"/>
  <c r="AX41" i="18"/>
  <c r="AX40" i="18"/>
  <c r="AX39" i="18"/>
  <c r="AX38" i="18"/>
  <c r="AX37" i="18"/>
  <c r="AX36" i="18"/>
  <c r="AX35" i="18"/>
  <c r="AX34" i="18"/>
  <c r="AX33" i="18"/>
  <c r="AX32" i="18"/>
  <c r="AX31" i="18"/>
  <c r="AX30" i="18"/>
  <c r="AX29" i="18"/>
  <c r="AX28" i="18"/>
  <c r="AX27" i="18"/>
  <c r="AX26" i="18"/>
  <c r="AX25" i="18"/>
  <c r="AX24" i="18"/>
  <c r="AX23" i="18"/>
  <c r="AX22" i="18"/>
  <c r="AX21" i="18"/>
  <c r="AX20" i="18"/>
  <c r="AX19" i="18"/>
  <c r="AX18" i="18"/>
  <c r="AX17" i="18"/>
  <c r="AX16" i="18"/>
  <c r="AX15" i="18"/>
  <c r="AX14" i="18"/>
  <c r="AX13" i="18"/>
  <c r="AX12" i="18"/>
  <c r="AX11" i="18"/>
  <c r="AX104" i="18" s="1"/>
  <c r="AT60" i="18"/>
  <c r="AT59" i="18"/>
  <c r="AT58" i="18"/>
  <c r="AT57" i="18"/>
  <c r="AT56" i="18"/>
  <c r="AT55" i="18"/>
  <c r="AT54" i="18"/>
  <c r="AT53" i="18"/>
  <c r="AT52" i="18"/>
  <c r="AT51" i="18"/>
  <c r="AT50" i="18"/>
  <c r="AT49" i="18"/>
  <c r="AT48" i="18"/>
  <c r="AT47" i="18"/>
  <c r="AT46" i="18"/>
  <c r="AT45" i="18"/>
  <c r="AT44" i="18"/>
  <c r="AT43" i="18"/>
  <c r="AT42" i="18"/>
  <c r="AT41" i="18"/>
  <c r="AT40" i="18"/>
  <c r="AT39" i="18"/>
  <c r="AT38" i="18"/>
  <c r="AT37" i="18"/>
  <c r="AT36" i="18"/>
  <c r="AT35" i="18"/>
  <c r="AT34" i="18"/>
  <c r="AT33" i="18"/>
  <c r="AT32" i="18"/>
  <c r="AT31" i="18"/>
  <c r="AT30" i="18"/>
  <c r="AT29" i="18"/>
  <c r="AT28" i="18"/>
  <c r="AT27" i="18"/>
  <c r="AT26" i="18"/>
  <c r="AT25" i="18"/>
  <c r="AT24" i="18"/>
  <c r="AT23" i="18"/>
  <c r="AT22" i="18"/>
  <c r="AT21" i="18"/>
  <c r="AT20" i="18"/>
  <c r="AT19" i="18"/>
  <c r="AT18" i="18"/>
  <c r="AT17" i="18"/>
  <c r="AT16" i="18"/>
  <c r="AT15" i="18"/>
  <c r="AT14" i="18"/>
  <c r="AT13" i="18"/>
  <c r="AT12" i="18"/>
  <c r="AT11" i="18"/>
  <c r="AP60" i="18"/>
  <c r="AP59" i="18"/>
  <c r="AP58" i="18"/>
  <c r="AP57" i="18"/>
  <c r="AP56" i="18"/>
  <c r="AP55" i="18"/>
  <c r="AP54" i="18"/>
  <c r="AP53" i="18"/>
  <c r="AP52" i="18"/>
  <c r="AP51" i="18"/>
  <c r="AP50" i="18"/>
  <c r="AP49" i="18"/>
  <c r="AP48" i="18"/>
  <c r="AP47" i="18"/>
  <c r="AP46" i="18"/>
  <c r="AP45" i="18"/>
  <c r="AP44" i="18"/>
  <c r="AP43" i="18"/>
  <c r="AP42" i="18"/>
  <c r="AP41" i="18"/>
  <c r="AP40" i="18"/>
  <c r="AP39" i="18"/>
  <c r="AP38" i="18"/>
  <c r="AP37" i="18"/>
  <c r="AP36" i="18"/>
  <c r="AP35" i="18"/>
  <c r="AP34" i="18"/>
  <c r="AP33" i="18"/>
  <c r="AP32" i="18"/>
  <c r="AP31" i="18"/>
  <c r="AP30" i="18"/>
  <c r="AP29" i="18"/>
  <c r="AP28" i="18"/>
  <c r="AP27" i="18"/>
  <c r="AP26" i="18"/>
  <c r="AP25" i="18"/>
  <c r="AP24" i="18"/>
  <c r="AP23" i="18"/>
  <c r="AP22" i="18"/>
  <c r="AP21" i="18"/>
  <c r="AP20" i="18"/>
  <c r="AP19" i="18"/>
  <c r="AP18" i="18"/>
  <c r="AP17" i="18"/>
  <c r="AP16" i="18"/>
  <c r="AP15" i="18"/>
  <c r="AP14" i="18"/>
  <c r="AP13" i="18"/>
  <c r="AP12" i="18"/>
  <c r="AP11" i="18"/>
  <c r="AL60" i="18"/>
  <c r="AL59" i="18"/>
  <c r="AL58" i="18"/>
  <c r="AL57" i="18"/>
  <c r="AL56" i="18"/>
  <c r="AL55" i="18"/>
  <c r="AL54" i="18"/>
  <c r="AL53" i="18"/>
  <c r="AL52" i="18"/>
  <c r="AL51" i="18"/>
  <c r="AL50" i="18"/>
  <c r="AL49" i="18"/>
  <c r="AL48" i="18"/>
  <c r="AL47" i="18"/>
  <c r="AL46" i="18"/>
  <c r="AL45" i="18"/>
  <c r="AL44" i="18"/>
  <c r="AL43" i="18"/>
  <c r="AL42" i="18"/>
  <c r="AL41" i="18"/>
  <c r="AL40" i="18"/>
  <c r="AL39" i="18"/>
  <c r="AL38" i="18"/>
  <c r="AL37" i="18"/>
  <c r="AL36" i="18"/>
  <c r="AL35" i="18"/>
  <c r="AL34" i="18"/>
  <c r="AL33" i="18"/>
  <c r="AL32" i="18"/>
  <c r="AL31" i="18"/>
  <c r="AL30" i="18"/>
  <c r="AL29" i="18"/>
  <c r="AL28" i="18"/>
  <c r="AL27" i="18"/>
  <c r="AL26" i="18"/>
  <c r="AL25" i="18"/>
  <c r="AL24" i="18"/>
  <c r="AL23" i="18"/>
  <c r="AL22" i="18"/>
  <c r="AL21" i="18"/>
  <c r="AL20" i="18"/>
  <c r="AL19" i="18"/>
  <c r="AL18" i="18"/>
  <c r="AL17" i="18"/>
  <c r="AL16" i="18"/>
  <c r="AL15" i="18"/>
  <c r="AL14" i="18"/>
  <c r="AL13" i="18"/>
  <c r="AL12" i="18"/>
  <c r="AL11" i="18"/>
  <c r="AL104" i="18" s="1"/>
  <c r="AH60" i="18"/>
  <c r="AH59" i="18"/>
  <c r="AH58" i="18"/>
  <c r="AH57" i="18"/>
  <c r="AH56" i="18"/>
  <c r="AH55" i="18"/>
  <c r="AH54" i="18"/>
  <c r="AH53" i="18"/>
  <c r="AH52" i="18"/>
  <c r="AH51" i="18"/>
  <c r="AH50" i="18"/>
  <c r="AH49" i="18"/>
  <c r="AH48" i="18"/>
  <c r="AH47" i="18"/>
  <c r="AH46" i="18"/>
  <c r="AH45" i="18"/>
  <c r="AH44" i="18"/>
  <c r="AH43" i="18"/>
  <c r="AH42" i="18"/>
  <c r="AH41" i="18"/>
  <c r="AH40" i="18"/>
  <c r="AH39" i="18"/>
  <c r="AH38" i="18"/>
  <c r="AH37" i="18"/>
  <c r="AH36" i="18"/>
  <c r="AH35" i="18"/>
  <c r="AH34" i="18"/>
  <c r="AH33" i="18"/>
  <c r="AH32" i="18"/>
  <c r="AH31" i="18"/>
  <c r="AH30" i="18"/>
  <c r="AH29" i="18"/>
  <c r="AH28" i="18"/>
  <c r="AH27" i="18"/>
  <c r="AH26" i="18"/>
  <c r="AH25" i="18"/>
  <c r="AH24" i="18"/>
  <c r="AH23" i="18"/>
  <c r="AH22" i="18"/>
  <c r="AH21" i="18"/>
  <c r="AH20" i="18"/>
  <c r="AH19" i="18"/>
  <c r="AH18" i="18"/>
  <c r="AH17" i="18"/>
  <c r="AH16" i="18"/>
  <c r="AH15" i="18"/>
  <c r="AH14" i="18"/>
  <c r="AH13" i="18"/>
  <c r="AH12" i="18"/>
  <c r="AH11" i="18"/>
  <c r="AD60" i="18"/>
  <c r="AD59" i="18"/>
  <c r="AD58" i="18"/>
  <c r="AD57" i="18"/>
  <c r="AD56" i="18"/>
  <c r="AD55" i="18"/>
  <c r="AD54" i="18"/>
  <c r="AD53" i="18"/>
  <c r="AD52" i="18"/>
  <c r="AD51" i="18"/>
  <c r="AD50" i="18"/>
  <c r="AD49" i="18"/>
  <c r="AD48" i="18"/>
  <c r="AD47" i="18"/>
  <c r="AD46" i="18"/>
  <c r="AD45" i="18"/>
  <c r="AD44" i="18"/>
  <c r="AD43" i="18"/>
  <c r="AD42" i="18"/>
  <c r="AD41" i="18"/>
  <c r="AD40" i="18"/>
  <c r="AD39" i="18"/>
  <c r="AD38" i="18"/>
  <c r="AD37" i="18"/>
  <c r="AD36" i="18"/>
  <c r="AD35" i="18"/>
  <c r="AD34" i="18"/>
  <c r="AD33" i="18"/>
  <c r="AD32" i="18"/>
  <c r="AD31" i="18"/>
  <c r="AD30" i="18"/>
  <c r="AD29" i="18"/>
  <c r="AD28" i="18"/>
  <c r="AD27" i="18"/>
  <c r="AD26" i="18"/>
  <c r="AD25" i="18"/>
  <c r="AD24" i="18"/>
  <c r="AD23" i="18"/>
  <c r="AD22" i="18"/>
  <c r="AD21" i="18"/>
  <c r="AD20" i="18"/>
  <c r="AD19" i="18"/>
  <c r="AD18" i="18"/>
  <c r="AD17" i="18"/>
  <c r="AD16" i="18"/>
  <c r="AD15" i="18"/>
  <c r="AD14" i="18"/>
  <c r="AD13" i="18"/>
  <c r="AD12" i="18"/>
  <c r="AD11" i="18"/>
  <c r="Z60" i="18"/>
  <c r="Z59" i="18"/>
  <c r="Z58" i="18"/>
  <c r="Z57" i="18"/>
  <c r="Z56" i="18"/>
  <c r="Z55" i="18"/>
  <c r="Z54" i="18"/>
  <c r="Z53" i="18"/>
  <c r="Z52" i="18"/>
  <c r="Z51" i="18"/>
  <c r="Z50" i="18"/>
  <c r="Z49" i="18"/>
  <c r="Z48" i="18"/>
  <c r="Z47" i="18"/>
  <c r="Z46" i="18"/>
  <c r="Z45" i="18"/>
  <c r="Z44" i="18"/>
  <c r="Z43" i="18"/>
  <c r="Z42" i="18"/>
  <c r="Z41" i="18"/>
  <c r="Z40" i="18"/>
  <c r="Z39" i="18"/>
  <c r="Z38" i="18"/>
  <c r="Z37" i="18"/>
  <c r="Z36" i="18"/>
  <c r="Z35" i="18"/>
  <c r="Z34" i="18"/>
  <c r="Z33" i="18"/>
  <c r="Z32" i="18"/>
  <c r="Z31" i="18"/>
  <c r="Z30" i="18"/>
  <c r="Z29" i="18"/>
  <c r="Z28" i="18"/>
  <c r="Z27" i="18"/>
  <c r="Z26" i="18"/>
  <c r="Z25" i="18"/>
  <c r="Z24" i="18"/>
  <c r="Z23" i="18"/>
  <c r="Z22" i="18"/>
  <c r="Z21" i="18"/>
  <c r="Z20" i="18"/>
  <c r="Z19" i="18"/>
  <c r="Z18" i="18"/>
  <c r="Z17" i="18"/>
  <c r="Z16" i="18"/>
  <c r="Z15" i="18"/>
  <c r="Z14" i="18"/>
  <c r="Z13" i="18"/>
  <c r="Z12" i="18"/>
  <c r="Z11" i="18"/>
  <c r="Z104" i="18" s="1"/>
  <c r="V60" i="18"/>
  <c r="V59" i="18"/>
  <c r="V58" i="18"/>
  <c r="V57" i="18"/>
  <c r="V56" i="18"/>
  <c r="V55" i="18"/>
  <c r="V54" i="18"/>
  <c r="V53" i="18"/>
  <c r="V52" i="18"/>
  <c r="V51" i="18"/>
  <c r="V50" i="18"/>
  <c r="V49" i="18"/>
  <c r="V48" i="18"/>
  <c r="V47" i="18"/>
  <c r="V46" i="18"/>
  <c r="V45" i="18"/>
  <c r="V44" i="18"/>
  <c r="V43" i="18"/>
  <c r="V42" i="18"/>
  <c r="V41" i="18"/>
  <c r="V40" i="18"/>
  <c r="V39" i="18"/>
  <c r="V38" i="18"/>
  <c r="V37" i="18"/>
  <c r="V36" i="18"/>
  <c r="V35" i="18"/>
  <c r="V34" i="18"/>
  <c r="V33" i="18"/>
  <c r="V32" i="18"/>
  <c r="V31" i="18"/>
  <c r="V30" i="18"/>
  <c r="V29" i="18"/>
  <c r="V28" i="18"/>
  <c r="V27" i="18"/>
  <c r="V26" i="18"/>
  <c r="V25" i="18"/>
  <c r="V24" i="18"/>
  <c r="V23" i="18"/>
  <c r="V22" i="18"/>
  <c r="V21" i="18"/>
  <c r="V20" i="18"/>
  <c r="V19" i="18"/>
  <c r="V18" i="18"/>
  <c r="V17" i="18"/>
  <c r="V16" i="18"/>
  <c r="V15" i="18"/>
  <c r="V14" i="18"/>
  <c r="V13" i="18"/>
  <c r="V12" i="18"/>
  <c r="V11" i="18"/>
  <c r="R60" i="18"/>
  <c r="R59" i="18"/>
  <c r="R58" i="18"/>
  <c r="R57" i="18"/>
  <c r="R56" i="18"/>
  <c r="R55" i="18"/>
  <c r="R54" i="18"/>
  <c r="R53" i="18"/>
  <c r="R52" i="18"/>
  <c r="R51" i="18"/>
  <c r="R50" i="18"/>
  <c r="R49" i="18"/>
  <c r="R48" i="18"/>
  <c r="R47" i="18"/>
  <c r="R46" i="18"/>
  <c r="R45" i="18"/>
  <c r="R44" i="18"/>
  <c r="R43" i="18"/>
  <c r="R42" i="18"/>
  <c r="R41" i="18"/>
  <c r="R40" i="18"/>
  <c r="R39" i="18"/>
  <c r="R38" i="18"/>
  <c r="R37" i="18"/>
  <c r="R36" i="18"/>
  <c r="R35" i="18"/>
  <c r="R34" i="18"/>
  <c r="R33" i="18"/>
  <c r="R32" i="18"/>
  <c r="R31" i="18"/>
  <c r="R30" i="18"/>
  <c r="R29" i="18"/>
  <c r="R28" i="18"/>
  <c r="R27" i="18"/>
  <c r="R26" i="18"/>
  <c r="R25" i="18"/>
  <c r="R24" i="18"/>
  <c r="R23" i="18"/>
  <c r="R22" i="18"/>
  <c r="R21" i="18"/>
  <c r="R20" i="18"/>
  <c r="R19" i="18"/>
  <c r="R18" i="18"/>
  <c r="R17" i="18"/>
  <c r="R16" i="18"/>
  <c r="R15" i="18"/>
  <c r="R14" i="18"/>
  <c r="R13" i="18"/>
  <c r="R12" i="18"/>
  <c r="R11" i="18"/>
  <c r="N60" i="18"/>
  <c r="N59" i="18"/>
  <c r="N58" i="18"/>
  <c r="N57" i="18"/>
  <c r="N56" i="18"/>
  <c r="N55" i="18"/>
  <c r="N54" i="18"/>
  <c r="N53" i="18"/>
  <c r="N52" i="18"/>
  <c r="N51" i="18"/>
  <c r="N50" i="18"/>
  <c r="N49" i="18"/>
  <c r="N48" i="18"/>
  <c r="N47" i="18"/>
  <c r="N46" i="18"/>
  <c r="N45" i="18"/>
  <c r="N44" i="18"/>
  <c r="N43" i="18"/>
  <c r="N42" i="18"/>
  <c r="N41" i="18"/>
  <c r="N40" i="18"/>
  <c r="N39" i="18"/>
  <c r="N38" i="18"/>
  <c r="N37" i="18"/>
  <c r="N36" i="18"/>
  <c r="N35" i="18"/>
  <c r="N34" i="18"/>
  <c r="N33" i="18"/>
  <c r="N32" i="18"/>
  <c r="N31" i="18"/>
  <c r="N30" i="18"/>
  <c r="N29" i="18"/>
  <c r="N28" i="18"/>
  <c r="N27" i="18"/>
  <c r="N26" i="18"/>
  <c r="N25" i="18"/>
  <c r="N24" i="18"/>
  <c r="N23" i="18"/>
  <c r="N22" i="18"/>
  <c r="N21" i="18"/>
  <c r="N20" i="18"/>
  <c r="N19" i="18"/>
  <c r="N18" i="18"/>
  <c r="N17" i="18"/>
  <c r="N16" i="18"/>
  <c r="N15" i="18"/>
  <c r="N14" i="18"/>
  <c r="N13" i="18"/>
  <c r="N12" i="18"/>
  <c r="N11" i="18"/>
  <c r="N104" i="18" s="1"/>
  <c r="J60" i="18"/>
  <c r="J59" i="18"/>
  <c r="J58" i="18"/>
  <c r="J57" i="18"/>
  <c r="J56" i="18"/>
  <c r="J55" i="18"/>
  <c r="J54" i="18"/>
  <c r="J53"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J23" i="18"/>
  <c r="J22" i="18"/>
  <c r="J21" i="18"/>
  <c r="J20" i="18"/>
  <c r="J19" i="18"/>
  <c r="J18" i="18"/>
  <c r="J17" i="18"/>
  <c r="J16" i="18"/>
  <c r="J15" i="18"/>
  <c r="J14" i="18"/>
  <c r="J13" i="18"/>
  <c r="J12" i="18"/>
  <c r="J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11" i="18"/>
  <c r="J104" i="18" l="1"/>
  <c r="V104" i="18"/>
  <c r="AH104" i="18"/>
  <c r="AT104" i="18"/>
  <c r="F104" i="18"/>
  <c r="R104" i="18"/>
  <c r="AD104" i="18"/>
  <c r="AP104" i="18"/>
  <c r="BB104" i="18"/>
  <c r="BN104" i="18"/>
  <c r="BZ104" i="18"/>
  <c r="CL104" i="18"/>
  <c r="CX104" i="18"/>
  <c r="DJ104" i="18"/>
  <c r="DV104" i="18"/>
  <c r="EH104" i="18"/>
  <c r="ET104" i="18"/>
  <c r="FF104" i="18"/>
  <c r="FR104" i="18"/>
  <c r="GD104" i="18"/>
  <c r="GP104" i="18"/>
  <c r="HB104" i="18"/>
  <c r="BF104" i="18"/>
  <c r="BR104" i="18"/>
  <c r="CD104" i="18"/>
  <c r="CP104" i="18"/>
  <c r="DB104" i="18"/>
  <c r="DN104" i="18"/>
  <c r="DZ104" i="18"/>
  <c r="EL104" i="18"/>
  <c r="EX104" i="18"/>
  <c r="FJ104" i="18"/>
  <c r="FV104" i="18"/>
  <c r="GH104" i="18"/>
  <c r="GT104" i="18"/>
  <c r="HF104" i="18"/>
  <c r="H10" i="8"/>
  <c r="D19" i="24" l="1"/>
  <c r="C34" i="14" l="1"/>
  <c r="E94" i="18" l="1"/>
  <c r="G94" i="18"/>
  <c r="H94" i="18"/>
  <c r="I94" i="18"/>
  <c r="K94" i="18"/>
  <c r="L94" i="18"/>
  <c r="M94" i="18"/>
  <c r="O94" i="18"/>
  <c r="P94" i="18"/>
  <c r="Q94" i="18"/>
  <c r="S94" i="18"/>
  <c r="T94" i="18"/>
  <c r="U94" i="18"/>
  <c r="W94" i="18"/>
  <c r="X94" i="18"/>
  <c r="Y94" i="18"/>
  <c r="AA94" i="18"/>
  <c r="AB94" i="18"/>
  <c r="AC94" i="18"/>
  <c r="AE94" i="18"/>
  <c r="AF94" i="18"/>
  <c r="AG94" i="18"/>
  <c r="AI94" i="18"/>
  <c r="AJ94" i="18"/>
  <c r="AK94" i="18"/>
  <c r="AM94" i="18"/>
  <c r="AN94" i="18"/>
  <c r="AO94" i="18"/>
  <c r="AQ94" i="18"/>
  <c r="AR94" i="18"/>
  <c r="AS94" i="18"/>
  <c r="AU94" i="18"/>
  <c r="AV94" i="18"/>
  <c r="AW94" i="18"/>
  <c r="AY94" i="18"/>
  <c r="AZ94" i="18"/>
  <c r="BA94" i="18"/>
  <c r="BC94" i="18"/>
  <c r="BD94" i="18"/>
  <c r="BE94" i="18"/>
  <c r="BG94" i="18"/>
  <c r="BH94" i="18"/>
  <c r="BI94" i="18"/>
  <c r="BK94" i="18"/>
  <c r="BL94" i="18"/>
  <c r="BM94" i="18"/>
  <c r="BO94" i="18"/>
  <c r="BP94" i="18"/>
  <c r="BQ94" i="18"/>
  <c r="BR94" i="18"/>
  <c r="BS94" i="18"/>
  <c r="BT94" i="18"/>
  <c r="BU94" i="18"/>
  <c r="BW94" i="18"/>
  <c r="BX94" i="18"/>
  <c r="BY94" i="18"/>
  <c r="CA94" i="18"/>
  <c r="CB94" i="18"/>
  <c r="CC94" i="18"/>
  <c r="CE94" i="18"/>
  <c r="CF94" i="18"/>
  <c r="CG94" i="18"/>
  <c r="CI94" i="18"/>
  <c r="CJ94" i="18"/>
  <c r="CK94" i="18"/>
  <c r="CM94" i="18"/>
  <c r="CN94" i="18"/>
  <c r="CO94" i="18"/>
  <c r="CQ94" i="18"/>
  <c r="CR94" i="18"/>
  <c r="CS94" i="18"/>
  <c r="CU94" i="18"/>
  <c r="CV94" i="18"/>
  <c r="CW94" i="18"/>
  <c r="CY94" i="18"/>
  <c r="CZ94" i="18"/>
  <c r="DA94" i="18"/>
  <c r="DC94" i="18"/>
  <c r="DD94" i="18"/>
  <c r="DE94" i="18"/>
  <c r="DG94" i="18"/>
  <c r="DH94" i="18"/>
  <c r="DI94" i="18"/>
  <c r="DK94" i="18"/>
  <c r="DL94" i="18"/>
  <c r="DM94" i="18"/>
  <c r="DO94" i="18"/>
  <c r="DP94" i="18"/>
  <c r="DQ94" i="18"/>
  <c r="DS94" i="18"/>
  <c r="DT94" i="18"/>
  <c r="DU94" i="18"/>
  <c r="DW94" i="18"/>
  <c r="DX94" i="18"/>
  <c r="DY94" i="18"/>
  <c r="EA94" i="18"/>
  <c r="EB94" i="18"/>
  <c r="EC94" i="18"/>
  <c r="EE94" i="18"/>
  <c r="EF94" i="18"/>
  <c r="EG94" i="18"/>
  <c r="EI94" i="18"/>
  <c r="EJ94" i="18"/>
  <c r="EK94" i="18"/>
  <c r="EM94" i="18"/>
  <c r="EN94" i="18"/>
  <c r="EO94" i="18"/>
  <c r="EQ94" i="18"/>
  <c r="ER94" i="18"/>
  <c r="ES94" i="18"/>
  <c r="EU94" i="18"/>
  <c r="EV94" i="18"/>
  <c r="EW94" i="18"/>
  <c r="EY94" i="18"/>
  <c r="EZ94" i="18"/>
  <c r="FA94" i="18"/>
  <c r="FC94" i="18"/>
  <c r="FD94" i="18"/>
  <c r="FE94" i="18"/>
  <c r="FG94" i="18"/>
  <c r="FH94" i="18"/>
  <c r="FI94" i="18"/>
  <c r="FJ94" i="18"/>
  <c r="FK94" i="18"/>
  <c r="FL94" i="18"/>
  <c r="FM94" i="18"/>
  <c r="FO94" i="18"/>
  <c r="FP94" i="18"/>
  <c r="FQ94" i="18"/>
  <c r="FS94" i="18"/>
  <c r="FT94" i="18"/>
  <c r="FU94" i="18"/>
  <c r="FW94" i="18"/>
  <c r="FX94" i="18"/>
  <c r="FY94" i="18"/>
  <c r="GA94" i="18"/>
  <c r="GB94" i="18"/>
  <c r="GC94" i="18"/>
  <c r="GE94" i="18"/>
  <c r="GF94" i="18"/>
  <c r="GG94" i="18"/>
  <c r="GI94" i="18"/>
  <c r="GJ94" i="18"/>
  <c r="GK94" i="18"/>
  <c r="GM94" i="18"/>
  <c r="GN94" i="18"/>
  <c r="GO94" i="18"/>
  <c r="GQ94" i="18"/>
  <c r="GR94" i="18"/>
  <c r="GS94" i="18"/>
  <c r="GU94" i="18"/>
  <c r="GV94" i="18"/>
  <c r="GW94" i="18"/>
  <c r="GY94" i="18"/>
  <c r="GZ94" i="18"/>
  <c r="HA94" i="18"/>
  <c r="HC94" i="18"/>
  <c r="HD94" i="18"/>
  <c r="HE94" i="18"/>
  <c r="D94" i="18"/>
  <c r="E80" i="18"/>
  <c r="G80" i="18"/>
  <c r="H80" i="18"/>
  <c r="I80" i="18"/>
  <c r="K80" i="18"/>
  <c r="L80" i="18"/>
  <c r="M80" i="18"/>
  <c r="O80" i="18"/>
  <c r="P80" i="18"/>
  <c r="Q80" i="18"/>
  <c r="S80" i="18"/>
  <c r="T80" i="18"/>
  <c r="U80" i="18"/>
  <c r="W80" i="18"/>
  <c r="X80" i="18"/>
  <c r="Y80" i="18"/>
  <c r="AA80" i="18"/>
  <c r="AB80" i="18"/>
  <c r="AC80" i="18"/>
  <c r="AE80" i="18"/>
  <c r="AF80" i="18"/>
  <c r="AG80" i="18"/>
  <c r="AI80" i="18"/>
  <c r="AJ80" i="18"/>
  <c r="AK80" i="18"/>
  <c r="AM80" i="18"/>
  <c r="AN80" i="18"/>
  <c r="AO80" i="18"/>
  <c r="AQ80" i="18"/>
  <c r="AR80" i="18"/>
  <c r="AS80" i="18"/>
  <c r="AU80" i="18"/>
  <c r="AV80" i="18"/>
  <c r="AW80" i="18"/>
  <c r="AY80" i="18"/>
  <c r="AZ80" i="18"/>
  <c r="BA80" i="18"/>
  <c r="BC80" i="18"/>
  <c r="BD80" i="18"/>
  <c r="BE80" i="18"/>
  <c r="BG80" i="18"/>
  <c r="BH80" i="18"/>
  <c r="BI80" i="18"/>
  <c r="BK80" i="18"/>
  <c r="BL80" i="18"/>
  <c r="BM80" i="18"/>
  <c r="BO80" i="18"/>
  <c r="BP80" i="18"/>
  <c r="BQ80" i="18"/>
  <c r="BS80" i="18"/>
  <c r="BT80" i="18"/>
  <c r="BU80" i="18"/>
  <c r="BW80" i="18"/>
  <c r="BX80" i="18"/>
  <c r="BY80" i="18"/>
  <c r="BZ80" i="18"/>
  <c r="CA80" i="18"/>
  <c r="CB80" i="18"/>
  <c r="CC80" i="18"/>
  <c r="CE80" i="18"/>
  <c r="CF80" i="18"/>
  <c r="CG80" i="18"/>
  <c r="CI80" i="18"/>
  <c r="CJ80" i="18"/>
  <c r="CK80" i="18"/>
  <c r="CM80" i="18"/>
  <c r="CN80" i="18"/>
  <c r="CO80" i="18"/>
  <c r="CQ80" i="18"/>
  <c r="CR80" i="18"/>
  <c r="CS80" i="18"/>
  <c r="CU80" i="18"/>
  <c r="CV80" i="18"/>
  <c r="CW80" i="18"/>
  <c r="CY80" i="18"/>
  <c r="CZ80" i="18"/>
  <c r="DA80" i="18"/>
  <c r="DC80" i="18"/>
  <c r="DD80" i="18"/>
  <c r="DE80" i="18"/>
  <c r="DG80" i="18"/>
  <c r="DH80" i="18"/>
  <c r="DI80" i="18"/>
  <c r="DK80" i="18"/>
  <c r="DL80" i="18"/>
  <c r="DM80" i="18"/>
  <c r="DO80" i="18"/>
  <c r="DP80" i="18"/>
  <c r="DQ80" i="18"/>
  <c r="DR80" i="18"/>
  <c r="DS80" i="18"/>
  <c r="DT80" i="18"/>
  <c r="DU80" i="18"/>
  <c r="DW80" i="18"/>
  <c r="DX80" i="18"/>
  <c r="DY80" i="18"/>
  <c r="EA80" i="18"/>
  <c r="EB80" i="18"/>
  <c r="EC80" i="18"/>
  <c r="EE80" i="18"/>
  <c r="EF80" i="18"/>
  <c r="EG80" i="18"/>
  <c r="EI80" i="18"/>
  <c r="EJ80" i="18"/>
  <c r="EK80" i="18"/>
  <c r="EM80" i="18"/>
  <c r="EN80" i="18"/>
  <c r="EO80" i="18"/>
  <c r="EQ80" i="18"/>
  <c r="ER80" i="18"/>
  <c r="ES80" i="18"/>
  <c r="EU80" i="18"/>
  <c r="EV80" i="18"/>
  <c r="EW80" i="18"/>
  <c r="EY80" i="18"/>
  <c r="EZ80" i="18"/>
  <c r="FA80" i="18"/>
  <c r="FC80" i="18"/>
  <c r="FD80" i="18"/>
  <c r="FE80" i="18"/>
  <c r="FG80" i="18"/>
  <c r="FH80" i="18"/>
  <c r="FI80" i="18"/>
  <c r="FK80" i="18"/>
  <c r="FL80" i="18"/>
  <c r="FM80" i="18"/>
  <c r="FO80" i="18"/>
  <c r="FP80" i="18"/>
  <c r="FQ80" i="18"/>
  <c r="FS80" i="18"/>
  <c r="FT80" i="18"/>
  <c r="FU80" i="18"/>
  <c r="FW80" i="18"/>
  <c r="FX80" i="18"/>
  <c r="FY80" i="18"/>
  <c r="GA80" i="18"/>
  <c r="GB80" i="18"/>
  <c r="GC80" i="18"/>
  <c r="GE80" i="18"/>
  <c r="GF80" i="18"/>
  <c r="GG80" i="18"/>
  <c r="GI80" i="18"/>
  <c r="GJ80" i="18"/>
  <c r="GK80" i="18"/>
  <c r="GM80" i="18"/>
  <c r="GN80" i="18"/>
  <c r="GO80" i="18"/>
  <c r="GQ80" i="18"/>
  <c r="GR80" i="18"/>
  <c r="GS80" i="18"/>
  <c r="GU80" i="18"/>
  <c r="GV80" i="18"/>
  <c r="GW80" i="18"/>
  <c r="GY80" i="18"/>
  <c r="GZ80" i="18"/>
  <c r="HA80" i="18"/>
  <c r="HC80" i="18"/>
  <c r="HD80" i="18"/>
  <c r="HE80" i="18"/>
  <c r="D80" i="18"/>
  <c r="G61" i="18"/>
  <c r="H61" i="18"/>
  <c r="I61" i="18"/>
  <c r="K61" i="18"/>
  <c r="L61" i="18"/>
  <c r="M61" i="18"/>
  <c r="O61" i="18"/>
  <c r="P61" i="18"/>
  <c r="Q61" i="18"/>
  <c r="S61" i="18"/>
  <c r="T61" i="18"/>
  <c r="U61" i="18"/>
  <c r="W61" i="18"/>
  <c r="X61" i="18"/>
  <c r="Y61" i="18"/>
  <c r="AA61" i="18"/>
  <c r="AB61" i="18"/>
  <c r="AC61" i="18"/>
  <c r="AE61" i="18"/>
  <c r="AF61" i="18"/>
  <c r="AG61" i="18"/>
  <c r="AI61" i="18"/>
  <c r="AJ61" i="18"/>
  <c r="AK61" i="18"/>
  <c r="AM61" i="18"/>
  <c r="AN61" i="18"/>
  <c r="AO61" i="18"/>
  <c r="AQ61" i="18"/>
  <c r="AR61" i="18"/>
  <c r="AS61" i="18"/>
  <c r="AU61" i="18"/>
  <c r="AV61" i="18"/>
  <c r="AW61" i="18"/>
  <c r="AY61" i="18"/>
  <c r="AZ61" i="18"/>
  <c r="BA61" i="18"/>
  <c r="BC61" i="18"/>
  <c r="BD61" i="18"/>
  <c r="BE61" i="18"/>
  <c r="BG61" i="18"/>
  <c r="BH61" i="18"/>
  <c r="BI61" i="18"/>
  <c r="BK61" i="18"/>
  <c r="BL61" i="18"/>
  <c r="BM61" i="18"/>
  <c r="BO61" i="18"/>
  <c r="BP61" i="18"/>
  <c r="BQ61" i="18"/>
  <c r="BS61" i="18"/>
  <c r="BT61" i="18"/>
  <c r="BU61" i="18"/>
  <c r="BW61" i="18"/>
  <c r="BX61" i="18"/>
  <c r="BY61" i="18"/>
  <c r="CA61" i="18"/>
  <c r="CB61" i="18"/>
  <c r="CC61" i="18"/>
  <c r="CE61" i="18"/>
  <c r="CF61" i="18"/>
  <c r="CG61" i="18"/>
  <c r="CI61" i="18"/>
  <c r="CJ61" i="18"/>
  <c r="CK61" i="18"/>
  <c r="CM61" i="18"/>
  <c r="CN61" i="18"/>
  <c r="CO61" i="18"/>
  <c r="CQ61" i="18"/>
  <c r="CR61" i="18"/>
  <c r="CS61" i="18"/>
  <c r="CU61" i="18"/>
  <c r="CV61" i="18"/>
  <c r="CW61" i="18"/>
  <c r="CY61" i="18"/>
  <c r="CZ61" i="18"/>
  <c r="DA61" i="18"/>
  <c r="DC61" i="18"/>
  <c r="DD61" i="18"/>
  <c r="DE61" i="18"/>
  <c r="DG61" i="18"/>
  <c r="DH61" i="18"/>
  <c r="DI61" i="18"/>
  <c r="DK61" i="18"/>
  <c r="DL61" i="18"/>
  <c r="DM61" i="18"/>
  <c r="DO61" i="18"/>
  <c r="DP61" i="18"/>
  <c r="DQ61" i="18"/>
  <c r="DS61" i="18"/>
  <c r="DT61" i="18"/>
  <c r="DU61" i="18"/>
  <c r="DW61" i="18"/>
  <c r="DX61" i="18"/>
  <c r="DY61" i="18"/>
  <c r="EA61" i="18"/>
  <c r="EB61" i="18"/>
  <c r="EC61" i="18"/>
  <c r="EE61" i="18"/>
  <c r="EF61" i="18"/>
  <c r="EG61" i="18"/>
  <c r="EI61" i="18"/>
  <c r="EJ61" i="18"/>
  <c r="EK61" i="18"/>
  <c r="EM61" i="18"/>
  <c r="EN61" i="18"/>
  <c r="EO61" i="18"/>
  <c r="EQ61" i="18"/>
  <c r="ER61" i="18"/>
  <c r="ES61" i="18"/>
  <c r="EU61" i="18"/>
  <c r="EV61" i="18"/>
  <c r="EW61" i="18"/>
  <c r="EY61" i="18"/>
  <c r="EZ61" i="18"/>
  <c r="FA61" i="18"/>
  <c r="FC61" i="18"/>
  <c r="FD61" i="18"/>
  <c r="FE61" i="18"/>
  <c r="FG61" i="18"/>
  <c r="FH61" i="18"/>
  <c r="FI61" i="18"/>
  <c r="FK61" i="18"/>
  <c r="FL61" i="18"/>
  <c r="FM61" i="18"/>
  <c r="FO61" i="18"/>
  <c r="FP61" i="18"/>
  <c r="FQ61" i="18"/>
  <c r="FS61" i="18"/>
  <c r="FT61" i="18"/>
  <c r="FU61" i="18"/>
  <c r="FW61" i="18"/>
  <c r="FX61" i="18"/>
  <c r="FY61" i="18"/>
  <c r="GA61" i="18"/>
  <c r="GB61" i="18"/>
  <c r="GC61" i="18"/>
  <c r="GE61" i="18"/>
  <c r="GF61" i="18"/>
  <c r="GG61" i="18"/>
  <c r="GI61" i="18"/>
  <c r="GJ61" i="18"/>
  <c r="GK61" i="18"/>
  <c r="GM61" i="18"/>
  <c r="GN61" i="18"/>
  <c r="GO61" i="18"/>
  <c r="GQ61" i="18"/>
  <c r="GR61" i="18"/>
  <c r="GS61" i="18"/>
  <c r="GU61" i="18"/>
  <c r="GV61" i="18"/>
  <c r="GW61" i="18"/>
  <c r="GY61" i="18"/>
  <c r="GZ61" i="18"/>
  <c r="HA61" i="18"/>
  <c r="HC61" i="18"/>
  <c r="HD61" i="18"/>
  <c r="HE61" i="18"/>
  <c r="D61" i="18"/>
  <c r="D6" i="26"/>
  <c r="E88" i="26" s="1"/>
  <c r="HE96" i="26"/>
  <c r="HD96" i="26"/>
  <c r="HA96" i="26"/>
  <c r="GZ96" i="26"/>
  <c r="GW96" i="26"/>
  <c r="GV96" i="26"/>
  <c r="GS96" i="26"/>
  <c r="GR96" i="26"/>
  <c r="GO96" i="26"/>
  <c r="GN96" i="26"/>
  <c r="GK96" i="26"/>
  <c r="GJ96" i="26"/>
  <c r="GG96" i="26"/>
  <c r="GF96" i="26"/>
  <c r="GC96" i="26"/>
  <c r="GB96" i="26"/>
  <c r="FY96" i="26"/>
  <c r="FX96" i="26"/>
  <c r="FU96" i="26"/>
  <c r="FT96" i="26"/>
  <c r="FQ96" i="26"/>
  <c r="FP96" i="26"/>
  <c r="FM96" i="26"/>
  <c r="FL96" i="26"/>
  <c r="FI96" i="26"/>
  <c r="FH96" i="26"/>
  <c r="FE96" i="26"/>
  <c r="FD96" i="26"/>
  <c r="FA96" i="26"/>
  <c r="EZ96" i="26"/>
  <c r="EW96" i="26"/>
  <c r="EV96" i="26"/>
  <c r="ES96" i="26"/>
  <c r="ER96" i="26"/>
  <c r="EO96" i="26"/>
  <c r="EN96" i="26"/>
  <c r="EK96" i="26"/>
  <c r="EJ96" i="26"/>
  <c r="EG96" i="26"/>
  <c r="EF96" i="26"/>
  <c r="EC96" i="26"/>
  <c r="EB96" i="26"/>
  <c r="DY96" i="26"/>
  <c r="DX96" i="26"/>
  <c r="DU96" i="26"/>
  <c r="DT96" i="26"/>
  <c r="DQ96" i="26"/>
  <c r="DP96" i="26"/>
  <c r="DM96" i="26"/>
  <c r="DL96" i="26"/>
  <c r="DI96" i="26"/>
  <c r="DH96" i="26"/>
  <c r="DE96" i="26"/>
  <c r="DD96" i="26"/>
  <c r="DA96" i="26"/>
  <c r="CZ96" i="26"/>
  <c r="CW96" i="26"/>
  <c r="CV96" i="26"/>
  <c r="CS96" i="26"/>
  <c r="CR96" i="26"/>
  <c r="CO96" i="26"/>
  <c r="CN96" i="26"/>
  <c r="CK96" i="26"/>
  <c r="CJ96" i="26"/>
  <c r="CG96" i="26"/>
  <c r="CF96" i="26"/>
  <c r="CC96" i="26"/>
  <c r="CB96" i="26"/>
  <c r="BY96" i="26"/>
  <c r="BX96" i="26"/>
  <c r="BU96" i="26"/>
  <c r="BT96" i="26"/>
  <c r="BQ96" i="26"/>
  <c r="BP96" i="26"/>
  <c r="BM96" i="26"/>
  <c r="BL96" i="26"/>
  <c r="BI96" i="26"/>
  <c r="BH96" i="26"/>
  <c r="BE96" i="26"/>
  <c r="BD96" i="26"/>
  <c r="BA96" i="26"/>
  <c r="AZ96" i="26"/>
  <c r="AW96" i="26"/>
  <c r="AV96" i="26"/>
  <c r="AS96" i="26"/>
  <c r="AR96" i="26"/>
  <c r="AO96" i="26"/>
  <c r="AN96" i="26"/>
  <c r="AK96" i="26"/>
  <c r="AJ96" i="26"/>
  <c r="AG96" i="26"/>
  <c r="AF96" i="26"/>
  <c r="AC96" i="26"/>
  <c r="AB96" i="26"/>
  <c r="Y96" i="26"/>
  <c r="X96" i="26"/>
  <c r="U96" i="26"/>
  <c r="T96" i="26"/>
  <c r="Q96" i="26"/>
  <c r="P96" i="26"/>
  <c r="M96" i="26"/>
  <c r="L96" i="26"/>
  <c r="I96" i="26"/>
  <c r="H96" i="26"/>
  <c r="E96" i="26"/>
  <c r="D96" i="26"/>
  <c r="FB95" i="26"/>
  <c r="FB104" i="18" s="1"/>
  <c r="HM94" i="26"/>
  <c r="HK94" i="26"/>
  <c r="HI94" i="26"/>
  <c r="HM93" i="26"/>
  <c r="HK93" i="26"/>
  <c r="HI93" i="26"/>
  <c r="HM92" i="26"/>
  <c r="HK92" i="26"/>
  <c r="HI92" i="26"/>
  <c r="HB96" i="26"/>
  <c r="HB94" i="18" s="1"/>
  <c r="GP96" i="26"/>
  <c r="GP94" i="18" s="1"/>
  <c r="GD96" i="26"/>
  <c r="GD94" i="18" s="1"/>
  <c r="FR96" i="26"/>
  <c r="FR94" i="18" s="1"/>
  <c r="FF96" i="26"/>
  <c r="FF94" i="18" s="1"/>
  <c r="ET96" i="26"/>
  <c r="ET94" i="18" s="1"/>
  <c r="EH96" i="26"/>
  <c r="EH94" i="18" s="1"/>
  <c r="DV96" i="26"/>
  <c r="DV94" i="18" s="1"/>
  <c r="DJ96" i="26"/>
  <c r="DJ94" i="18" s="1"/>
  <c r="CX96" i="26"/>
  <c r="CX94" i="18" s="1"/>
  <c r="CL96" i="26"/>
  <c r="CL94" i="18" s="1"/>
  <c r="BZ96" i="26"/>
  <c r="BZ94" i="18" s="1"/>
  <c r="BN96" i="26"/>
  <c r="BN94" i="18" s="1"/>
  <c r="BB96" i="26"/>
  <c r="BB94" i="18" s="1"/>
  <c r="AP96" i="26"/>
  <c r="AP94" i="18" s="1"/>
  <c r="AD96" i="26"/>
  <c r="AD94" i="18" s="1"/>
  <c r="R96" i="26"/>
  <c r="R94" i="18" s="1"/>
  <c r="F96" i="26"/>
  <c r="F94" i="18" s="1"/>
  <c r="HM91" i="26"/>
  <c r="HK91" i="26"/>
  <c r="HI91" i="26"/>
  <c r="GX96" i="26"/>
  <c r="GX94" i="18" s="1"/>
  <c r="GL96" i="26"/>
  <c r="GL94" i="18" s="1"/>
  <c r="FZ96" i="26"/>
  <c r="FZ94" i="18" s="1"/>
  <c r="FN96" i="26"/>
  <c r="FN94" i="18" s="1"/>
  <c r="FB96" i="26"/>
  <c r="FB94" i="18" s="1"/>
  <c r="EP96" i="26"/>
  <c r="EP94" i="18" s="1"/>
  <c r="ED96" i="26"/>
  <c r="ED94" i="18" s="1"/>
  <c r="DR96" i="26"/>
  <c r="DR94" i="18" s="1"/>
  <c r="DF96" i="26"/>
  <c r="DF94" i="18" s="1"/>
  <c r="CT96" i="26"/>
  <c r="CT94" i="18" s="1"/>
  <c r="CH96" i="26"/>
  <c r="CH94" i="18" s="1"/>
  <c r="BV96" i="26"/>
  <c r="BV94" i="18" s="1"/>
  <c r="BJ96" i="26"/>
  <c r="BJ94" i="18" s="1"/>
  <c r="AX96" i="26"/>
  <c r="AX94" i="18" s="1"/>
  <c r="AL96" i="26"/>
  <c r="AL94" i="18" s="1"/>
  <c r="Z96" i="26"/>
  <c r="Z94" i="18" s="1"/>
  <c r="N96" i="26"/>
  <c r="N94" i="18" s="1"/>
  <c r="HM90" i="26"/>
  <c r="HK90" i="26"/>
  <c r="HI90" i="26"/>
  <c r="HF96" i="26"/>
  <c r="HF94" i="18" s="1"/>
  <c r="GT96" i="26"/>
  <c r="GT94" i="18" s="1"/>
  <c r="GH96" i="26"/>
  <c r="GH94" i="18" s="1"/>
  <c r="FV96" i="26"/>
  <c r="FV94" i="18" s="1"/>
  <c r="FJ96" i="26"/>
  <c r="EX96" i="26"/>
  <c r="EX94" i="18" s="1"/>
  <c r="EL96" i="26"/>
  <c r="EL94" i="18" s="1"/>
  <c r="DZ96" i="26"/>
  <c r="DZ94" i="18" s="1"/>
  <c r="DN96" i="26"/>
  <c r="DN94" i="18" s="1"/>
  <c r="DB96" i="26"/>
  <c r="DB94" i="18" s="1"/>
  <c r="CP96" i="26"/>
  <c r="CP94" i="18" s="1"/>
  <c r="CD96" i="26"/>
  <c r="CD94" i="18" s="1"/>
  <c r="BR96" i="26"/>
  <c r="BF96" i="26"/>
  <c r="BF94" i="18" s="1"/>
  <c r="AT96" i="26"/>
  <c r="AT94" i="18" s="1"/>
  <c r="AH96" i="26"/>
  <c r="AH94" i="18" s="1"/>
  <c r="V96" i="26"/>
  <c r="V94" i="18" s="1"/>
  <c r="J96" i="26"/>
  <c r="J94" i="18" s="1"/>
  <c r="F87" i="26"/>
  <c r="D86" i="26"/>
  <c r="HE82" i="26"/>
  <c r="HD82" i="26"/>
  <c r="HA82" i="26"/>
  <c r="GZ82" i="26"/>
  <c r="GW82" i="26"/>
  <c r="GV82" i="26"/>
  <c r="GS82" i="26"/>
  <c r="GR82" i="26"/>
  <c r="GO82" i="26"/>
  <c r="GN82" i="26"/>
  <c r="GK82" i="26"/>
  <c r="GJ82" i="26"/>
  <c r="GG82" i="26"/>
  <c r="GF82" i="26"/>
  <c r="GC82" i="26"/>
  <c r="GB82" i="26"/>
  <c r="FY82" i="26"/>
  <c r="FX82" i="26"/>
  <c r="FU82" i="26"/>
  <c r="FT82" i="26"/>
  <c r="FQ82" i="26"/>
  <c r="FP82" i="26"/>
  <c r="FM82" i="26"/>
  <c r="FL82" i="26"/>
  <c r="FI82" i="26"/>
  <c r="FH82" i="26"/>
  <c r="FE82" i="26"/>
  <c r="FD82" i="26"/>
  <c r="FA82" i="26"/>
  <c r="EZ82" i="26"/>
  <c r="EW82" i="26"/>
  <c r="EV82" i="26"/>
  <c r="ES82" i="26"/>
  <c r="ER82" i="26"/>
  <c r="EO82" i="26"/>
  <c r="EN82" i="26"/>
  <c r="EK82" i="26"/>
  <c r="EJ82" i="26"/>
  <c r="EG82" i="26"/>
  <c r="EF82" i="26"/>
  <c r="EC82" i="26"/>
  <c r="EB82" i="26"/>
  <c r="DY82" i="26"/>
  <c r="DX82" i="26"/>
  <c r="DU82" i="26"/>
  <c r="DT82" i="26"/>
  <c r="DQ82" i="26"/>
  <c r="DP82" i="26"/>
  <c r="DM82" i="26"/>
  <c r="DL82" i="26"/>
  <c r="DI82" i="26"/>
  <c r="DH82" i="26"/>
  <c r="DE82" i="26"/>
  <c r="DD82" i="26"/>
  <c r="DA82" i="26"/>
  <c r="CZ82" i="26"/>
  <c r="CW82" i="26"/>
  <c r="CV82" i="26"/>
  <c r="CS82" i="26"/>
  <c r="CR82" i="26"/>
  <c r="CO82" i="26"/>
  <c r="CN82" i="26"/>
  <c r="CK82" i="26"/>
  <c r="CJ82" i="26"/>
  <c r="CG82" i="26"/>
  <c r="CF82" i="26"/>
  <c r="CC82" i="26"/>
  <c r="CB82" i="26"/>
  <c r="BY82" i="26"/>
  <c r="BX82" i="26"/>
  <c r="BU82" i="26"/>
  <c r="BT82" i="26"/>
  <c r="BQ82" i="26"/>
  <c r="BP82" i="26"/>
  <c r="BM82" i="26"/>
  <c r="BL82" i="26"/>
  <c r="BI82" i="26"/>
  <c r="BH82" i="26"/>
  <c r="BE82" i="26"/>
  <c r="BD82" i="26"/>
  <c r="BA82" i="26"/>
  <c r="AZ82" i="26"/>
  <c r="AW82" i="26"/>
  <c r="AV82" i="26"/>
  <c r="AS82" i="26"/>
  <c r="AR82" i="26"/>
  <c r="AO82" i="26"/>
  <c r="AN82" i="26"/>
  <c r="AK82" i="26"/>
  <c r="AJ82" i="26"/>
  <c r="AG82" i="26"/>
  <c r="AF82" i="26"/>
  <c r="AC82" i="26"/>
  <c r="AB82" i="26"/>
  <c r="Y82" i="26"/>
  <c r="X82" i="26"/>
  <c r="U82" i="26"/>
  <c r="T82" i="26"/>
  <c r="Q82" i="26"/>
  <c r="P82" i="26"/>
  <c r="M82" i="26"/>
  <c r="L82" i="26"/>
  <c r="I82" i="26"/>
  <c r="H82" i="26"/>
  <c r="E82" i="26"/>
  <c r="D82" i="26"/>
  <c r="HM80" i="26"/>
  <c r="HK80" i="26"/>
  <c r="HI80" i="26"/>
  <c r="HM79" i="26"/>
  <c r="HK79" i="26"/>
  <c r="HI79" i="26"/>
  <c r="HM78" i="26"/>
  <c r="HK78" i="26"/>
  <c r="HI78" i="26"/>
  <c r="HM77" i="26"/>
  <c r="HK77" i="26"/>
  <c r="HI77" i="26"/>
  <c r="HM76" i="26"/>
  <c r="HK76" i="26"/>
  <c r="HI76" i="26"/>
  <c r="HM75" i="26"/>
  <c r="HK75" i="26"/>
  <c r="HI75" i="26"/>
  <c r="HM74" i="26"/>
  <c r="HK74" i="26"/>
  <c r="HI74" i="26"/>
  <c r="HM73" i="26"/>
  <c r="HK73" i="26"/>
  <c r="HI73" i="26"/>
  <c r="ET82" i="26"/>
  <c r="ET80" i="18" s="1"/>
  <c r="EH82" i="26"/>
  <c r="EH80" i="18" s="1"/>
  <c r="DV82" i="26"/>
  <c r="DV80" i="18" s="1"/>
  <c r="DJ82" i="26"/>
  <c r="DJ80" i="18" s="1"/>
  <c r="CX82" i="26"/>
  <c r="CX80" i="18" s="1"/>
  <c r="CL82" i="26"/>
  <c r="CL80" i="18" s="1"/>
  <c r="BZ82" i="26"/>
  <c r="BN82" i="26"/>
  <c r="BN80" i="18" s="1"/>
  <c r="BB82" i="26"/>
  <c r="BB80" i="18" s="1"/>
  <c r="AP82" i="26"/>
  <c r="AP80" i="18" s="1"/>
  <c r="AD82" i="26"/>
  <c r="AD80" i="18" s="1"/>
  <c r="R82" i="26"/>
  <c r="R80" i="18" s="1"/>
  <c r="F82" i="26"/>
  <c r="F80" i="18" s="1"/>
  <c r="HM72" i="26"/>
  <c r="HK72" i="26"/>
  <c r="HI72" i="26"/>
  <c r="FB82" i="26"/>
  <c r="FB80" i="18" s="1"/>
  <c r="EP82" i="26"/>
  <c r="EP80" i="18" s="1"/>
  <c r="ED82" i="26"/>
  <c r="ED80" i="18" s="1"/>
  <c r="DR82" i="26"/>
  <c r="DF82" i="26"/>
  <c r="DF80" i="18" s="1"/>
  <c r="CT82" i="26"/>
  <c r="CT80" i="18" s="1"/>
  <c r="CH82" i="26"/>
  <c r="CH80" i="18" s="1"/>
  <c r="BV82" i="26"/>
  <c r="BV80" i="18" s="1"/>
  <c r="BJ82" i="26"/>
  <c r="BJ80" i="18" s="1"/>
  <c r="AX82" i="26"/>
  <c r="AX80" i="18" s="1"/>
  <c r="AL82" i="26"/>
  <c r="AL80" i="18" s="1"/>
  <c r="Z82" i="26"/>
  <c r="Z80" i="18" s="1"/>
  <c r="N82" i="26"/>
  <c r="N80" i="18" s="1"/>
  <c r="HM71" i="26"/>
  <c r="HK71" i="26"/>
  <c r="HI71" i="26"/>
  <c r="HF82" i="26"/>
  <c r="HF80" i="18" s="1"/>
  <c r="GT82" i="26"/>
  <c r="GT80" i="18" s="1"/>
  <c r="GH82" i="26"/>
  <c r="GH80" i="18" s="1"/>
  <c r="FV82" i="26"/>
  <c r="FV80" i="18" s="1"/>
  <c r="FJ82" i="26"/>
  <c r="FJ80" i="18" s="1"/>
  <c r="EX82" i="26"/>
  <c r="EX80" i="18" s="1"/>
  <c r="EL82" i="26"/>
  <c r="EL80" i="18" s="1"/>
  <c r="DZ82" i="26"/>
  <c r="DZ80" i="18" s="1"/>
  <c r="DN82" i="26"/>
  <c r="DN80" i="18" s="1"/>
  <c r="DB82" i="26"/>
  <c r="DB80" i="18" s="1"/>
  <c r="CP82" i="26"/>
  <c r="CP80" i="18" s="1"/>
  <c r="CD82" i="26"/>
  <c r="CD80" i="18" s="1"/>
  <c r="BR82" i="26"/>
  <c r="BR80" i="18" s="1"/>
  <c r="BF82" i="26"/>
  <c r="BF80" i="18" s="1"/>
  <c r="AT82" i="26"/>
  <c r="AT80" i="18" s="1"/>
  <c r="AH82" i="26"/>
  <c r="AH80" i="18" s="1"/>
  <c r="V82" i="26"/>
  <c r="V80" i="18" s="1"/>
  <c r="J82" i="26"/>
  <c r="J80" i="18" s="1"/>
  <c r="E69" i="26"/>
  <c r="F68" i="26"/>
  <c r="D67" i="26"/>
  <c r="HE63" i="26"/>
  <c r="HD63" i="26"/>
  <c r="HA63" i="26"/>
  <c r="GZ63" i="26"/>
  <c r="GW63" i="26"/>
  <c r="GV63" i="26"/>
  <c r="GS63" i="26"/>
  <c r="GR63" i="26"/>
  <c r="GO63" i="26"/>
  <c r="GN63" i="26"/>
  <c r="GK63" i="26"/>
  <c r="GJ63" i="26"/>
  <c r="GG63" i="26"/>
  <c r="GF63" i="26"/>
  <c r="GC63" i="26"/>
  <c r="GB63" i="26"/>
  <c r="FY63" i="26"/>
  <c r="FX63" i="26"/>
  <c r="FU63" i="26"/>
  <c r="FT63" i="26"/>
  <c r="FQ63" i="26"/>
  <c r="FP63" i="26"/>
  <c r="FM63" i="26"/>
  <c r="FL63" i="26"/>
  <c r="FI63" i="26"/>
  <c r="FH63" i="26"/>
  <c r="FE63" i="26"/>
  <c r="FD63" i="26"/>
  <c r="FA63" i="26"/>
  <c r="EZ63" i="26"/>
  <c r="EW63" i="26"/>
  <c r="EV63" i="26"/>
  <c r="ES63" i="26"/>
  <c r="ER63" i="26"/>
  <c r="EO63" i="26"/>
  <c r="EN63" i="26"/>
  <c r="EK63" i="26"/>
  <c r="EJ63" i="26"/>
  <c r="EG63" i="26"/>
  <c r="EF63" i="26"/>
  <c r="EC63" i="26"/>
  <c r="EB63" i="26"/>
  <c r="DY63" i="26"/>
  <c r="DX63" i="26"/>
  <c r="DU63" i="26"/>
  <c r="DT63" i="26"/>
  <c r="DQ63" i="26"/>
  <c r="DP63" i="26"/>
  <c r="DM63" i="26"/>
  <c r="DL63" i="26"/>
  <c r="DI63" i="26"/>
  <c r="DH63" i="26"/>
  <c r="DE63" i="26"/>
  <c r="DD63" i="26"/>
  <c r="DA63" i="26"/>
  <c r="CZ63" i="26"/>
  <c r="CW63" i="26"/>
  <c r="CV63" i="26"/>
  <c r="CS63" i="26"/>
  <c r="CR63" i="26"/>
  <c r="CO63" i="26"/>
  <c r="CN63" i="26"/>
  <c r="CK63" i="26"/>
  <c r="CJ63" i="26"/>
  <c r="CG63" i="26"/>
  <c r="CF63" i="26"/>
  <c r="CC63" i="26"/>
  <c r="CB63" i="26"/>
  <c r="BY63" i="26"/>
  <c r="BX63" i="26"/>
  <c r="BU63" i="26"/>
  <c r="BT63" i="26"/>
  <c r="BQ63" i="26"/>
  <c r="BP63" i="26"/>
  <c r="BM63" i="26"/>
  <c r="BL63" i="26"/>
  <c r="BI63" i="26"/>
  <c r="BH63" i="26"/>
  <c r="BE63" i="26"/>
  <c r="BD63" i="26"/>
  <c r="BA63" i="26"/>
  <c r="AZ63" i="26"/>
  <c r="AW63" i="26"/>
  <c r="AV63" i="26"/>
  <c r="AS63" i="26"/>
  <c r="AR63" i="26"/>
  <c r="AO63" i="26"/>
  <c r="AN63" i="26"/>
  <c r="AK63" i="26"/>
  <c r="AJ63" i="26"/>
  <c r="AG63" i="26"/>
  <c r="AF63" i="26"/>
  <c r="AC63" i="26"/>
  <c r="AB63" i="26"/>
  <c r="Y63" i="26"/>
  <c r="X63" i="26"/>
  <c r="U63" i="26"/>
  <c r="T63" i="26"/>
  <c r="Q63" i="26"/>
  <c r="P63" i="26"/>
  <c r="M63" i="26"/>
  <c r="L63" i="26"/>
  <c r="I63" i="26"/>
  <c r="H63" i="26"/>
  <c r="E63" i="26"/>
  <c r="D63" i="26"/>
  <c r="HM61" i="26"/>
  <c r="HK61" i="26"/>
  <c r="HI61" i="26"/>
  <c r="HM60" i="26"/>
  <c r="HK60" i="26"/>
  <c r="HI60" i="26"/>
  <c r="HM59" i="26"/>
  <c r="HK59" i="26"/>
  <c r="HI59" i="26"/>
  <c r="HM58" i="26"/>
  <c r="HK58" i="26"/>
  <c r="HI58" i="26"/>
  <c r="HM57" i="26"/>
  <c r="HK57" i="26"/>
  <c r="HI57" i="26"/>
  <c r="HM56" i="26"/>
  <c r="HK56" i="26"/>
  <c r="HI56" i="26"/>
  <c r="HM55" i="26"/>
  <c r="HK55" i="26"/>
  <c r="HI55" i="26"/>
  <c r="HM54" i="26"/>
  <c r="HK54" i="26"/>
  <c r="HI54" i="26"/>
  <c r="HM53" i="26"/>
  <c r="HK53" i="26"/>
  <c r="HI53" i="26"/>
  <c r="HM52" i="26"/>
  <c r="HK52" i="26"/>
  <c r="HI52" i="26"/>
  <c r="HM51" i="26"/>
  <c r="HK51" i="26"/>
  <c r="HI51" i="26"/>
  <c r="HM50" i="26"/>
  <c r="HK50" i="26"/>
  <c r="HI50" i="26"/>
  <c r="HM49" i="26"/>
  <c r="HK49" i="26"/>
  <c r="HI49" i="26"/>
  <c r="HM48" i="26"/>
  <c r="HK48" i="26"/>
  <c r="HI48" i="26"/>
  <c r="HM47" i="26"/>
  <c r="HK47" i="26"/>
  <c r="HI47" i="26"/>
  <c r="HM46" i="26"/>
  <c r="HK46" i="26"/>
  <c r="HI46" i="26"/>
  <c r="HM45" i="26"/>
  <c r="HK45" i="26"/>
  <c r="HI45" i="26"/>
  <c r="HM44" i="26"/>
  <c r="HK44" i="26"/>
  <c r="HI44" i="26"/>
  <c r="HM43" i="26"/>
  <c r="HK43" i="26"/>
  <c r="HI43" i="26"/>
  <c r="HM42" i="26"/>
  <c r="HK42" i="26"/>
  <c r="HI42" i="26"/>
  <c r="HM41" i="26"/>
  <c r="HK41" i="26"/>
  <c r="HI41" i="26"/>
  <c r="HM40" i="26"/>
  <c r="HK40" i="26"/>
  <c r="HI40" i="26"/>
  <c r="HM39" i="26"/>
  <c r="HK39" i="26"/>
  <c r="HI39" i="26"/>
  <c r="HM38" i="26"/>
  <c r="HK38" i="26"/>
  <c r="HI38" i="26"/>
  <c r="HM37" i="26"/>
  <c r="HK37" i="26"/>
  <c r="HI37" i="26"/>
  <c r="HM36" i="26"/>
  <c r="HK36" i="26"/>
  <c r="HI36" i="26"/>
  <c r="HM35" i="26"/>
  <c r="HK35" i="26"/>
  <c r="HI35" i="26"/>
  <c r="HM34" i="26"/>
  <c r="HK34" i="26"/>
  <c r="HI34" i="26"/>
  <c r="HM33" i="26"/>
  <c r="HK33" i="26"/>
  <c r="HI33" i="26"/>
  <c r="HM32" i="26"/>
  <c r="HK32" i="26"/>
  <c r="HI32" i="26"/>
  <c r="HM31" i="26"/>
  <c r="HK31" i="26"/>
  <c r="HI31" i="26"/>
  <c r="HM30" i="26"/>
  <c r="HK30" i="26"/>
  <c r="HI30" i="26"/>
  <c r="HM29" i="26"/>
  <c r="HK29" i="26"/>
  <c r="HI29" i="26"/>
  <c r="HM28" i="26"/>
  <c r="HK28" i="26"/>
  <c r="HI28" i="26"/>
  <c r="HM27" i="26"/>
  <c r="HK27" i="26"/>
  <c r="HI27" i="26"/>
  <c r="HM26" i="26"/>
  <c r="HK26" i="26"/>
  <c r="HI26" i="26"/>
  <c r="HM25" i="26"/>
  <c r="HK25" i="26"/>
  <c r="HI25" i="26"/>
  <c r="HM24" i="26"/>
  <c r="HK24" i="26"/>
  <c r="HI24" i="26"/>
  <c r="HM23" i="26"/>
  <c r="HK23" i="26"/>
  <c r="HI23" i="26"/>
  <c r="HM22" i="26"/>
  <c r="HK22" i="26"/>
  <c r="HI22" i="26"/>
  <c r="HM21" i="26"/>
  <c r="HK21" i="26"/>
  <c r="HI21" i="26"/>
  <c r="HM20" i="26"/>
  <c r="HK20" i="26"/>
  <c r="HI20" i="26"/>
  <c r="HM19" i="26"/>
  <c r="HK19" i="26"/>
  <c r="HI19" i="26"/>
  <c r="HM18" i="26"/>
  <c r="HK18" i="26"/>
  <c r="HI18" i="26"/>
  <c r="HM17" i="26"/>
  <c r="HK17" i="26"/>
  <c r="HI17" i="26"/>
  <c r="HM16" i="26"/>
  <c r="HK16" i="26"/>
  <c r="HI16" i="26"/>
  <c r="HM15" i="26"/>
  <c r="HK15" i="26"/>
  <c r="HI15" i="26"/>
  <c r="HM14" i="26"/>
  <c r="HK14" i="26"/>
  <c r="HI14" i="26"/>
  <c r="HM13" i="26"/>
  <c r="HK13" i="26"/>
  <c r="HI13" i="26"/>
  <c r="HM12" i="26"/>
  <c r="HK12" i="26"/>
  <c r="HI12" i="26"/>
  <c r="HM11" i="26"/>
  <c r="HK11" i="26"/>
  <c r="HK98" i="26" s="1"/>
  <c r="HI11" i="26"/>
  <c r="E9" i="26"/>
  <c r="F8" i="26"/>
  <c r="D7" i="26"/>
  <c r="H6" i="26"/>
  <c r="I9" i="26" s="1"/>
  <c r="HO61" i="18" l="1"/>
  <c r="HO80" i="18"/>
  <c r="HO94" i="18"/>
  <c r="E61" i="18"/>
  <c r="L6" i="26"/>
  <c r="J8" i="26"/>
  <c r="D98" i="26"/>
  <c r="F63" i="26"/>
  <c r="R63" i="26"/>
  <c r="R61" i="18" s="1"/>
  <c r="AD63" i="26"/>
  <c r="AD61" i="18" s="1"/>
  <c r="AP63" i="26"/>
  <c r="AP61" i="18" s="1"/>
  <c r="BN63" i="26"/>
  <c r="BN61" i="18" s="1"/>
  <c r="BZ63" i="26"/>
  <c r="BZ61" i="18" s="1"/>
  <c r="CL63" i="26"/>
  <c r="CL61" i="18" s="1"/>
  <c r="CX63" i="26"/>
  <c r="CX61" i="18" s="1"/>
  <c r="DJ63" i="26"/>
  <c r="DJ61" i="18" s="1"/>
  <c r="DV63" i="26"/>
  <c r="DV61" i="18" s="1"/>
  <c r="EH63" i="26"/>
  <c r="EH61" i="18" s="1"/>
  <c r="ET63" i="26"/>
  <c r="ET61" i="18" s="1"/>
  <c r="FF63" i="26"/>
  <c r="FF61" i="18" s="1"/>
  <c r="FR63" i="26"/>
  <c r="FR61" i="18" s="1"/>
  <c r="GD63" i="26"/>
  <c r="GD61" i="18" s="1"/>
  <c r="GP63" i="26"/>
  <c r="GP61" i="18" s="1"/>
  <c r="HB63" i="26"/>
  <c r="HB61" i="18" s="1"/>
  <c r="I88" i="26"/>
  <c r="J68" i="26"/>
  <c r="I69" i="26"/>
  <c r="I98" i="26" s="1"/>
  <c r="H67" i="26"/>
  <c r="J87" i="26"/>
  <c r="H86" i="26"/>
  <c r="H98" i="26" s="1"/>
  <c r="H7" i="26"/>
  <c r="J63" i="26"/>
  <c r="J61" i="18" s="1"/>
  <c r="J98" i="26"/>
  <c r="J100" i="26" s="1"/>
  <c r="V63" i="26"/>
  <c r="V61" i="18" s="1"/>
  <c r="AH63" i="26"/>
  <c r="AH61" i="18" s="1"/>
  <c r="AT63" i="26"/>
  <c r="AT61" i="18" s="1"/>
  <c r="BF63" i="26"/>
  <c r="BF61" i="18" s="1"/>
  <c r="BR63" i="26"/>
  <c r="BR61" i="18" s="1"/>
  <c r="CD63" i="26"/>
  <c r="CD61" i="18" s="1"/>
  <c r="CP63" i="26"/>
  <c r="CP61" i="18" s="1"/>
  <c r="DB63" i="26"/>
  <c r="DB61" i="18" s="1"/>
  <c r="DN63" i="26"/>
  <c r="DN61" i="18" s="1"/>
  <c r="DZ63" i="26"/>
  <c r="DZ61" i="18" s="1"/>
  <c r="EL63" i="26"/>
  <c r="EL61" i="18" s="1"/>
  <c r="EX63" i="26"/>
  <c r="EX61" i="18" s="1"/>
  <c r="FJ63" i="26"/>
  <c r="FJ61" i="18" s="1"/>
  <c r="FV63" i="26"/>
  <c r="FV61" i="18" s="1"/>
  <c r="GH63" i="26"/>
  <c r="GH61" i="18" s="1"/>
  <c r="GT63" i="26"/>
  <c r="GT61" i="18" s="1"/>
  <c r="HF63" i="26"/>
  <c r="HF61" i="18" s="1"/>
  <c r="HM98" i="26"/>
  <c r="BB63" i="26"/>
  <c r="BB61" i="18" s="1"/>
  <c r="L86" i="26"/>
  <c r="M69" i="26"/>
  <c r="N87" i="26"/>
  <c r="L67" i="26"/>
  <c r="M88" i="26"/>
  <c r="N68" i="26"/>
  <c r="L7" i="26"/>
  <c r="N63" i="26"/>
  <c r="N61" i="18" s="1"/>
  <c r="Z63" i="26"/>
  <c r="Z61" i="18" s="1"/>
  <c r="AL63" i="26"/>
  <c r="AL61" i="18" s="1"/>
  <c r="AX63" i="26"/>
  <c r="AX61" i="18" s="1"/>
  <c r="BJ63" i="26"/>
  <c r="BJ61" i="18" s="1"/>
  <c r="BV63" i="26"/>
  <c r="BV61" i="18" s="1"/>
  <c r="CH63" i="26"/>
  <c r="CH61" i="18" s="1"/>
  <c r="CT63" i="26"/>
  <c r="CT61" i="18" s="1"/>
  <c r="DF63" i="26"/>
  <c r="DF61" i="18" s="1"/>
  <c r="DR63" i="26"/>
  <c r="DR61" i="18" s="1"/>
  <c r="ED63" i="26"/>
  <c r="ED61" i="18" s="1"/>
  <c r="EP63" i="26"/>
  <c r="EP61" i="18" s="1"/>
  <c r="FB63" i="26"/>
  <c r="FB61" i="18" s="1"/>
  <c r="FN63" i="26"/>
  <c r="FN61" i="18" s="1"/>
  <c r="FZ63" i="26"/>
  <c r="FZ61" i="18" s="1"/>
  <c r="GL63" i="26"/>
  <c r="GL61" i="18" s="1"/>
  <c r="GX63" i="26"/>
  <c r="GX61" i="18" s="1"/>
  <c r="HI98" i="26"/>
  <c r="E98" i="26"/>
  <c r="L98" i="26"/>
  <c r="FN82" i="26"/>
  <c r="FN80" i="18" s="1"/>
  <c r="FZ82" i="26"/>
  <c r="FZ80" i="18" s="1"/>
  <c r="GL82" i="26"/>
  <c r="GL80" i="18" s="1"/>
  <c r="GX82" i="26"/>
  <c r="GX80" i="18" s="1"/>
  <c r="FF82" i="26"/>
  <c r="FF80" i="18" s="1"/>
  <c r="FR82" i="26"/>
  <c r="FR80" i="18" s="1"/>
  <c r="GD82" i="26"/>
  <c r="GD80" i="18" s="1"/>
  <c r="GP82" i="26"/>
  <c r="GP80" i="18" s="1"/>
  <c r="HB82" i="26"/>
  <c r="HB80" i="18" s="1"/>
  <c r="N98" i="26" l="1"/>
  <c r="N100" i="26" s="1"/>
  <c r="F98" i="26"/>
  <c r="F100" i="26" s="1"/>
  <c r="F61" i="18"/>
  <c r="M98" i="26"/>
  <c r="N8" i="26"/>
  <c r="P6" i="26"/>
  <c r="M9" i="26"/>
  <c r="C65" i="10"/>
  <c r="B65" i="10"/>
  <c r="R87" i="26" l="1"/>
  <c r="P86" i="26"/>
  <c r="P7" i="26"/>
  <c r="T6" i="26"/>
  <c r="Q9" i="26"/>
  <c r="P67" i="26"/>
  <c r="P98" i="26" s="1"/>
  <c r="R68" i="26"/>
  <c r="R98" i="26" s="1"/>
  <c r="R100" i="26" s="1"/>
  <c r="R8" i="26"/>
  <c r="Q88" i="26"/>
  <c r="Q69" i="26"/>
  <c r="Q98" i="26" s="1"/>
  <c r="V87" i="26" l="1"/>
  <c r="U69" i="26"/>
  <c r="U98" i="26" s="1"/>
  <c r="T86" i="26"/>
  <c r="T67" i="26"/>
  <c r="T7" i="26"/>
  <c r="U88" i="26"/>
  <c r="V68" i="26"/>
  <c r="V98" i="26" s="1"/>
  <c r="V100" i="26" s="1"/>
  <c r="U9" i="26"/>
  <c r="V8" i="26"/>
  <c r="X6" i="26"/>
  <c r="C7" i="14"/>
  <c r="T98" i="26" l="1"/>
  <c r="Y88" i="26"/>
  <c r="Z87" i="26"/>
  <c r="AB6" i="26"/>
  <c r="Y69" i="26"/>
  <c r="Y98" i="26" s="1"/>
  <c r="Z68" i="26"/>
  <c r="Z98" i="26" s="1"/>
  <c r="Z100" i="26" s="1"/>
  <c r="Z8" i="26"/>
  <c r="X86" i="26"/>
  <c r="X67" i="26"/>
  <c r="X98" i="26" s="1"/>
  <c r="X7" i="26"/>
  <c r="Y9" i="26"/>
  <c r="V102" i="26"/>
  <c r="C20" i="15"/>
  <c r="AD87" i="26" l="1"/>
  <c r="AB86" i="26"/>
  <c r="AD8" i="26"/>
  <c r="AB7" i="26"/>
  <c r="AD68" i="26"/>
  <c r="AD98" i="26" s="1"/>
  <c r="AD100" i="26" s="1"/>
  <c r="AC88" i="26"/>
  <c r="AF6" i="26"/>
  <c r="AB67" i="26"/>
  <c r="AB98" i="26" s="1"/>
  <c r="AC69" i="26"/>
  <c r="AC98" i="26" s="1"/>
  <c r="AC9" i="26"/>
  <c r="N46" i="24"/>
  <c r="M46" i="24"/>
  <c r="L46" i="24"/>
  <c r="K46" i="24"/>
  <c r="J46" i="24"/>
  <c r="I46" i="24"/>
  <c r="K44" i="24"/>
  <c r="J44" i="24"/>
  <c r="I44" i="24"/>
  <c r="AG69" i="26" l="1"/>
  <c r="AG88" i="26"/>
  <c r="AF86" i="26"/>
  <c r="AG9" i="26"/>
  <c r="AH8" i="26"/>
  <c r="AH68" i="26"/>
  <c r="AH98" i="26" s="1"/>
  <c r="AH100" i="26" s="1"/>
  <c r="AJ6" i="26"/>
  <c r="AH87" i="26"/>
  <c r="AF67" i="26"/>
  <c r="AF98" i="26" s="1"/>
  <c r="AF7" i="26"/>
  <c r="A70" i="21"/>
  <c r="A71" i="21"/>
  <c r="B78" i="21"/>
  <c r="AK69" i="26" l="1"/>
  <c r="AL68" i="26"/>
  <c r="AL98" i="26" s="1"/>
  <c r="AL100" i="26" s="1"/>
  <c r="AK9" i="26"/>
  <c r="AJ86" i="26"/>
  <c r="AK88" i="26"/>
  <c r="AJ7" i="26"/>
  <c r="AN6" i="26"/>
  <c r="AL87" i="26"/>
  <c r="AJ67" i="26"/>
  <c r="AL8" i="26"/>
  <c r="AG98" i="26"/>
  <c r="A72" i="21"/>
  <c r="AK98" i="26" l="1"/>
  <c r="AO88" i="26"/>
  <c r="AP68" i="26"/>
  <c r="AP98" i="26" s="1"/>
  <c r="AP100" i="26" s="1"/>
  <c r="AO9" i="26"/>
  <c r="AN86" i="26"/>
  <c r="AO69" i="26"/>
  <c r="AO98" i="26" s="1"/>
  <c r="AR6" i="26"/>
  <c r="AP87" i="26"/>
  <c r="AN67" i="26"/>
  <c r="AN98" i="26" s="1"/>
  <c r="AP8" i="26"/>
  <c r="AN7" i="26"/>
  <c r="AJ98" i="26"/>
  <c r="AL102" i="26"/>
  <c r="A73" i="21"/>
  <c r="B79" i="21"/>
  <c r="B75" i="20"/>
  <c r="B72" i="21" s="1"/>
  <c r="B76" i="20"/>
  <c r="B73" i="21" s="1"/>
  <c r="B77" i="20"/>
  <c r="B74" i="21" s="1"/>
  <c r="B74" i="20"/>
  <c r="B71" i="21" s="1"/>
  <c r="AT68" i="26" l="1"/>
  <c r="AT98" i="26" s="1"/>
  <c r="AT100" i="26" s="1"/>
  <c r="AR67" i="26"/>
  <c r="AV6" i="26"/>
  <c r="AS69" i="26"/>
  <c r="AT87" i="26"/>
  <c r="AR7" i="26"/>
  <c r="AS88" i="26"/>
  <c r="AR86" i="26"/>
  <c r="AS9" i="26"/>
  <c r="AT8" i="26"/>
  <c r="A74" i="21"/>
  <c r="H87" i="20"/>
  <c r="AS98" i="26" l="1"/>
  <c r="AW69" i="26"/>
  <c r="AW88" i="26"/>
  <c r="AV7" i="26"/>
  <c r="AX87" i="26"/>
  <c r="AX68" i="26"/>
  <c r="AX98" i="26" s="1"/>
  <c r="AX100" i="26" s="1"/>
  <c r="AX8" i="26"/>
  <c r="AV86" i="26"/>
  <c r="AV67" i="26"/>
  <c r="AV98" i="26" s="1"/>
  <c r="AZ6" i="26"/>
  <c r="AW9" i="26"/>
  <c r="AR98" i="26"/>
  <c r="A75" i="21"/>
  <c r="G3" i="19"/>
  <c r="H3" i="19"/>
  <c r="I3" i="19"/>
  <c r="J3" i="19"/>
  <c r="K3" i="19"/>
  <c r="L3" i="19"/>
  <c r="M3" i="19"/>
  <c r="N3" i="19"/>
  <c r="O3" i="19"/>
  <c r="P3" i="19"/>
  <c r="Q3" i="19"/>
  <c r="R3" i="19"/>
  <c r="S3" i="19"/>
  <c r="T3" i="19"/>
  <c r="U3" i="19"/>
  <c r="V3" i="19"/>
  <c r="W3" i="19"/>
  <c r="X3" i="19"/>
  <c r="Y3" i="19"/>
  <c r="Z3" i="19"/>
  <c r="AA3" i="19"/>
  <c r="AB3" i="19"/>
  <c r="AC3" i="19"/>
  <c r="F3" i="19"/>
  <c r="AW98" i="26" l="1"/>
  <c r="BA88" i="26"/>
  <c r="BA69" i="26"/>
  <c r="BA98" i="26" s="1"/>
  <c r="BD6" i="26"/>
  <c r="BB87" i="26"/>
  <c r="AZ86" i="26"/>
  <c r="BB8" i="26"/>
  <c r="AZ7" i="26"/>
  <c r="AZ67" i="26"/>
  <c r="AZ98" i="26" s="1"/>
  <c r="BB68" i="26"/>
  <c r="BB98" i="26" s="1"/>
  <c r="BB100" i="26" s="1"/>
  <c r="BA9" i="26"/>
  <c r="A76" i="21"/>
  <c r="BE88" i="26" l="1"/>
  <c r="BF68" i="26"/>
  <c r="BF98" i="26" s="1"/>
  <c r="BF100" i="26" s="1"/>
  <c r="BE9" i="26"/>
  <c r="BF8" i="26"/>
  <c r="BF87" i="26"/>
  <c r="BE69" i="26"/>
  <c r="BE98" i="26" s="1"/>
  <c r="BH6" i="26"/>
  <c r="BD67" i="26"/>
  <c r="BD86" i="26"/>
  <c r="BD7" i="26"/>
  <c r="BB102" i="26"/>
  <c r="A77" i="21"/>
  <c r="FU82" i="20"/>
  <c r="FT82" i="20"/>
  <c r="FS82" i="20"/>
  <c r="FQ82" i="20"/>
  <c r="FP82" i="20"/>
  <c r="FO82" i="20"/>
  <c r="FM82" i="20"/>
  <c r="FL82" i="20"/>
  <c r="FK82" i="20"/>
  <c r="FI82" i="20"/>
  <c r="FH82" i="20"/>
  <c r="FG82" i="20"/>
  <c r="BD98" i="26" l="1"/>
  <c r="BI69" i="26"/>
  <c r="BJ68" i="26"/>
  <c r="BJ98" i="26" s="1"/>
  <c r="BJ100" i="26" s="1"/>
  <c r="BJ8" i="26"/>
  <c r="BJ87" i="26"/>
  <c r="BH86" i="26"/>
  <c r="BH67" i="26"/>
  <c r="BH7" i="26"/>
  <c r="BI9" i="26"/>
  <c r="BI88" i="26"/>
  <c r="BL6" i="26"/>
  <c r="A78" i="21"/>
  <c r="HI4" i="18"/>
  <c r="HM6" i="18"/>
  <c r="A6" i="24"/>
  <c r="A5" i="24"/>
  <c r="A4" i="24"/>
  <c r="G87" i="20" s="1"/>
  <c r="B3" i="24"/>
  <c r="C10" i="14"/>
  <c r="C11" i="14" s="1"/>
  <c r="BH98" i="26" l="1"/>
  <c r="BL67" i="26"/>
  <c r="BL98" i="26" s="1"/>
  <c r="BM69" i="26"/>
  <c r="BM9" i="26"/>
  <c r="BN87" i="26"/>
  <c r="BM88" i="26"/>
  <c r="BN8" i="26"/>
  <c r="BL7" i="26"/>
  <c r="BN68" i="26"/>
  <c r="BN98" i="26" s="1"/>
  <c r="BN100" i="26" s="1"/>
  <c r="BL86" i="26"/>
  <c r="BP6" i="26"/>
  <c r="BI98" i="26"/>
  <c r="C8" i="14"/>
  <c r="B85" i="17"/>
  <c r="B86" i="17"/>
  <c r="A3" i="14"/>
  <c r="BM98" i="26" l="1"/>
  <c r="BQ88" i="26"/>
  <c r="BP86" i="26"/>
  <c r="BQ9" i="26"/>
  <c r="BR8" i="26"/>
  <c r="BR68" i="26"/>
  <c r="BQ69" i="26"/>
  <c r="BQ98" i="26" s="1"/>
  <c r="BT6" i="26"/>
  <c r="BR87" i="26"/>
  <c r="BP67" i="26"/>
  <c r="BP98" i="26" s="1"/>
  <c r="BP7" i="26"/>
  <c r="FB95" i="18"/>
  <c r="BV87" i="26" l="1"/>
  <c r="BT67" i="26"/>
  <c r="BT98" i="26" s="1"/>
  <c r="BV8" i="26"/>
  <c r="BU69" i="26"/>
  <c r="BV68" i="26"/>
  <c r="BV98" i="26" s="1"/>
  <c r="BV100" i="26" s="1"/>
  <c r="BU9" i="26"/>
  <c r="BT86" i="26"/>
  <c r="BU88" i="26"/>
  <c r="BT7" i="26"/>
  <c r="BX6" i="26"/>
  <c r="BR98" i="26"/>
  <c r="D65" i="10"/>
  <c r="J41" i="24"/>
  <c r="C41" i="24"/>
  <c r="C40" i="24"/>
  <c r="B40" i="24"/>
  <c r="D40" i="24"/>
  <c r="C39" i="24"/>
  <c r="B39" i="24"/>
  <c r="D39" i="24"/>
  <c r="C38" i="24"/>
  <c r="B38" i="24"/>
  <c r="D38" i="24"/>
  <c r="B37" i="24"/>
  <c r="D37" i="24"/>
  <c r="J36" i="24"/>
  <c r="C36" i="24"/>
  <c r="B36" i="24"/>
  <c r="D36" i="24"/>
  <c r="J35" i="24"/>
  <c r="C35" i="24"/>
  <c r="B35" i="24"/>
  <c r="D35" i="24"/>
  <c r="C34" i="24"/>
  <c r="B34" i="24"/>
  <c r="D34" i="24"/>
  <c r="C33" i="24"/>
  <c r="C32" i="24"/>
  <c r="C31" i="24"/>
  <c r="C30" i="24"/>
  <c r="C29" i="24"/>
  <c r="J28" i="24"/>
  <c r="J29" i="24" s="1"/>
  <c r="C28" i="24"/>
  <c r="C27" i="24"/>
  <c r="C26" i="24"/>
  <c r="C25" i="24"/>
  <c r="B25" i="24"/>
  <c r="D25" i="24"/>
  <c r="B24" i="24"/>
  <c r="D24" i="24"/>
  <c r="B23" i="24"/>
  <c r="D23" i="24"/>
  <c r="B22" i="24"/>
  <c r="D22" i="24"/>
  <c r="B21" i="24"/>
  <c r="D21" i="24"/>
  <c r="J30" i="24"/>
  <c r="C7" i="15"/>
  <c r="BR100" i="26" l="1"/>
  <c r="BR102" i="26"/>
  <c r="BY88" i="26"/>
  <c r="BZ68" i="26"/>
  <c r="BZ98" i="26" s="1"/>
  <c r="BZ100" i="26" s="1"/>
  <c r="BY9" i="26"/>
  <c r="BX86" i="26"/>
  <c r="BY69" i="26"/>
  <c r="BY98" i="26" s="1"/>
  <c r="CB6" i="26"/>
  <c r="BZ87" i="26"/>
  <c r="BX67" i="26"/>
  <c r="BX98" i="26" s="1"/>
  <c r="BZ8" i="26"/>
  <c r="BX7" i="26"/>
  <c r="BU98" i="26"/>
  <c r="E38" i="24"/>
  <c r="E40" i="24"/>
  <c r="E39" i="24"/>
  <c r="E36" i="24"/>
  <c r="E35" i="24"/>
  <c r="E34" i="24"/>
  <c r="E25" i="24"/>
  <c r="D27" i="24"/>
  <c r="D29" i="24"/>
  <c r="D30" i="24"/>
  <c r="D32" i="24"/>
  <c r="J38" i="24"/>
  <c r="J39" i="24"/>
  <c r="D41" i="24"/>
  <c r="B20" i="24"/>
  <c r="C21" i="24"/>
  <c r="E21" i="24" s="1"/>
  <c r="J21" i="24"/>
  <c r="C22" i="24"/>
  <c r="E22" i="24" s="1"/>
  <c r="C23" i="24"/>
  <c r="E23" i="24" s="1"/>
  <c r="C24" i="24"/>
  <c r="E24" i="24" s="1"/>
  <c r="B26" i="24"/>
  <c r="B27" i="24"/>
  <c r="B28" i="24"/>
  <c r="B29" i="24"/>
  <c r="B30" i="24"/>
  <c r="B31" i="24"/>
  <c r="B32" i="24"/>
  <c r="B33" i="24"/>
  <c r="C37" i="24"/>
  <c r="E37" i="24" s="1"/>
  <c r="B41" i="24"/>
  <c r="D20" i="24"/>
  <c r="D26" i="24"/>
  <c r="D28" i="24"/>
  <c r="D31" i="24"/>
  <c r="D33" i="24"/>
  <c r="C20" i="24"/>
  <c r="E30" i="24" l="1"/>
  <c r="CC88" i="26"/>
  <c r="CD87" i="26"/>
  <c r="CC9" i="26"/>
  <c r="CD8" i="26"/>
  <c r="CC69" i="26"/>
  <c r="CC98" i="26" s="1"/>
  <c r="CB86" i="26"/>
  <c r="CB7" i="26"/>
  <c r="CD68" i="26"/>
  <c r="CD98" i="26" s="1"/>
  <c r="CD100" i="26" s="1"/>
  <c r="CB67" i="26"/>
  <c r="CB98" i="26" s="1"/>
  <c r="CF6" i="26"/>
  <c r="E29" i="24"/>
  <c r="E31" i="24"/>
  <c r="E28" i="24"/>
  <c r="E41" i="24"/>
  <c r="E32" i="24"/>
  <c r="E26" i="24"/>
  <c r="E33" i="24"/>
  <c r="E27" i="24"/>
  <c r="E20" i="24"/>
  <c r="CF86" i="26" l="1"/>
  <c r="CF67" i="26"/>
  <c r="CF98" i="26" s="1"/>
  <c r="CF7" i="26"/>
  <c r="CJ6" i="26"/>
  <c r="CG69" i="26"/>
  <c r="CG88" i="26"/>
  <c r="CH8" i="26"/>
  <c r="CH87" i="26"/>
  <c r="CH68" i="26"/>
  <c r="CH98" i="26" s="1"/>
  <c r="CH100" i="26" s="1"/>
  <c r="CG9" i="26"/>
  <c r="A81" i="17"/>
  <c r="HE96" i="18"/>
  <c r="HD96" i="18"/>
  <c r="HA96" i="18"/>
  <c r="GZ96" i="18"/>
  <c r="GW96" i="18"/>
  <c r="GV96" i="18"/>
  <c r="GS96" i="18"/>
  <c r="GR96" i="18"/>
  <c r="GO96" i="18"/>
  <c r="GN96" i="18"/>
  <c r="GK96" i="18"/>
  <c r="GJ96" i="18"/>
  <c r="GG96" i="18"/>
  <c r="GF96" i="18"/>
  <c r="GC96" i="18"/>
  <c r="GB96" i="18"/>
  <c r="FY96" i="18"/>
  <c r="FX96" i="18"/>
  <c r="FU96" i="18"/>
  <c r="FT96" i="18"/>
  <c r="FQ96" i="18"/>
  <c r="FP96" i="18"/>
  <c r="FM96" i="18"/>
  <c r="FL96" i="18"/>
  <c r="FI96" i="18"/>
  <c r="FH96" i="18"/>
  <c r="FE96" i="18"/>
  <c r="FD96" i="18"/>
  <c r="FA96" i="18"/>
  <c r="EZ96" i="18"/>
  <c r="EW96" i="18"/>
  <c r="EV96" i="18"/>
  <c r="ES96" i="18"/>
  <c r="ER96" i="18"/>
  <c r="EO96" i="18"/>
  <c r="EN96" i="18"/>
  <c r="EK96" i="18"/>
  <c r="EJ96" i="18"/>
  <c r="EG96" i="18"/>
  <c r="EF96" i="18"/>
  <c r="EC96" i="18"/>
  <c r="EB96" i="18"/>
  <c r="DY96" i="18"/>
  <c r="DX96" i="18"/>
  <c r="DU96" i="18"/>
  <c r="DT96" i="18"/>
  <c r="DQ96" i="18"/>
  <c r="DP96" i="18"/>
  <c r="DM96" i="18"/>
  <c r="DL96" i="18"/>
  <c r="DI96" i="18"/>
  <c r="DH96" i="18"/>
  <c r="DE96" i="18"/>
  <c r="DD96" i="18"/>
  <c r="DA96" i="18"/>
  <c r="CZ96" i="18"/>
  <c r="CW96" i="18"/>
  <c r="CV96" i="18"/>
  <c r="CS96" i="18"/>
  <c r="CR96" i="18"/>
  <c r="CO96" i="18"/>
  <c r="CN96" i="18"/>
  <c r="CK96" i="18"/>
  <c r="CJ96" i="18"/>
  <c r="CG96" i="18"/>
  <c r="CF96" i="18"/>
  <c r="CC96" i="18"/>
  <c r="CB96" i="18"/>
  <c r="BY96" i="18"/>
  <c r="BX96" i="18"/>
  <c r="BU96" i="18"/>
  <c r="BT96" i="18"/>
  <c r="BQ96" i="18"/>
  <c r="BP96" i="18"/>
  <c r="BM96" i="18"/>
  <c r="BL96" i="18"/>
  <c r="BI96" i="18"/>
  <c r="BH96" i="18"/>
  <c r="BE96" i="18"/>
  <c r="BD96" i="18"/>
  <c r="BA96" i="18"/>
  <c r="AZ96" i="18"/>
  <c r="AW96" i="18"/>
  <c r="AV96" i="18"/>
  <c r="AS96" i="18"/>
  <c r="AR96" i="18"/>
  <c r="AO96" i="18"/>
  <c r="AN96" i="18"/>
  <c r="AK96" i="18"/>
  <c r="AJ96" i="18"/>
  <c r="AG96" i="18"/>
  <c r="AF96" i="18"/>
  <c r="AC96" i="18"/>
  <c r="AB96" i="18"/>
  <c r="Y96" i="18"/>
  <c r="X96" i="18"/>
  <c r="U96" i="18"/>
  <c r="T96" i="18"/>
  <c r="Q96" i="18"/>
  <c r="P96" i="18"/>
  <c r="M96" i="18"/>
  <c r="L96" i="18"/>
  <c r="I96" i="18"/>
  <c r="H96" i="18"/>
  <c r="E96" i="18"/>
  <c r="D96" i="18"/>
  <c r="F87" i="18"/>
  <c r="E88" i="18"/>
  <c r="D86" i="18"/>
  <c r="HM94" i="18"/>
  <c r="HK94" i="18"/>
  <c r="HI94" i="18"/>
  <c r="HM93" i="18"/>
  <c r="HK93" i="18"/>
  <c r="HI93" i="18"/>
  <c r="HM92" i="18"/>
  <c r="HK92" i="18"/>
  <c r="HI92" i="18"/>
  <c r="HM91" i="18"/>
  <c r="HK91" i="18"/>
  <c r="HI91" i="18"/>
  <c r="HM90" i="18"/>
  <c r="HK90" i="18"/>
  <c r="HI90" i="18"/>
  <c r="HF96" i="18"/>
  <c r="GT96" i="18"/>
  <c r="GH96" i="18"/>
  <c r="FV96" i="18"/>
  <c r="FJ96" i="18"/>
  <c r="EX96" i="18"/>
  <c r="EL96" i="18"/>
  <c r="DZ96" i="18"/>
  <c r="DN96" i="18"/>
  <c r="DB96" i="18"/>
  <c r="CP96" i="18"/>
  <c r="CD96" i="18"/>
  <c r="BR96" i="18"/>
  <c r="BF96" i="18"/>
  <c r="AT96" i="18"/>
  <c r="AH96" i="18"/>
  <c r="V96" i="18"/>
  <c r="J96" i="18"/>
  <c r="CG98" i="26" l="1"/>
  <c r="CJ67" i="26"/>
  <c r="CJ98" i="26" s="1"/>
  <c r="CL68" i="26"/>
  <c r="CL98" i="26" s="1"/>
  <c r="CL100" i="26" s="1"/>
  <c r="CK9" i="26"/>
  <c r="CK88" i="26"/>
  <c r="CL87" i="26"/>
  <c r="CJ86" i="26"/>
  <c r="CL8" i="26"/>
  <c r="CJ7" i="26"/>
  <c r="CK69" i="26"/>
  <c r="CN6" i="26"/>
  <c r="N96" i="18"/>
  <c r="Z96" i="18"/>
  <c r="FB96" i="18"/>
  <c r="BB96" i="18"/>
  <c r="BZ96" i="18"/>
  <c r="FF96" i="18"/>
  <c r="AL96" i="18"/>
  <c r="DF96" i="18"/>
  <c r="DR96" i="18"/>
  <c r="GL96" i="18"/>
  <c r="GX96" i="18"/>
  <c r="F96" i="18"/>
  <c r="R96" i="18"/>
  <c r="AD96" i="18"/>
  <c r="AP96" i="18"/>
  <c r="CL96" i="18"/>
  <c r="FR96" i="18"/>
  <c r="AX96" i="18"/>
  <c r="BJ96" i="18"/>
  <c r="BV96" i="18"/>
  <c r="CH96" i="18"/>
  <c r="CT96" i="18"/>
  <c r="ED96" i="18"/>
  <c r="EP96" i="18"/>
  <c r="FN96" i="18"/>
  <c r="FZ96" i="18"/>
  <c r="BN96" i="18"/>
  <c r="CX96" i="18"/>
  <c r="DJ96" i="18"/>
  <c r="DV96" i="18"/>
  <c r="EH96" i="18"/>
  <c r="ET96" i="18"/>
  <c r="GD96" i="18"/>
  <c r="GP96" i="18"/>
  <c r="HB96" i="18"/>
  <c r="A82" i="17"/>
  <c r="A83" i="17" s="1"/>
  <c r="A84" i="17" s="1"/>
  <c r="A85" i="17" s="1"/>
  <c r="CP87" i="26" l="1"/>
  <c r="CO69" i="26"/>
  <c r="CO98" i="26" s="1"/>
  <c r="CR6" i="26"/>
  <c r="CN86" i="26"/>
  <c r="CN67" i="26"/>
  <c r="CN98" i="26" s="1"/>
  <c r="CN7" i="26"/>
  <c r="CO88" i="26"/>
  <c r="CP68" i="26"/>
  <c r="CP98" i="26" s="1"/>
  <c r="CP100" i="26" s="1"/>
  <c r="CO9" i="26"/>
  <c r="CP8" i="26"/>
  <c r="CK98" i="26"/>
  <c r="CL102" i="26"/>
  <c r="C7" i="1"/>
  <c r="D6" i="1"/>
  <c r="B5" i="1"/>
  <c r="CR86" i="26" l="1"/>
  <c r="CT68" i="26"/>
  <c r="CT98" i="26" s="1"/>
  <c r="CT100" i="26" s="1"/>
  <c r="CT8" i="26"/>
  <c r="CS69" i="26"/>
  <c r="CT87" i="26"/>
  <c r="CS9" i="26"/>
  <c r="CS88" i="26"/>
  <c r="CR67" i="26"/>
  <c r="CR98" i="26" s="1"/>
  <c r="CR7" i="26"/>
  <c r="CV6" i="26"/>
  <c r="BK1" i="21"/>
  <c r="BL1" i="21"/>
  <c r="BM1" i="21"/>
  <c r="BN1" i="21"/>
  <c r="BO1" i="21"/>
  <c r="BP1" i="21"/>
  <c r="BQ1" i="21"/>
  <c r="BR1" i="21"/>
  <c r="BS1" i="21"/>
  <c r="BT1" i="21"/>
  <c r="BU1" i="21"/>
  <c r="BV1" i="21"/>
  <c r="BW1" i="21"/>
  <c r="BX1" i="21"/>
  <c r="BY1" i="21"/>
  <c r="BZ1" i="21"/>
  <c r="CA1" i="21"/>
  <c r="CB1" i="21"/>
  <c r="CC1" i="21"/>
  <c r="CD1" i="21"/>
  <c r="CE1" i="21"/>
  <c r="CF1" i="21"/>
  <c r="CG1" i="21"/>
  <c r="BJ2" i="21"/>
  <c r="BJ1" i="21"/>
  <c r="AK1" i="21"/>
  <c r="AL1" i="21"/>
  <c r="AM1" i="21"/>
  <c r="AN1" i="21"/>
  <c r="AO1" i="21"/>
  <c r="AP1" i="21"/>
  <c r="AQ1" i="21"/>
  <c r="AR1" i="21"/>
  <c r="AS1" i="21"/>
  <c r="AT1" i="21"/>
  <c r="AU1" i="21"/>
  <c r="AV1" i="21"/>
  <c r="AW1" i="21"/>
  <c r="AX1" i="21"/>
  <c r="AY1" i="21"/>
  <c r="AZ1" i="21"/>
  <c r="BA1" i="21"/>
  <c r="BB1" i="21"/>
  <c r="BC1" i="21"/>
  <c r="BD1" i="21"/>
  <c r="BE1" i="21"/>
  <c r="BF1" i="21"/>
  <c r="BG1" i="21"/>
  <c r="AJ2" i="21"/>
  <c r="AJ1" i="21"/>
  <c r="E4" i="21"/>
  <c r="D4" i="21"/>
  <c r="C4" i="21"/>
  <c r="C4" i="17"/>
  <c r="C5" i="19"/>
  <c r="C17" i="14" s="1"/>
  <c r="D4" i="17"/>
  <c r="C3" i="19"/>
  <c r="AJ1" i="17"/>
  <c r="AK1" i="17"/>
  <c r="AL1" i="17"/>
  <c r="AM1" i="17"/>
  <c r="AN1" i="17"/>
  <c r="AO1" i="17"/>
  <c r="AP1" i="17"/>
  <c r="AQ1" i="17"/>
  <c r="AR1" i="17"/>
  <c r="AS1" i="17"/>
  <c r="AT1" i="17"/>
  <c r="AU1" i="17"/>
  <c r="AV1" i="17"/>
  <c r="AW1" i="17"/>
  <c r="AX1" i="17"/>
  <c r="AY1" i="17"/>
  <c r="AZ1" i="17"/>
  <c r="BA1" i="17"/>
  <c r="BB1" i="17"/>
  <c r="BC1" i="17"/>
  <c r="BD1" i="17"/>
  <c r="BE1" i="17"/>
  <c r="BF1" i="17"/>
  <c r="AI2" i="17"/>
  <c r="AI1" i="17"/>
  <c r="H4" i="17"/>
  <c r="FX64" i="20"/>
  <c r="FZ64" i="20"/>
  <c r="GB64" i="20"/>
  <c r="FX65" i="20"/>
  <c r="FZ65" i="20"/>
  <c r="GB65" i="20"/>
  <c r="FX66" i="20"/>
  <c r="FZ66" i="20"/>
  <c r="GB66" i="20"/>
  <c r="FX67" i="20"/>
  <c r="FZ67" i="20"/>
  <c r="GB67" i="20"/>
  <c r="FX68" i="20"/>
  <c r="FZ68" i="20"/>
  <c r="GB68" i="20"/>
  <c r="FX69" i="20"/>
  <c r="FZ69" i="20"/>
  <c r="GB69" i="20"/>
  <c r="FX70" i="20"/>
  <c r="FZ70" i="20"/>
  <c r="GB70" i="20"/>
  <c r="FX71" i="20"/>
  <c r="FZ71" i="20"/>
  <c r="GB71" i="20"/>
  <c r="FX72" i="20"/>
  <c r="FZ72" i="20"/>
  <c r="GB72" i="20"/>
  <c r="FX73" i="20"/>
  <c r="FZ73" i="20"/>
  <c r="GB73" i="20"/>
  <c r="FX77" i="20"/>
  <c r="FZ77" i="20"/>
  <c r="GB77" i="20"/>
  <c r="FX78" i="20"/>
  <c r="FZ78" i="20"/>
  <c r="GB78" i="20"/>
  <c r="B64" i="20"/>
  <c r="B61" i="21" s="1"/>
  <c r="B65" i="20"/>
  <c r="B62" i="21" s="1"/>
  <c r="B66" i="20"/>
  <c r="B63" i="21" s="1"/>
  <c r="B67" i="20"/>
  <c r="B64" i="21" s="1"/>
  <c r="B68" i="20"/>
  <c r="B65" i="21" s="1"/>
  <c r="B69" i="20"/>
  <c r="B66" i="21" s="1"/>
  <c r="B70" i="20"/>
  <c r="B67" i="21" s="1"/>
  <c r="B71" i="20"/>
  <c r="B68" i="21" s="1"/>
  <c r="B63" i="20"/>
  <c r="B60" i="21" s="1"/>
  <c r="GB63" i="20"/>
  <c r="FZ63" i="20"/>
  <c r="FX63" i="20"/>
  <c r="C6" i="19"/>
  <c r="C19" i="14" s="1"/>
  <c r="CX87" i="26" l="1"/>
  <c r="CX68" i="26"/>
  <c r="CX98" i="26" s="1"/>
  <c r="CX100" i="26" s="1"/>
  <c r="CX8" i="26"/>
  <c r="CV7" i="26"/>
  <c r="CV67" i="26"/>
  <c r="CW69" i="26"/>
  <c r="CZ6" i="26"/>
  <c r="CW88" i="26"/>
  <c r="CV86" i="26"/>
  <c r="CW9" i="26"/>
  <c r="CS98" i="26"/>
  <c r="AI4" i="17"/>
  <c r="GB13" i="20"/>
  <c r="GB14" i="20"/>
  <c r="GB15" i="20"/>
  <c r="GB16" i="20"/>
  <c r="GB17" i="20"/>
  <c r="GB18" i="20"/>
  <c r="GB19" i="20"/>
  <c r="GB20" i="20"/>
  <c r="GB21" i="20"/>
  <c r="GB22" i="20"/>
  <c r="GB23" i="20"/>
  <c r="GB24" i="20"/>
  <c r="GB25" i="20"/>
  <c r="GB26" i="20"/>
  <c r="GB27" i="20"/>
  <c r="GB28" i="20"/>
  <c r="GB29" i="20"/>
  <c r="GB30" i="20"/>
  <c r="GB31" i="20"/>
  <c r="GB32" i="20"/>
  <c r="GB33" i="20"/>
  <c r="GB34" i="20"/>
  <c r="GB35" i="20"/>
  <c r="GB36" i="20"/>
  <c r="GB37" i="20"/>
  <c r="GB38" i="20"/>
  <c r="GB39" i="20"/>
  <c r="GB40" i="20"/>
  <c r="GB41" i="20"/>
  <c r="GB42" i="20"/>
  <c r="GB43" i="20"/>
  <c r="GB44" i="20"/>
  <c r="GB45" i="20"/>
  <c r="GB46" i="20"/>
  <c r="GB47" i="20"/>
  <c r="GB48" i="20"/>
  <c r="GB49" i="20"/>
  <c r="GB50" i="20"/>
  <c r="GB51" i="20"/>
  <c r="GB52" i="20"/>
  <c r="GB53" i="20"/>
  <c r="GB54" i="20"/>
  <c r="GB55" i="20"/>
  <c r="GB56" i="20"/>
  <c r="GB57" i="20"/>
  <c r="GB58" i="20"/>
  <c r="GB59" i="20"/>
  <c r="GB60" i="20"/>
  <c r="GB61" i="20"/>
  <c r="GB81" i="20"/>
  <c r="GB12" i="20"/>
  <c r="CV98" i="26" l="1"/>
  <c r="CW98" i="26"/>
  <c r="DB87" i="26"/>
  <c r="CZ67" i="26"/>
  <c r="CZ7" i="26"/>
  <c r="DA88" i="26"/>
  <c r="CZ86" i="26"/>
  <c r="DA9" i="26"/>
  <c r="DB8" i="26"/>
  <c r="DB68" i="26"/>
  <c r="DB98" i="26" s="1"/>
  <c r="DB100" i="26" s="1"/>
  <c r="DA69" i="26"/>
  <c r="DD6" i="26"/>
  <c r="GB82" i="20"/>
  <c r="DA98" i="26" l="1"/>
  <c r="CZ98" i="26"/>
  <c r="DF87" i="26"/>
  <c r="DF68" i="26"/>
  <c r="DF8" i="26"/>
  <c r="DD86" i="26"/>
  <c r="DD67" i="26"/>
  <c r="DD7" i="26"/>
  <c r="DH6" i="26"/>
  <c r="DE69" i="26"/>
  <c r="DE88" i="26"/>
  <c r="DE9" i="26"/>
  <c r="DB102" i="26"/>
  <c r="FX13" i="20"/>
  <c r="FZ13" i="20"/>
  <c r="FX14" i="20"/>
  <c r="FZ14" i="20"/>
  <c r="FX15" i="20"/>
  <c r="FZ15" i="20"/>
  <c r="FX16" i="20"/>
  <c r="FZ16" i="20"/>
  <c r="FX17" i="20"/>
  <c r="FZ17" i="20"/>
  <c r="FX18" i="20"/>
  <c r="FZ18" i="20"/>
  <c r="FX19" i="20"/>
  <c r="FZ19" i="20"/>
  <c r="FX20" i="20"/>
  <c r="FZ20" i="20"/>
  <c r="FX21" i="20"/>
  <c r="FZ21" i="20"/>
  <c r="FX22" i="20"/>
  <c r="FZ22" i="20"/>
  <c r="FX23" i="20"/>
  <c r="FZ23" i="20"/>
  <c r="FX24" i="20"/>
  <c r="FZ24" i="20"/>
  <c r="FX25" i="20"/>
  <c r="FZ25" i="20"/>
  <c r="FX26" i="20"/>
  <c r="FZ26" i="20"/>
  <c r="FX27" i="20"/>
  <c r="FZ27" i="20"/>
  <c r="FX28" i="20"/>
  <c r="FZ28" i="20"/>
  <c r="FX29" i="20"/>
  <c r="FZ29" i="20"/>
  <c r="FX30" i="20"/>
  <c r="FZ30" i="20"/>
  <c r="FX31" i="20"/>
  <c r="FZ31" i="20"/>
  <c r="FX32" i="20"/>
  <c r="FZ32" i="20"/>
  <c r="FX33" i="20"/>
  <c r="FZ33" i="20"/>
  <c r="FX34" i="20"/>
  <c r="FZ34" i="20"/>
  <c r="FX35" i="20"/>
  <c r="FZ35" i="20"/>
  <c r="FX36" i="20"/>
  <c r="FZ36" i="20"/>
  <c r="FX37" i="20"/>
  <c r="FZ37" i="20"/>
  <c r="FX38" i="20"/>
  <c r="FZ38" i="20"/>
  <c r="FX39" i="20"/>
  <c r="FZ39" i="20"/>
  <c r="FX40" i="20"/>
  <c r="FZ40" i="20"/>
  <c r="FX41" i="20"/>
  <c r="FZ41" i="20"/>
  <c r="FX42" i="20"/>
  <c r="FZ42" i="20"/>
  <c r="FX43" i="20"/>
  <c r="FZ43" i="20"/>
  <c r="FX44" i="20"/>
  <c r="FZ44" i="20"/>
  <c r="FX45" i="20"/>
  <c r="FZ45" i="20"/>
  <c r="FX46" i="20"/>
  <c r="FZ46" i="20"/>
  <c r="FX47" i="20"/>
  <c r="FZ47" i="20"/>
  <c r="FX48" i="20"/>
  <c r="FZ48" i="20"/>
  <c r="FX49" i="20"/>
  <c r="FZ49" i="20"/>
  <c r="FX50" i="20"/>
  <c r="FZ50" i="20"/>
  <c r="FX51" i="20"/>
  <c r="FZ51" i="20"/>
  <c r="FX52" i="20"/>
  <c r="FZ52" i="20"/>
  <c r="FX53" i="20"/>
  <c r="FZ53" i="20"/>
  <c r="FX54" i="20"/>
  <c r="FZ54" i="20"/>
  <c r="FX55" i="20"/>
  <c r="FZ55" i="20"/>
  <c r="FX56" i="20"/>
  <c r="FZ56" i="20"/>
  <c r="FX57" i="20"/>
  <c r="FZ57" i="20"/>
  <c r="FX58" i="20"/>
  <c r="FZ58" i="20"/>
  <c r="FX59" i="20"/>
  <c r="FZ59" i="20"/>
  <c r="FX60" i="20"/>
  <c r="FZ60" i="20"/>
  <c r="FX61" i="20"/>
  <c r="FZ61" i="20"/>
  <c r="FX81" i="20"/>
  <c r="FZ81" i="20"/>
  <c r="DE98" i="26" l="1"/>
  <c r="DD98" i="26"/>
  <c r="DF98" i="26"/>
  <c r="DF100" i="26" s="1"/>
  <c r="DH86" i="26"/>
  <c r="DI69" i="26"/>
  <c r="DL6" i="26"/>
  <c r="DI88" i="26"/>
  <c r="DH67" i="26"/>
  <c r="DJ8" i="26"/>
  <c r="DH7" i="26"/>
  <c r="DJ87" i="26"/>
  <c r="DJ68" i="26"/>
  <c r="DJ98" i="26" s="1"/>
  <c r="DJ100" i="26" s="1"/>
  <c r="DI9" i="26"/>
  <c r="A25" i="10"/>
  <c r="C25" i="10" s="1"/>
  <c r="A26" i="10"/>
  <c r="C26" i="10" s="1"/>
  <c r="A27" i="10"/>
  <c r="C27" i="10" s="1"/>
  <c r="A28" i="10"/>
  <c r="C28" i="10" s="1"/>
  <c r="A29" i="10"/>
  <c r="C29" i="10" s="1"/>
  <c r="A30" i="10"/>
  <c r="C30" i="10" s="1"/>
  <c r="A31" i="10"/>
  <c r="C31" i="10" s="1"/>
  <c r="A32" i="10"/>
  <c r="C32" i="10" s="1"/>
  <c r="A33" i="10"/>
  <c r="C33" i="10" s="1"/>
  <c r="A34" i="10"/>
  <c r="C34" i="10" s="1"/>
  <c r="A35" i="10"/>
  <c r="C35" i="10" s="1"/>
  <c r="A36" i="10"/>
  <c r="C36" i="10" s="1"/>
  <c r="A37" i="10"/>
  <c r="C37" i="10" s="1"/>
  <c r="A38" i="10"/>
  <c r="C38" i="10" s="1"/>
  <c r="A39" i="10"/>
  <c r="C39" i="10" s="1"/>
  <c r="A40" i="10"/>
  <c r="C40" i="10" s="1"/>
  <c r="A41" i="10"/>
  <c r="C41" i="10" s="1"/>
  <c r="A42" i="10"/>
  <c r="C42" i="10" s="1"/>
  <c r="A43" i="10"/>
  <c r="C43" i="10" s="1"/>
  <c r="A44" i="10"/>
  <c r="C44" i="10" s="1"/>
  <c r="A45" i="10"/>
  <c r="C45" i="10" s="1"/>
  <c r="A46" i="10"/>
  <c r="C46" i="10" s="1"/>
  <c r="A47" i="10"/>
  <c r="C47" i="10" s="1"/>
  <c r="A48" i="10"/>
  <c r="C48" i="10" s="1"/>
  <c r="A49" i="10"/>
  <c r="C49" i="10" s="1"/>
  <c r="A50" i="10"/>
  <c r="C50" i="10" s="1"/>
  <c r="A51" i="10"/>
  <c r="C51" i="10" s="1"/>
  <c r="A52" i="10"/>
  <c r="C52" i="10" s="1"/>
  <c r="A53" i="10"/>
  <c r="C53" i="10" s="1"/>
  <c r="A54" i="10"/>
  <c r="C54" i="10" s="1"/>
  <c r="A55" i="10"/>
  <c r="C55" i="10" s="1"/>
  <c r="A56" i="10"/>
  <c r="C56" i="10" s="1"/>
  <c r="A57" i="10"/>
  <c r="C57" i="10" s="1"/>
  <c r="A58" i="10"/>
  <c r="A9" i="10"/>
  <c r="C9" i="10" s="1"/>
  <c r="A10" i="10"/>
  <c r="C10" i="10" s="1"/>
  <c r="A11" i="10"/>
  <c r="C11" i="10" s="1"/>
  <c r="A12" i="10"/>
  <c r="C12" i="10" s="1"/>
  <c r="A13" i="10"/>
  <c r="C13" i="10" s="1"/>
  <c r="A14" i="10"/>
  <c r="C14" i="10" s="1"/>
  <c r="A15" i="10"/>
  <c r="C15" i="10" s="1"/>
  <c r="A16" i="10"/>
  <c r="C16" i="10" s="1"/>
  <c r="A17" i="10"/>
  <c r="C17" i="10" s="1"/>
  <c r="A18" i="10"/>
  <c r="C18" i="10" s="1"/>
  <c r="A19" i="10"/>
  <c r="C19" i="10" s="1"/>
  <c r="A20" i="10"/>
  <c r="C20" i="10" s="1"/>
  <c r="A21" i="10"/>
  <c r="C21" i="10" s="1"/>
  <c r="A22" i="10"/>
  <c r="C22" i="10" s="1"/>
  <c r="A23" i="10"/>
  <c r="C23" i="10" s="1"/>
  <c r="A24" i="10"/>
  <c r="C24" i="10" s="1"/>
  <c r="DM88" i="26" l="1"/>
  <c r="DL67" i="26"/>
  <c r="DL98" i="26" s="1"/>
  <c r="DM9" i="26"/>
  <c r="DN8" i="26"/>
  <c r="DN68" i="26"/>
  <c r="DM69" i="26"/>
  <c r="DM98" i="26" s="1"/>
  <c r="DL86" i="26"/>
  <c r="DL7" i="26"/>
  <c r="DN87" i="26"/>
  <c r="DP6" i="26"/>
  <c r="DH98" i="26"/>
  <c r="DI98" i="26"/>
  <c r="B28" i="20"/>
  <c r="B25" i="21" s="1"/>
  <c r="B29" i="20"/>
  <c r="B26" i="21" s="1"/>
  <c r="B30" i="20"/>
  <c r="B27" i="21" s="1"/>
  <c r="B31" i="20"/>
  <c r="B28" i="21" s="1"/>
  <c r="B32" i="20"/>
  <c r="B29" i="21" s="1"/>
  <c r="B33" i="20"/>
  <c r="B30" i="21" s="1"/>
  <c r="B34" i="20"/>
  <c r="B31" i="21" s="1"/>
  <c r="B35" i="20"/>
  <c r="B32" i="21" s="1"/>
  <c r="B36" i="20"/>
  <c r="B33" i="21" s="1"/>
  <c r="B37" i="20"/>
  <c r="B34" i="21" s="1"/>
  <c r="B38" i="20"/>
  <c r="B35" i="21" s="1"/>
  <c r="B39" i="20"/>
  <c r="B36" i="21" s="1"/>
  <c r="B40" i="20"/>
  <c r="B37" i="21" s="1"/>
  <c r="B41" i="20"/>
  <c r="B38" i="21" s="1"/>
  <c r="B42" i="20"/>
  <c r="B39" i="21" s="1"/>
  <c r="B43" i="20"/>
  <c r="B40" i="21" s="1"/>
  <c r="B44" i="20"/>
  <c r="B41" i="21" s="1"/>
  <c r="B45" i="20"/>
  <c r="B42" i="21" s="1"/>
  <c r="B46" i="20"/>
  <c r="B43" i="21" s="1"/>
  <c r="B47" i="20"/>
  <c r="B44" i="21" s="1"/>
  <c r="B48" i="20"/>
  <c r="B45" i="21" s="1"/>
  <c r="B49" i="20"/>
  <c r="B46" i="21" s="1"/>
  <c r="B50" i="20"/>
  <c r="B47" i="21" s="1"/>
  <c r="B51" i="20"/>
  <c r="B48" i="21" s="1"/>
  <c r="B52" i="20"/>
  <c r="B49" i="21" s="1"/>
  <c r="B53" i="20"/>
  <c r="B50" i="21" s="1"/>
  <c r="B54" i="20"/>
  <c r="B51" i="21" s="1"/>
  <c r="B55" i="20"/>
  <c r="B52" i="21" s="1"/>
  <c r="B56" i="20"/>
  <c r="B53" i="21" s="1"/>
  <c r="B57" i="20"/>
  <c r="B54" i="21" s="1"/>
  <c r="B58" i="20"/>
  <c r="B55" i="21" s="1"/>
  <c r="B59" i="20"/>
  <c r="B56" i="21" s="1"/>
  <c r="B60" i="20"/>
  <c r="B57" i="21" s="1"/>
  <c r="B61" i="20"/>
  <c r="B58" i="21" s="1"/>
  <c r="B65" i="17"/>
  <c r="B66" i="17"/>
  <c r="B67" i="17"/>
  <c r="B68" i="17"/>
  <c r="B69" i="17"/>
  <c r="B70" i="17"/>
  <c r="B71" i="17"/>
  <c r="B72" i="17"/>
  <c r="B73" i="17"/>
  <c r="B74" i="17"/>
  <c r="B64"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HE82" i="18"/>
  <c r="HD82" i="18"/>
  <c r="HA82" i="18"/>
  <c r="GZ82" i="18"/>
  <c r="GW82" i="18"/>
  <c r="GV82" i="18"/>
  <c r="GS82" i="18"/>
  <c r="GR82" i="18"/>
  <c r="GO82" i="18"/>
  <c r="GN82" i="18"/>
  <c r="GK82" i="18"/>
  <c r="GJ82" i="18"/>
  <c r="GG82" i="18"/>
  <c r="GF82" i="18"/>
  <c r="GC82" i="18"/>
  <c r="GB82" i="18"/>
  <c r="FY82" i="18"/>
  <c r="FX82" i="18"/>
  <c r="FU82" i="18"/>
  <c r="FT82" i="18"/>
  <c r="FQ82" i="18"/>
  <c r="FP82" i="18"/>
  <c r="FM82" i="18"/>
  <c r="FL82" i="18"/>
  <c r="FI82" i="18"/>
  <c r="FH82" i="18"/>
  <c r="FE82" i="18"/>
  <c r="FD82" i="18"/>
  <c r="FA82" i="18"/>
  <c r="EZ82" i="18"/>
  <c r="EW82" i="18"/>
  <c r="EV82" i="18"/>
  <c r="ES82" i="18"/>
  <c r="ER82" i="18"/>
  <c r="EO82" i="18"/>
  <c r="EN82" i="18"/>
  <c r="EK82" i="18"/>
  <c r="EJ82" i="18"/>
  <c r="EG82" i="18"/>
  <c r="EF82" i="18"/>
  <c r="EC82" i="18"/>
  <c r="EB82" i="18"/>
  <c r="DY82" i="18"/>
  <c r="DX82" i="18"/>
  <c r="DU82" i="18"/>
  <c r="DT82" i="18"/>
  <c r="DQ82" i="18"/>
  <c r="DP82" i="18"/>
  <c r="DM82" i="18"/>
  <c r="DL82" i="18"/>
  <c r="DI82" i="18"/>
  <c r="DH82" i="18"/>
  <c r="DE82" i="18"/>
  <c r="DD82" i="18"/>
  <c r="DA82" i="18"/>
  <c r="CZ82" i="18"/>
  <c r="CW82" i="18"/>
  <c r="CV82" i="18"/>
  <c r="CS82" i="18"/>
  <c r="CR82" i="18"/>
  <c r="CO82" i="18"/>
  <c r="CN82" i="18"/>
  <c r="CK82" i="18"/>
  <c r="CJ82" i="18"/>
  <c r="CG82" i="18"/>
  <c r="CF82" i="18"/>
  <c r="CC82" i="18"/>
  <c r="CB82" i="18"/>
  <c r="BY82" i="18"/>
  <c r="BX82" i="18"/>
  <c r="BU82" i="18"/>
  <c r="BT82" i="18"/>
  <c r="BQ82" i="18"/>
  <c r="BP82" i="18"/>
  <c r="BM82" i="18"/>
  <c r="BL82" i="18"/>
  <c r="BI82" i="18"/>
  <c r="BH82" i="18"/>
  <c r="BE82" i="18"/>
  <c r="BD82" i="18"/>
  <c r="BA82" i="18"/>
  <c r="AZ82" i="18"/>
  <c r="AW82" i="18"/>
  <c r="AV82" i="18"/>
  <c r="AS82" i="18"/>
  <c r="AR82" i="18"/>
  <c r="AO82" i="18"/>
  <c r="AN82" i="18"/>
  <c r="AK82" i="18"/>
  <c r="AJ82" i="18"/>
  <c r="AG82" i="18"/>
  <c r="AF82" i="18"/>
  <c r="AC82" i="18"/>
  <c r="AB82" i="18"/>
  <c r="Y82" i="18"/>
  <c r="X82" i="18"/>
  <c r="U82" i="18"/>
  <c r="T82" i="18"/>
  <c r="Q82" i="18"/>
  <c r="P82" i="18"/>
  <c r="M82" i="18"/>
  <c r="L82" i="18"/>
  <c r="I82" i="18"/>
  <c r="H82" i="18"/>
  <c r="E82" i="18"/>
  <c r="D82" i="18"/>
  <c r="E69" i="18"/>
  <c r="F68" i="18"/>
  <c r="D67" i="18"/>
  <c r="A64" i="17"/>
  <c r="A65" i="17" s="1"/>
  <c r="HM79" i="18"/>
  <c r="HK79" i="18"/>
  <c r="HI79" i="18"/>
  <c r="HM78" i="18"/>
  <c r="HK78" i="18"/>
  <c r="HI78" i="18"/>
  <c r="HM57" i="18"/>
  <c r="HK57" i="18"/>
  <c r="HI57" i="18"/>
  <c r="HM56" i="18"/>
  <c r="HK56" i="18"/>
  <c r="HI56" i="18"/>
  <c r="HM55" i="18"/>
  <c r="HK55" i="18"/>
  <c r="HI55" i="18"/>
  <c r="HM54" i="18"/>
  <c r="HK54" i="18"/>
  <c r="HI54" i="18"/>
  <c r="HM53" i="18"/>
  <c r="HK53" i="18"/>
  <c r="HI53" i="18"/>
  <c r="HM52" i="18"/>
  <c r="HK52" i="18"/>
  <c r="HI52" i="18"/>
  <c r="HM51" i="18"/>
  <c r="HK51" i="18"/>
  <c r="HI51" i="18"/>
  <c r="HM50" i="18"/>
  <c r="HK50" i="18"/>
  <c r="HI50" i="18"/>
  <c r="HM49" i="18"/>
  <c r="HK49" i="18"/>
  <c r="HI49" i="18"/>
  <c r="HM48" i="18"/>
  <c r="HK48" i="18"/>
  <c r="HI48" i="18"/>
  <c r="HM47" i="18"/>
  <c r="HK47" i="18"/>
  <c r="HI47" i="18"/>
  <c r="DE52" i="1"/>
  <c r="DC52" i="1"/>
  <c r="DE51" i="1"/>
  <c r="DC51" i="1"/>
  <c r="DE50" i="1"/>
  <c r="DC50" i="1"/>
  <c r="DE49" i="1"/>
  <c r="DC49" i="1"/>
  <c r="DE48" i="1"/>
  <c r="DC48" i="1"/>
  <c r="DE47" i="1"/>
  <c r="DC47" i="1"/>
  <c r="DE46" i="1"/>
  <c r="DC46" i="1"/>
  <c r="DE45" i="1"/>
  <c r="DC45" i="1"/>
  <c r="DE44" i="1"/>
  <c r="DC44" i="1"/>
  <c r="DE43" i="1"/>
  <c r="DC43" i="1"/>
  <c r="DE42" i="1"/>
  <c r="DC42" i="1"/>
  <c r="DE41" i="1"/>
  <c r="DC41" i="1"/>
  <c r="DE40" i="1"/>
  <c r="DC40" i="1"/>
  <c r="DE39" i="1"/>
  <c r="DC39" i="1"/>
  <c r="DE38" i="1"/>
  <c r="DC38" i="1"/>
  <c r="HI61" i="18"/>
  <c r="C58" i="10" s="1"/>
  <c r="HK61" i="18"/>
  <c r="HM61" i="18"/>
  <c r="HE63" i="18"/>
  <c r="HD63" i="18"/>
  <c r="HA63" i="18"/>
  <c r="GZ63" i="18"/>
  <c r="GW63" i="18"/>
  <c r="GV63" i="18"/>
  <c r="GS63" i="18"/>
  <c r="GR63" i="18"/>
  <c r="GO63" i="18"/>
  <c r="GN63" i="18"/>
  <c r="GK63" i="18"/>
  <c r="GJ63" i="18"/>
  <c r="GG63" i="18"/>
  <c r="GF63" i="18"/>
  <c r="GC63" i="18"/>
  <c r="GB63" i="18"/>
  <c r="FY63" i="18"/>
  <c r="FX63" i="18"/>
  <c r="FU63" i="18"/>
  <c r="FT63" i="18"/>
  <c r="FQ63" i="18"/>
  <c r="FP63" i="18"/>
  <c r="FM63" i="18"/>
  <c r="FL63" i="18"/>
  <c r="FI63" i="18"/>
  <c r="FH63" i="18"/>
  <c r="FE63" i="18"/>
  <c r="FD63" i="18"/>
  <c r="FA63" i="18"/>
  <c r="EZ63" i="18"/>
  <c r="EW63" i="18"/>
  <c r="EV63" i="18"/>
  <c r="ES63" i="18"/>
  <c r="ER63" i="18"/>
  <c r="EO63" i="18"/>
  <c r="EN63" i="18"/>
  <c r="EK63" i="18"/>
  <c r="EJ63" i="18"/>
  <c r="EG63" i="18"/>
  <c r="EF63" i="18"/>
  <c r="EC63" i="18"/>
  <c r="EB63" i="18"/>
  <c r="DY63" i="18"/>
  <c r="DX63" i="18"/>
  <c r="DU63" i="18"/>
  <c r="DT63" i="18"/>
  <c r="DQ63" i="18"/>
  <c r="DP63" i="18"/>
  <c r="DM63" i="18"/>
  <c r="DL63" i="18"/>
  <c r="DI63" i="18"/>
  <c r="DH63" i="18"/>
  <c r="DE63" i="18"/>
  <c r="DD63" i="18"/>
  <c r="DA63" i="18"/>
  <c r="CZ63" i="18"/>
  <c r="CW63" i="18"/>
  <c r="CV63" i="18"/>
  <c r="CS63" i="18"/>
  <c r="CR63" i="18"/>
  <c r="CO63" i="18"/>
  <c r="CN63" i="18"/>
  <c r="CK63" i="18"/>
  <c r="CJ63" i="18"/>
  <c r="CG63" i="18"/>
  <c r="CF63" i="18"/>
  <c r="CC63" i="18"/>
  <c r="CB63" i="18"/>
  <c r="BY63" i="18"/>
  <c r="BX63" i="18"/>
  <c r="BU63" i="18"/>
  <c r="BT63" i="18"/>
  <c r="BQ63" i="18"/>
  <c r="BP63" i="18"/>
  <c r="BM63" i="18"/>
  <c r="BL63" i="18"/>
  <c r="BI63" i="18"/>
  <c r="BH63" i="18"/>
  <c r="BE63" i="18"/>
  <c r="BD63" i="18"/>
  <c r="BA63" i="18"/>
  <c r="AZ63" i="18"/>
  <c r="AW63" i="18"/>
  <c r="AV63" i="18"/>
  <c r="AS63" i="18"/>
  <c r="AR63" i="18"/>
  <c r="AO63" i="18"/>
  <c r="AN63" i="18"/>
  <c r="AK63" i="18"/>
  <c r="AJ63" i="18"/>
  <c r="AG63" i="18"/>
  <c r="AF63" i="18"/>
  <c r="AC63" i="18"/>
  <c r="AB63" i="18"/>
  <c r="Y63" i="18"/>
  <c r="X63" i="18"/>
  <c r="U63" i="18"/>
  <c r="T63" i="18"/>
  <c r="Q63" i="18"/>
  <c r="P63" i="18"/>
  <c r="M63" i="18"/>
  <c r="L63" i="18"/>
  <c r="I63" i="18"/>
  <c r="H63" i="18"/>
  <c r="E63" i="18"/>
  <c r="D63" i="18"/>
  <c r="HM80" i="18"/>
  <c r="HK80" i="18"/>
  <c r="HI80" i="18"/>
  <c r="HM77" i="18"/>
  <c r="HK77" i="18"/>
  <c r="HI77" i="18"/>
  <c r="HM76" i="18"/>
  <c r="HK76" i="18"/>
  <c r="HI76" i="18"/>
  <c r="HM75" i="18"/>
  <c r="HK75" i="18"/>
  <c r="HI75" i="18"/>
  <c r="HM74" i="18"/>
  <c r="HK74" i="18"/>
  <c r="HI74" i="18"/>
  <c r="HM73" i="18"/>
  <c r="HK73" i="18"/>
  <c r="HI73" i="18"/>
  <c r="HM72" i="18"/>
  <c r="HK72" i="18"/>
  <c r="HI72" i="18"/>
  <c r="HM71" i="18"/>
  <c r="HK71" i="18"/>
  <c r="HI71" i="18"/>
  <c r="H6" i="18"/>
  <c r="D7" i="18"/>
  <c r="C3" i="15" s="1"/>
  <c r="DN98" i="26" l="1"/>
  <c r="DN100" i="26" s="1"/>
  <c r="E98" i="18"/>
  <c r="DQ88" i="26"/>
  <c r="DR68" i="26"/>
  <c r="DR98" i="26" s="1"/>
  <c r="DR100" i="26" s="1"/>
  <c r="DR8" i="26"/>
  <c r="DP86" i="26"/>
  <c r="DR87" i="26"/>
  <c r="DP7" i="26"/>
  <c r="DQ9" i="26"/>
  <c r="DQ69" i="26"/>
  <c r="DQ98" i="26" s="1"/>
  <c r="DP67" i="26"/>
  <c r="DP98" i="26" s="1"/>
  <c r="DT6" i="26"/>
  <c r="D98" i="18"/>
  <c r="L6" i="18"/>
  <c r="I88" i="18"/>
  <c r="J87" i="18"/>
  <c r="H86" i="18"/>
  <c r="J68" i="18"/>
  <c r="N68" i="18"/>
  <c r="H67" i="18"/>
  <c r="H98" i="18" s="1"/>
  <c r="L67" i="18"/>
  <c r="I69" i="18"/>
  <c r="I98" i="18" s="1"/>
  <c r="AD82" i="18"/>
  <c r="AP82" i="18"/>
  <c r="BB82" i="18"/>
  <c r="BN82" i="18"/>
  <c r="BZ82" i="18"/>
  <c r="CX82" i="18"/>
  <c r="DJ82" i="18"/>
  <c r="HB82" i="18"/>
  <c r="N82" i="18"/>
  <c r="Z82" i="18"/>
  <c r="AX82" i="18"/>
  <c r="BJ82" i="18"/>
  <c r="BV82" i="18"/>
  <c r="CH82" i="18"/>
  <c r="F82" i="18"/>
  <c r="J82" i="18"/>
  <c r="R82" i="18"/>
  <c r="V82" i="18"/>
  <c r="AH82" i="18"/>
  <c r="AL82" i="18"/>
  <c r="AT82" i="18"/>
  <c r="BF82" i="18"/>
  <c r="BR82" i="18"/>
  <c r="CD82" i="18"/>
  <c r="CL82" i="18"/>
  <c r="CP82" i="18"/>
  <c r="CT82" i="18"/>
  <c r="DB82" i="18"/>
  <c r="GX82" i="18"/>
  <c r="DF82" i="18"/>
  <c r="DN82" i="18"/>
  <c r="DR82" i="18"/>
  <c r="DV82" i="18"/>
  <c r="DZ82" i="18"/>
  <c r="ED82" i="18"/>
  <c r="EH82" i="18"/>
  <c r="EL82" i="18"/>
  <c r="EP82" i="18"/>
  <c r="ET82" i="18"/>
  <c r="EX82" i="18"/>
  <c r="FB82" i="18"/>
  <c r="FF82" i="18"/>
  <c r="FJ82" i="18"/>
  <c r="FN82" i="18"/>
  <c r="FR82" i="18"/>
  <c r="FV82" i="18"/>
  <c r="FZ82" i="18"/>
  <c r="GD82" i="18"/>
  <c r="GH82" i="18"/>
  <c r="GL82" i="18"/>
  <c r="GP82" i="18"/>
  <c r="GT82" i="18"/>
  <c r="HF82" i="18"/>
  <c r="A66" i="17"/>
  <c r="A67" i="17" s="1"/>
  <c r="H7" i="18"/>
  <c r="L7" i="18"/>
  <c r="P6" i="18"/>
  <c r="DT67" i="26" l="1"/>
  <c r="DU69" i="26"/>
  <c r="DX6" i="26"/>
  <c r="DU88" i="26"/>
  <c r="DV68" i="26"/>
  <c r="DV98" i="26" s="1"/>
  <c r="DV100" i="26" s="1"/>
  <c r="DU9" i="26"/>
  <c r="DV87" i="26"/>
  <c r="DT86" i="26"/>
  <c r="DV8" i="26"/>
  <c r="DT7" i="26"/>
  <c r="M69" i="18"/>
  <c r="M88" i="18"/>
  <c r="N87" i="18"/>
  <c r="L86" i="18"/>
  <c r="L98" i="18" s="1"/>
  <c r="Q88" i="18"/>
  <c r="R87" i="18"/>
  <c r="P86" i="18"/>
  <c r="Q69" i="18"/>
  <c r="Q98" i="18" s="1"/>
  <c r="R68" i="18"/>
  <c r="P67" i="18"/>
  <c r="P98" i="18" s="1"/>
  <c r="A68" i="17"/>
  <c r="T6" i="18"/>
  <c r="P7" i="18"/>
  <c r="DU98" i="26" l="1"/>
  <c r="DZ87" i="26"/>
  <c r="DY69" i="26"/>
  <c r="DY98" i="26" s="1"/>
  <c r="EB6" i="26"/>
  <c r="DX86" i="26"/>
  <c r="DX67" i="26"/>
  <c r="DX98" i="26" s="1"/>
  <c r="DX7" i="26"/>
  <c r="DY88" i="26"/>
  <c r="DZ68" i="26"/>
  <c r="DZ98" i="26" s="1"/>
  <c r="DZ100" i="26" s="1"/>
  <c r="DY9" i="26"/>
  <c r="DZ8" i="26"/>
  <c r="DT98" i="26"/>
  <c r="M98" i="18"/>
  <c r="U88" i="18"/>
  <c r="V87" i="18"/>
  <c r="T86" i="18"/>
  <c r="U69" i="18"/>
  <c r="U98" i="18" s="1"/>
  <c r="T67" i="18"/>
  <c r="V68" i="18"/>
  <c r="A69" i="17"/>
  <c r="T7" i="18"/>
  <c r="X6" i="18"/>
  <c r="EC69" i="26" l="1"/>
  <c r="ED68" i="26"/>
  <c r="EC9" i="26"/>
  <c r="EC88" i="26"/>
  <c r="EB67" i="26"/>
  <c r="EB7" i="26"/>
  <c r="EF6" i="26"/>
  <c r="EB86" i="26"/>
  <c r="ED87" i="26"/>
  <c r="ED8" i="26"/>
  <c r="Y88" i="18"/>
  <c r="Z87" i="18"/>
  <c r="X86" i="18"/>
  <c r="T98" i="18"/>
  <c r="Y69" i="18"/>
  <c r="Z68" i="18"/>
  <c r="X67" i="18"/>
  <c r="X98" i="18" s="1"/>
  <c r="A70" i="17"/>
  <c r="X7" i="18"/>
  <c r="AB6" i="18"/>
  <c r="ED98" i="26" l="1"/>
  <c r="ED100" i="26" s="1"/>
  <c r="EB98" i="26"/>
  <c r="EG88" i="26"/>
  <c r="EH68" i="26"/>
  <c r="EH98" i="26" s="1"/>
  <c r="EH100" i="26" s="1"/>
  <c r="EH8" i="26"/>
  <c r="EF7" i="26"/>
  <c r="EF67" i="26"/>
  <c r="EF98" i="26" s="1"/>
  <c r="EG69" i="26"/>
  <c r="EJ6" i="26"/>
  <c r="EH87" i="26"/>
  <c r="EF86" i="26"/>
  <c r="EG9" i="26"/>
  <c r="EC98" i="26"/>
  <c r="AC9" i="18"/>
  <c r="AC88" i="18"/>
  <c r="AD87" i="18"/>
  <c r="AB86" i="18"/>
  <c r="Y98" i="18"/>
  <c r="AC69" i="18"/>
  <c r="AB67" i="18"/>
  <c r="AB98" i="18" s="1"/>
  <c r="AD68" i="18"/>
  <c r="A71" i="17"/>
  <c r="AF6" i="18"/>
  <c r="AB7" i="18"/>
  <c r="A8" i="10"/>
  <c r="C8" i="10" s="1"/>
  <c r="C59" i="10" s="1"/>
  <c r="EG98" i="26" l="1"/>
  <c r="EL87" i="26"/>
  <c r="EJ67" i="26"/>
  <c r="EJ7" i="26"/>
  <c r="EK88" i="26"/>
  <c r="EJ86" i="26"/>
  <c r="EK9" i="26"/>
  <c r="EL8" i="26"/>
  <c r="EL68" i="26"/>
  <c r="EL98" i="26" s="1"/>
  <c r="EL100" i="26" s="1"/>
  <c r="EK69" i="26"/>
  <c r="EK98" i="26" s="1"/>
  <c r="EN6" i="26"/>
  <c r="AG88" i="18"/>
  <c r="AH87" i="18"/>
  <c r="AF86" i="18"/>
  <c r="AC98" i="18"/>
  <c r="AG69" i="18"/>
  <c r="AH68" i="18"/>
  <c r="AF67" i="18"/>
  <c r="A72" i="17"/>
  <c r="FJ63" i="18"/>
  <c r="FV63" i="18"/>
  <c r="FN63" i="18"/>
  <c r="FZ63" i="18"/>
  <c r="GL63" i="18"/>
  <c r="GX63" i="18"/>
  <c r="FR63" i="18"/>
  <c r="GD63" i="18"/>
  <c r="GP63" i="18"/>
  <c r="HB63" i="18"/>
  <c r="GH63" i="18"/>
  <c r="GT63" i="18"/>
  <c r="HF63" i="18"/>
  <c r="AF7" i="18"/>
  <c r="AJ6" i="18"/>
  <c r="EJ98" i="26" l="1"/>
  <c r="EO88" i="26"/>
  <c r="EO69" i="26"/>
  <c r="EO98" i="26" s="1"/>
  <c r="EN7" i="26"/>
  <c r="ER6" i="26"/>
  <c r="EP87" i="26"/>
  <c r="EP68" i="26"/>
  <c r="EP98" i="26" s="1"/>
  <c r="EP100" i="26" s="1"/>
  <c r="EO9" i="26"/>
  <c r="EN86" i="26"/>
  <c r="EN67" i="26"/>
  <c r="EN98" i="26" s="1"/>
  <c r="EP8" i="26"/>
  <c r="AF98" i="18"/>
  <c r="AK88" i="18"/>
  <c r="AL87" i="18"/>
  <c r="AJ86" i="18"/>
  <c r="AG98" i="18"/>
  <c r="AK69" i="18"/>
  <c r="AJ67" i="18"/>
  <c r="AJ98" i="18" s="1"/>
  <c r="AL68" i="18"/>
  <c r="A73" i="17"/>
  <c r="AJ7" i="18"/>
  <c r="AN6" i="18"/>
  <c r="G18" i="19"/>
  <c r="H18" i="19"/>
  <c r="I18" i="19"/>
  <c r="J18" i="19"/>
  <c r="K18" i="19"/>
  <c r="L18" i="19"/>
  <c r="M18" i="19"/>
  <c r="N18" i="19"/>
  <c r="O18" i="19"/>
  <c r="P18" i="19"/>
  <c r="P7" i="19" s="1"/>
  <c r="P9" i="19" s="1"/>
  <c r="Q18" i="19"/>
  <c r="R18" i="19"/>
  <c r="R7" i="19" s="1"/>
  <c r="R9" i="19" s="1"/>
  <c r="S18" i="19"/>
  <c r="S7" i="19" s="1"/>
  <c r="S9" i="19" s="1"/>
  <c r="T18" i="19"/>
  <c r="T7" i="19" s="1"/>
  <c r="T9" i="19" s="1"/>
  <c r="U18" i="19"/>
  <c r="U7" i="19" s="1"/>
  <c r="U9" i="19" s="1"/>
  <c r="V18" i="19"/>
  <c r="V7" i="19" s="1"/>
  <c r="V9" i="19" s="1"/>
  <c r="W18" i="19"/>
  <c r="W7" i="19" s="1"/>
  <c r="W9" i="19" s="1"/>
  <c r="X18" i="19"/>
  <c r="X7" i="19" s="1"/>
  <c r="X9" i="19" s="1"/>
  <c r="Y18" i="19"/>
  <c r="Y7" i="19" s="1"/>
  <c r="Y9" i="19" s="1"/>
  <c r="Z18" i="19"/>
  <c r="Z7" i="19" s="1"/>
  <c r="Z9" i="19" s="1"/>
  <c r="AA18" i="19"/>
  <c r="AA7" i="19" s="1"/>
  <c r="AA9" i="19" s="1"/>
  <c r="AB18" i="19"/>
  <c r="AB7" i="19" s="1"/>
  <c r="AB9" i="19" s="1"/>
  <c r="AC18" i="19"/>
  <c r="AC7" i="19" s="1"/>
  <c r="AC9" i="19" s="1"/>
  <c r="F18" i="19"/>
  <c r="F7" i="19" s="1"/>
  <c r="J4" i="21"/>
  <c r="HM12" i="18"/>
  <c r="HM13" i="18"/>
  <c r="HM14" i="18"/>
  <c r="HM15" i="18"/>
  <c r="HM16" i="18"/>
  <c r="HM17" i="18"/>
  <c r="HM18" i="18"/>
  <c r="HM19" i="18"/>
  <c r="HM20" i="18"/>
  <c r="HM21" i="18"/>
  <c r="HM22" i="18"/>
  <c r="HM23" i="18"/>
  <c r="HM24" i="18"/>
  <c r="HM25" i="18"/>
  <c r="HM26" i="18"/>
  <c r="HM27" i="18"/>
  <c r="HM28" i="18"/>
  <c r="HM29" i="18"/>
  <c r="HM30" i="18"/>
  <c r="HM31" i="18"/>
  <c r="HM32" i="18"/>
  <c r="HM33" i="18"/>
  <c r="HM34" i="18"/>
  <c r="HM35" i="18"/>
  <c r="HM36" i="18"/>
  <c r="HM37" i="18"/>
  <c r="HM38" i="18"/>
  <c r="HM39" i="18"/>
  <c r="HM40" i="18"/>
  <c r="HM41" i="18"/>
  <c r="HM42" i="18"/>
  <c r="HM43" i="18"/>
  <c r="HM44" i="18"/>
  <c r="HM45" i="18"/>
  <c r="HM46" i="18"/>
  <c r="HM58" i="18"/>
  <c r="HM59" i="18"/>
  <c r="HM60" i="18"/>
  <c r="HM11" i="18"/>
  <c r="ER67" i="26" l="1"/>
  <c r="ES69" i="26"/>
  <c r="EV6" i="26"/>
  <c r="ET87" i="26"/>
  <c r="ET68" i="26"/>
  <c r="ET98" i="26" s="1"/>
  <c r="ET100" i="26" s="1"/>
  <c r="ET8" i="26"/>
  <c r="ER7" i="26"/>
  <c r="ER86" i="26"/>
  <c r="ES88" i="26"/>
  <c r="ES9" i="26"/>
  <c r="AK98" i="18"/>
  <c r="AO88" i="18"/>
  <c r="AP87" i="18"/>
  <c r="AN86" i="18"/>
  <c r="AJ4" i="21"/>
  <c r="BJ4" i="21"/>
  <c r="J7" i="19"/>
  <c r="J9" i="19" s="1"/>
  <c r="G7" i="19"/>
  <c r="G9" i="19" s="1"/>
  <c r="L9" i="19"/>
  <c r="L7" i="19"/>
  <c r="I7" i="19"/>
  <c r="I9" i="19" s="1"/>
  <c r="K9" i="19"/>
  <c r="K7" i="19"/>
  <c r="H7" i="19"/>
  <c r="H9" i="19" s="1"/>
  <c r="O7" i="19"/>
  <c r="O9" i="19" s="1"/>
  <c r="Q7" i="19"/>
  <c r="Q9" i="19" s="1"/>
  <c r="N9" i="19"/>
  <c r="N7" i="19"/>
  <c r="M7" i="19"/>
  <c r="C7" i="19" s="1"/>
  <c r="C21" i="14" s="1"/>
  <c r="AO69" i="18"/>
  <c r="AO98" i="18" s="1"/>
  <c r="AP68" i="18"/>
  <c r="AN67" i="18"/>
  <c r="AN98" i="18" s="1"/>
  <c r="A74" i="17"/>
  <c r="F63" i="18"/>
  <c r="F98" i="18" s="1"/>
  <c r="R63" i="18"/>
  <c r="AD63" i="18"/>
  <c r="AD98" i="18" s="1"/>
  <c r="AP63" i="18"/>
  <c r="BB63" i="18"/>
  <c r="BN63" i="18"/>
  <c r="BZ63" i="18"/>
  <c r="CL63" i="18"/>
  <c r="CX63" i="18"/>
  <c r="DJ63" i="18"/>
  <c r="J63" i="18"/>
  <c r="V63" i="18"/>
  <c r="AH63" i="18"/>
  <c r="AT63" i="18"/>
  <c r="BF63" i="18"/>
  <c r="BR63" i="18"/>
  <c r="CD63" i="18"/>
  <c r="CP63" i="18"/>
  <c r="DB63" i="18"/>
  <c r="DN63" i="18"/>
  <c r="DZ63" i="18"/>
  <c r="EL63" i="18"/>
  <c r="EX63" i="18"/>
  <c r="N63" i="18"/>
  <c r="Z63" i="18"/>
  <c r="AL63" i="18"/>
  <c r="AX63" i="18"/>
  <c r="BJ63" i="18"/>
  <c r="BV63" i="18"/>
  <c r="CH63" i="18"/>
  <c r="CT63" i="18"/>
  <c r="DF63" i="18"/>
  <c r="DR63" i="18"/>
  <c r="ED63" i="18"/>
  <c r="EP63" i="18"/>
  <c r="FB63" i="18"/>
  <c r="DV63" i="18"/>
  <c r="EH63" i="18"/>
  <c r="ET63" i="18"/>
  <c r="FF63" i="18"/>
  <c r="HM98" i="18"/>
  <c r="AR6" i="18"/>
  <c r="AN7" i="18"/>
  <c r="C4" i="20"/>
  <c r="ES98" i="26" l="1"/>
  <c r="EW69" i="26"/>
  <c r="EX87" i="26"/>
  <c r="EV7" i="26"/>
  <c r="EW88" i="26"/>
  <c r="EV86" i="26"/>
  <c r="EW9" i="26"/>
  <c r="EX8" i="26"/>
  <c r="EX68" i="26"/>
  <c r="EX98" i="26" s="1"/>
  <c r="EX100" i="26" s="1"/>
  <c r="EV67" i="26"/>
  <c r="EZ6" i="26"/>
  <c r="ER98" i="26"/>
  <c r="AS88" i="18"/>
  <c r="AT87" i="18"/>
  <c r="AR86" i="18"/>
  <c r="J98" i="18"/>
  <c r="J100" i="18" s="1"/>
  <c r="AL98" i="18"/>
  <c r="AL100" i="18" s="1"/>
  <c r="AH98" i="18"/>
  <c r="AH100" i="18" s="1"/>
  <c r="R98" i="18"/>
  <c r="R100" i="18" s="1"/>
  <c r="AD100" i="18"/>
  <c r="Z98" i="18"/>
  <c r="Z100" i="18" s="1"/>
  <c r="V98" i="18"/>
  <c r="V100" i="18" s="1"/>
  <c r="AP98" i="18"/>
  <c r="AP100" i="18" s="1"/>
  <c r="N98" i="18"/>
  <c r="N100" i="18" s="1"/>
  <c r="F100" i="18"/>
  <c r="M9" i="19"/>
  <c r="AS69" i="18"/>
  <c r="AR67" i="18"/>
  <c r="AT68" i="18"/>
  <c r="AV6" i="18"/>
  <c r="AR7" i="18"/>
  <c r="B13" i="20"/>
  <c r="B10" i="21" s="1"/>
  <c r="B14" i="20"/>
  <c r="B11" i="21" s="1"/>
  <c r="B15" i="20"/>
  <c r="B12" i="21" s="1"/>
  <c r="B16" i="20"/>
  <c r="B13" i="21" s="1"/>
  <c r="B17" i="20"/>
  <c r="B14" i="21" s="1"/>
  <c r="B18" i="20"/>
  <c r="B15" i="21" s="1"/>
  <c r="B19" i="20"/>
  <c r="B16" i="21" s="1"/>
  <c r="B20" i="20"/>
  <c r="B17" i="21" s="1"/>
  <c r="B21" i="20"/>
  <c r="B18" i="21" s="1"/>
  <c r="B22" i="20"/>
  <c r="B19" i="21" s="1"/>
  <c r="B23" i="20"/>
  <c r="B20" i="21" s="1"/>
  <c r="B24" i="20"/>
  <c r="B21" i="21" s="1"/>
  <c r="B25" i="20"/>
  <c r="B22" i="21" s="1"/>
  <c r="B26" i="20"/>
  <c r="B23" i="21" s="1"/>
  <c r="B27" i="20"/>
  <c r="B24" i="21" s="1"/>
  <c r="B12" i="20"/>
  <c r="B9" i="21" s="1"/>
  <c r="D6" i="20"/>
  <c r="A7" i="21"/>
  <c r="K2" i="21"/>
  <c r="DC10" i="1"/>
  <c r="DE10" i="1"/>
  <c r="DC11" i="1"/>
  <c r="DE11" i="1"/>
  <c r="DC12" i="1"/>
  <c r="DE12" i="1"/>
  <c r="DC13" i="1"/>
  <c r="DE13" i="1"/>
  <c r="DC14" i="1"/>
  <c r="DE14" i="1"/>
  <c r="DC15" i="1"/>
  <c r="DE15" i="1"/>
  <c r="DC16" i="1"/>
  <c r="DE16" i="1"/>
  <c r="DC17" i="1"/>
  <c r="DE17" i="1"/>
  <c r="DC18" i="1"/>
  <c r="DE18" i="1"/>
  <c r="DC19" i="1"/>
  <c r="DE19" i="1"/>
  <c r="DC20" i="1"/>
  <c r="DE20" i="1"/>
  <c r="DC21" i="1"/>
  <c r="DE21" i="1"/>
  <c r="DC22" i="1"/>
  <c r="DE22" i="1"/>
  <c r="DC23" i="1"/>
  <c r="DE23" i="1"/>
  <c r="DC24" i="1"/>
  <c r="DE24" i="1"/>
  <c r="DC25" i="1"/>
  <c r="DE25" i="1"/>
  <c r="DC26" i="1"/>
  <c r="DE26" i="1"/>
  <c r="DC27" i="1"/>
  <c r="DE27" i="1"/>
  <c r="DC28" i="1"/>
  <c r="DE28" i="1"/>
  <c r="DC29" i="1"/>
  <c r="DE29" i="1"/>
  <c r="DC30" i="1"/>
  <c r="DE30" i="1"/>
  <c r="DC31" i="1"/>
  <c r="DE31" i="1"/>
  <c r="DC32" i="1"/>
  <c r="DE32" i="1"/>
  <c r="DC33" i="1"/>
  <c r="DE33" i="1"/>
  <c r="DC34" i="1"/>
  <c r="DE34" i="1"/>
  <c r="DC35" i="1"/>
  <c r="DE35" i="1"/>
  <c r="DC36" i="1"/>
  <c r="DE36" i="1"/>
  <c r="DC37" i="1"/>
  <c r="DE37" i="1"/>
  <c r="DC53" i="1"/>
  <c r="DE53" i="1"/>
  <c r="DC54" i="1"/>
  <c r="DE54" i="1"/>
  <c r="DC55" i="1"/>
  <c r="DE55" i="1"/>
  <c r="DC56" i="1"/>
  <c r="DE56" i="1"/>
  <c r="DC57" i="1"/>
  <c r="DE57" i="1"/>
  <c r="DC58" i="1"/>
  <c r="DE58" i="1"/>
  <c r="DC59" i="1"/>
  <c r="DE59" i="1"/>
  <c r="DE9" i="1"/>
  <c r="DC9" i="1"/>
  <c r="FE82" i="20"/>
  <c r="FC82" i="20"/>
  <c r="FA82" i="20"/>
  <c r="EY82" i="20"/>
  <c r="EW82" i="20"/>
  <c r="EU82" i="20"/>
  <c r="ES82" i="20"/>
  <c r="EQ82" i="20"/>
  <c r="EO82" i="20"/>
  <c r="EM82" i="20"/>
  <c r="EK82" i="20"/>
  <c r="EI82" i="20"/>
  <c r="EG82" i="20"/>
  <c r="EE82" i="20"/>
  <c r="EC82" i="20"/>
  <c r="EA82" i="20"/>
  <c r="DY82" i="20"/>
  <c r="DW82" i="20"/>
  <c r="DU82" i="20"/>
  <c r="DS82" i="20"/>
  <c r="DQ82" i="20"/>
  <c r="DO82" i="20"/>
  <c r="DM82" i="20"/>
  <c r="DK82" i="20"/>
  <c r="DI82" i="20"/>
  <c r="DG82" i="20"/>
  <c r="DE82" i="20"/>
  <c r="DC82" i="20"/>
  <c r="DA82" i="20"/>
  <c r="CY82" i="20"/>
  <c r="CW82" i="20"/>
  <c r="CU82" i="20"/>
  <c r="CS82" i="20"/>
  <c r="CQ82" i="20"/>
  <c r="CO82" i="20"/>
  <c r="CM82" i="20"/>
  <c r="CK82" i="20"/>
  <c r="CI82" i="20"/>
  <c r="CG82" i="20"/>
  <c r="CE82" i="20"/>
  <c r="CC82" i="20"/>
  <c r="CA82" i="20"/>
  <c r="BY82" i="20"/>
  <c r="BW82" i="20"/>
  <c r="BU82" i="20"/>
  <c r="BS82" i="20"/>
  <c r="BQ82" i="20"/>
  <c r="BO82" i="20"/>
  <c r="BM82" i="20"/>
  <c r="BK82" i="20"/>
  <c r="BI82" i="20"/>
  <c r="BG82" i="20"/>
  <c r="BE82" i="20"/>
  <c r="BC82" i="20"/>
  <c r="BA82" i="20"/>
  <c r="AY82" i="20"/>
  <c r="AW82" i="20"/>
  <c r="AU82" i="20"/>
  <c r="AS82" i="20"/>
  <c r="AQ82" i="20"/>
  <c r="AO82" i="20"/>
  <c r="AM82" i="20"/>
  <c r="AK82" i="20"/>
  <c r="AI82" i="20"/>
  <c r="AG82" i="20"/>
  <c r="AE82" i="20"/>
  <c r="AC82" i="20"/>
  <c r="AA82" i="20"/>
  <c r="Y82" i="20"/>
  <c r="W82" i="20"/>
  <c r="U82" i="20"/>
  <c r="S82" i="20"/>
  <c r="Q82" i="20"/>
  <c r="O82" i="20"/>
  <c r="M82" i="20"/>
  <c r="K82" i="20"/>
  <c r="I82" i="20"/>
  <c r="G82" i="20"/>
  <c r="E82" i="20"/>
  <c r="C82" i="20"/>
  <c r="ER82" i="20"/>
  <c r="CV82" i="20"/>
  <c r="AZ82" i="20"/>
  <c r="D82" i="20"/>
  <c r="FZ12" i="20"/>
  <c r="FZ82" i="20" s="1"/>
  <c r="FX12" i="20"/>
  <c r="FX82" i="20" s="1"/>
  <c r="FD82" i="20"/>
  <c r="EZ82" i="20"/>
  <c r="EV82" i="20"/>
  <c r="EN82" i="20"/>
  <c r="EJ82" i="20"/>
  <c r="EF82" i="20"/>
  <c r="EB82" i="20"/>
  <c r="DX82" i="20"/>
  <c r="DT82" i="20"/>
  <c r="DP82" i="20"/>
  <c r="DL82" i="20"/>
  <c r="DH82" i="20"/>
  <c r="DD82" i="20"/>
  <c r="CZ82" i="20"/>
  <c r="CR82" i="20"/>
  <c r="CN82" i="20"/>
  <c r="CJ82" i="20"/>
  <c r="CF82" i="20"/>
  <c r="CB82" i="20"/>
  <c r="BX82" i="20"/>
  <c r="BT82" i="20"/>
  <c r="BP82" i="20"/>
  <c r="BL82" i="20"/>
  <c r="BH82" i="20"/>
  <c r="BD82" i="20"/>
  <c r="AV82" i="20"/>
  <c r="AR82" i="20"/>
  <c r="AN82" i="20"/>
  <c r="AJ82" i="20"/>
  <c r="AF82" i="20"/>
  <c r="AB82" i="20"/>
  <c r="X82" i="20"/>
  <c r="T82" i="20"/>
  <c r="P82" i="20"/>
  <c r="L82" i="20"/>
  <c r="H82" i="20"/>
  <c r="E7" i="20"/>
  <c r="C5" i="20"/>
  <c r="G4" i="20"/>
  <c r="G5" i="20" s="1"/>
  <c r="F9" i="19"/>
  <c r="D6" i="19"/>
  <c r="D7" i="19"/>
  <c r="D5" i="19"/>
  <c r="A7" i="17"/>
  <c r="E3" i="17"/>
  <c r="C3" i="17"/>
  <c r="I2" i="17"/>
  <c r="HK42" i="18"/>
  <c r="HI42" i="18"/>
  <c r="HK41" i="18"/>
  <c r="HI41" i="18"/>
  <c r="HK40" i="18"/>
  <c r="HI40" i="18"/>
  <c r="HK39" i="18"/>
  <c r="HI39" i="18"/>
  <c r="I9" i="18"/>
  <c r="E9" i="18"/>
  <c r="F8" i="18"/>
  <c r="HK12" i="18"/>
  <c r="HK13" i="18"/>
  <c r="HK14" i="18"/>
  <c r="HK15" i="18"/>
  <c r="HK16" i="18"/>
  <c r="HK17" i="18"/>
  <c r="HK18" i="18"/>
  <c r="HK19" i="18"/>
  <c r="HK20" i="18"/>
  <c r="HK21" i="18"/>
  <c r="HK22" i="18"/>
  <c r="HK23" i="18"/>
  <c r="HK24" i="18"/>
  <c r="HK25" i="18"/>
  <c r="HK26" i="18"/>
  <c r="HK27" i="18"/>
  <c r="HK28" i="18"/>
  <c r="HK29" i="18"/>
  <c r="HK30" i="18"/>
  <c r="HK31" i="18"/>
  <c r="HK32" i="18"/>
  <c r="HK33" i="18"/>
  <c r="HK34" i="18"/>
  <c r="HK35" i="18"/>
  <c r="HK36" i="18"/>
  <c r="HK37" i="18"/>
  <c r="HK38" i="18"/>
  <c r="HK43" i="18"/>
  <c r="HK44" i="18"/>
  <c r="HK45" i="18"/>
  <c r="HK46" i="18"/>
  <c r="HK58" i="18"/>
  <c r="HK59" i="18"/>
  <c r="HK60" i="18"/>
  <c r="HK11" i="18"/>
  <c r="FA69" i="26" l="1"/>
  <c r="FB68" i="26"/>
  <c r="FB98" i="26" s="1"/>
  <c r="FB100" i="26" s="1"/>
  <c r="FB8" i="26"/>
  <c r="HI4" i="26"/>
  <c r="FA88" i="26"/>
  <c r="FB87" i="26"/>
  <c r="EZ7" i="26"/>
  <c r="FA9" i="26"/>
  <c r="EZ86" i="26"/>
  <c r="EZ67" i="26"/>
  <c r="HM6" i="26"/>
  <c r="FD6" i="26"/>
  <c r="EW98" i="26"/>
  <c r="EV98" i="26"/>
  <c r="K4" i="21"/>
  <c r="AK4" i="21" s="1"/>
  <c r="BK2" i="21"/>
  <c r="AK2" i="21"/>
  <c r="I4" i="17"/>
  <c r="AJ4" i="17" s="1"/>
  <c r="AJ2" i="17"/>
  <c r="AR98" i="18"/>
  <c r="AS98" i="18"/>
  <c r="AT98" i="18"/>
  <c r="AT100" i="18" s="1"/>
  <c r="AW88" i="18"/>
  <c r="AX87" i="18"/>
  <c r="AV86" i="18"/>
  <c r="AL102" i="18"/>
  <c r="BK4" i="21"/>
  <c r="L2" i="21"/>
  <c r="AW69" i="18"/>
  <c r="AW98" i="18" s="1"/>
  <c r="AV67" i="18"/>
  <c r="AX68" i="18"/>
  <c r="AX98" i="18" s="1"/>
  <c r="HK98" i="18"/>
  <c r="AV7" i="18"/>
  <c r="AZ6" i="18"/>
  <c r="DE60" i="1"/>
  <c r="DC60" i="1"/>
  <c r="J8" i="18"/>
  <c r="M2" i="21"/>
  <c r="A8" i="21"/>
  <c r="H6" i="20"/>
  <c r="I7" i="20"/>
  <c r="K4" i="20"/>
  <c r="D9" i="19"/>
  <c r="C9" i="19"/>
  <c r="A8" i="17"/>
  <c r="G1" i="19"/>
  <c r="J2" i="17"/>
  <c r="HI12" i="18"/>
  <c r="HI13" i="18"/>
  <c r="HI14" i="18"/>
  <c r="HI15" i="18"/>
  <c r="HI16" i="18"/>
  <c r="HI17" i="18"/>
  <c r="HI18" i="18"/>
  <c r="HI19" i="18"/>
  <c r="HI20" i="18"/>
  <c r="HI21" i="18"/>
  <c r="HI22" i="18"/>
  <c r="HI23" i="18"/>
  <c r="HI24" i="18"/>
  <c r="HI25" i="18"/>
  <c r="HI26" i="18"/>
  <c r="HI27" i="18"/>
  <c r="HI28" i="18"/>
  <c r="HI29" i="18"/>
  <c r="HI30" i="18"/>
  <c r="HI31" i="18"/>
  <c r="HI32" i="18"/>
  <c r="HI33" i="18"/>
  <c r="HI34" i="18"/>
  <c r="HI35" i="18"/>
  <c r="HI36" i="18"/>
  <c r="HI37" i="18"/>
  <c r="HI38" i="18"/>
  <c r="HI43" i="18"/>
  <c r="HI44" i="18"/>
  <c r="HI45" i="18"/>
  <c r="HI46" i="18"/>
  <c r="HI58" i="18"/>
  <c r="HI59" i="18"/>
  <c r="HI60" i="18"/>
  <c r="HI11" i="18"/>
  <c r="B6" i="17"/>
  <c r="EZ98" i="26" l="1"/>
  <c r="FF87" i="26"/>
  <c r="FD86" i="26"/>
  <c r="FF8" i="26"/>
  <c r="FD7" i="26"/>
  <c r="FE88" i="26"/>
  <c r="FE69" i="26"/>
  <c r="FE98" i="26" s="1"/>
  <c r="FH6" i="26"/>
  <c r="FD67" i="26"/>
  <c r="FD98" i="26" s="1"/>
  <c r="FF68" i="26"/>
  <c r="FF98" i="26" s="1"/>
  <c r="FF100" i="26" s="1"/>
  <c r="FE9" i="26"/>
  <c r="FA98" i="26"/>
  <c r="M4" i="21"/>
  <c r="BM2" i="21"/>
  <c r="AM2" i="21"/>
  <c r="L4" i="21"/>
  <c r="BL4" i="21" s="1"/>
  <c r="BL2" i="21"/>
  <c r="AL2" i="21"/>
  <c r="J4" i="17"/>
  <c r="AK4" i="17" s="1"/>
  <c r="AK2" i="17"/>
  <c r="AV98" i="18"/>
  <c r="BA88" i="18"/>
  <c r="BB87" i="18"/>
  <c r="AZ86" i="18"/>
  <c r="AX100" i="18"/>
  <c r="BA69" i="18"/>
  <c r="BB68" i="18"/>
  <c r="AZ67" i="18"/>
  <c r="H1" i="19"/>
  <c r="HI98" i="18"/>
  <c r="BD6" i="18"/>
  <c r="AZ7" i="18"/>
  <c r="N2" i="21"/>
  <c r="A9" i="21"/>
  <c r="L6" i="20"/>
  <c r="K5" i="20"/>
  <c r="O4" i="20"/>
  <c r="M7" i="20"/>
  <c r="A9" i="17"/>
  <c r="K2" i="17"/>
  <c r="FH86" i="26" l="1"/>
  <c r="FH67" i="26"/>
  <c r="FH98" i="26" s="1"/>
  <c r="FH7" i="26"/>
  <c r="FI88" i="26"/>
  <c r="FJ68" i="26"/>
  <c r="FJ98" i="26" s="1"/>
  <c r="FJ100" i="26" s="1"/>
  <c r="FI9" i="26"/>
  <c r="FJ8" i="26"/>
  <c r="FJ87" i="26"/>
  <c r="FI69" i="26"/>
  <c r="FI98" i="26" s="1"/>
  <c r="FL6" i="26"/>
  <c r="AL4" i="21"/>
  <c r="BM4" i="21"/>
  <c r="AM4" i="21"/>
  <c r="N4" i="21"/>
  <c r="BN2" i="21"/>
  <c r="AN2" i="21"/>
  <c r="K4" i="17"/>
  <c r="AL4" i="17" s="1"/>
  <c r="AL2" i="17"/>
  <c r="AZ98" i="18"/>
  <c r="BB98" i="18"/>
  <c r="BA98" i="18"/>
  <c r="BE88" i="18"/>
  <c r="BF87" i="18"/>
  <c r="BD86" i="18"/>
  <c r="BE69" i="18"/>
  <c r="BE98" i="18" s="1"/>
  <c r="BD67" i="18"/>
  <c r="BF68" i="18"/>
  <c r="I1" i="19"/>
  <c r="BD7" i="18"/>
  <c r="BH6" i="18"/>
  <c r="A10" i="21"/>
  <c r="O2" i="21"/>
  <c r="M9" i="18"/>
  <c r="N8" i="18"/>
  <c r="P6" i="20"/>
  <c r="O5" i="20"/>
  <c r="S4" i="20"/>
  <c r="Q7" i="20"/>
  <c r="A10" i="17"/>
  <c r="L2" i="17"/>
  <c r="FL86" i="26" l="1"/>
  <c r="FN87" i="26"/>
  <c r="FN8" i="26"/>
  <c r="FM69" i="26"/>
  <c r="FN68" i="26"/>
  <c r="FN98" i="26" s="1"/>
  <c r="FN100" i="26" s="1"/>
  <c r="FM88" i="26"/>
  <c r="FL67" i="26"/>
  <c r="FL98" i="26" s="1"/>
  <c r="FL7" i="26"/>
  <c r="FP6" i="26"/>
  <c r="FM9" i="26"/>
  <c r="BN4" i="21"/>
  <c r="AN4" i="21"/>
  <c r="O4" i="21"/>
  <c r="BO2" i="21"/>
  <c r="AO2" i="21"/>
  <c r="L4" i="17"/>
  <c r="AM2" i="17"/>
  <c r="BD98" i="18"/>
  <c r="BF98" i="18"/>
  <c r="BF100" i="18" s="1"/>
  <c r="BI88" i="18"/>
  <c r="BJ87" i="18"/>
  <c r="BH86" i="18"/>
  <c r="AM4" i="17"/>
  <c r="BB102" i="18"/>
  <c r="BB100" i="18"/>
  <c r="BI69" i="18"/>
  <c r="BJ68" i="18"/>
  <c r="BH67" i="18"/>
  <c r="J1" i="19"/>
  <c r="BH7" i="18"/>
  <c r="BL6" i="18"/>
  <c r="P2" i="21"/>
  <c r="A11" i="21"/>
  <c r="Q9" i="18"/>
  <c r="R8" i="18"/>
  <c r="T6" i="20"/>
  <c r="S5" i="20"/>
  <c r="W4" i="20"/>
  <c r="U7" i="20"/>
  <c r="A11" i="17"/>
  <c r="M2" i="17"/>
  <c r="FM98" i="26" l="1"/>
  <c r="FP67" i="26"/>
  <c r="FP86" i="26"/>
  <c r="FT6" i="26"/>
  <c r="FQ88" i="26"/>
  <c r="FR68" i="26"/>
  <c r="FR98" i="26" s="1"/>
  <c r="FR100" i="26" s="1"/>
  <c r="FR8" i="26"/>
  <c r="FP7" i="26"/>
  <c r="FR87" i="26"/>
  <c r="FQ69" i="26"/>
  <c r="FQ98" i="26" s="1"/>
  <c r="FQ9" i="26"/>
  <c r="AO4" i="21"/>
  <c r="BO4" i="21"/>
  <c r="P4" i="21"/>
  <c r="BP2" i="21"/>
  <c r="AP2" i="21"/>
  <c r="M4" i="17"/>
  <c r="AN4" i="17" s="1"/>
  <c r="AN2" i="17"/>
  <c r="BI98" i="18"/>
  <c r="BH98" i="18"/>
  <c r="BJ98" i="18"/>
  <c r="BJ100" i="18" s="1"/>
  <c r="BM88" i="18"/>
  <c r="BN87" i="18"/>
  <c r="BL86" i="18"/>
  <c r="K1" i="19"/>
  <c r="BN68" i="18"/>
  <c r="BL67" i="18"/>
  <c r="BL98" i="18" s="1"/>
  <c r="BM69" i="18"/>
  <c r="BP6" i="18"/>
  <c r="BL7" i="18"/>
  <c r="A12" i="21"/>
  <c r="Q2" i="21"/>
  <c r="N2" i="17"/>
  <c r="V8" i="18"/>
  <c r="U9" i="18"/>
  <c r="Y7" i="20"/>
  <c r="AA4" i="20"/>
  <c r="X6" i="20"/>
  <c r="W5" i="20"/>
  <c r="A12" i="17"/>
  <c r="FV87" i="26" l="1"/>
  <c r="FT67" i="26"/>
  <c r="FT7" i="26"/>
  <c r="FV68" i="26"/>
  <c r="FV98" i="26" s="1"/>
  <c r="FV100" i="26" s="1"/>
  <c r="FU69" i="26"/>
  <c r="FX6" i="26"/>
  <c r="FU88" i="26"/>
  <c r="FT86" i="26"/>
  <c r="FU9" i="26"/>
  <c r="FV8" i="26"/>
  <c r="FP98" i="26"/>
  <c r="BP4" i="21"/>
  <c r="AP4" i="21"/>
  <c r="Q4" i="21"/>
  <c r="BQ2" i="21"/>
  <c r="AQ2" i="21"/>
  <c r="N4" i="17"/>
  <c r="AO4" i="17" s="1"/>
  <c r="AO2" i="17"/>
  <c r="BQ88" i="18"/>
  <c r="BR87" i="18"/>
  <c r="BP86" i="18"/>
  <c r="BN98" i="18"/>
  <c r="BN100" i="18" s="1"/>
  <c r="BM98" i="18"/>
  <c r="L1" i="19"/>
  <c r="BR68" i="18"/>
  <c r="BP67" i="18"/>
  <c r="BQ69" i="18"/>
  <c r="BT6" i="18"/>
  <c r="BP7" i="18"/>
  <c r="O2" i="17"/>
  <c r="AP2" i="17" s="1"/>
  <c r="A13" i="21"/>
  <c r="R2" i="21"/>
  <c r="Y9" i="18"/>
  <c r="Z8" i="18"/>
  <c r="AA5" i="20"/>
  <c r="AB6" i="20"/>
  <c r="AE4" i="20"/>
  <c r="AC7" i="20"/>
  <c r="A13" i="17"/>
  <c r="BK60" i="1"/>
  <c r="BN60" i="1"/>
  <c r="BO60" i="1"/>
  <c r="BR60" i="1"/>
  <c r="BS60" i="1"/>
  <c r="BV60" i="1"/>
  <c r="BW60" i="1"/>
  <c r="BZ60" i="1"/>
  <c r="CA60" i="1"/>
  <c r="CD60" i="1"/>
  <c r="CE60" i="1"/>
  <c r="CH60" i="1"/>
  <c r="CI60" i="1"/>
  <c r="CL60" i="1"/>
  <c r="CM60" i="1"/>
  <c r="CP60" i="1"/>
  <c r="CQ60" i="1"/>
  <c r="CT60" i="1"/>
  <c r="CU60" i="1"/>
  <c r="CX60" i="1"/>
  <c r="CY60" i="1"/>
  <c r="BJ60" i="1"/>
  <c r="BC60" i="1"/>
  <c r="BF60" i="1"/>
  <c r="BG60" i="1"/>
  <c r="BB60" i="1"/>
  <c r="FU98" i="26" l="1"/>
  <c r="FZ87" i="26"/>
  <c r="FZ68" i="26"/>
  <c r="FZ98" i="26" s="1"/>
  <c r="FZ100" i="26" s="1"/>
  <c r="FY9" i="26"/>
  <c r="FY88" i="26"/>
  <c r="FY69" i="26"/>
  <c r="FY98" i="26" s="1"/>
  <c r="FX7" i="26"/>
  <c r="GB6" i="26"/>
  <c r="FX67" i="26"/>
  <c r="FX98" i="26" s="1"/>
  <c r="FX86" i="26"/>
  <c r="FZ8" i="26"/>
  <c r="FT98" i="26"/>
  <c r="BQ4" i="21"/>
  <c r="AQ4" i="21"/>
  <c r="R4" i="21"/>
  <c r="BR4" i="21" s="1"/>
  <c r="BR2" i="21"/>
  <c r="AR2" i="21"/>
  <c r="BP98" i="18"/>
  <c r="BQ98" i="18"/>
  <c r="BU88" i="18"/>
  <c r="BV87" i="18"/>
  <c r="AJ84" i="17" s="1"/>
  <c r="BT86" i="18"/>
  <c r="BR98" i="18"/>
  <c r="AJ81" i="17"/>
  <c r="AJ82" i="17"/>
  <c r="I82" i="17"/>
  <c r="I81" i="17"/>
  <c r="I84" i="17"/>
  <c r="I83" i="17"/>
  <c r="I67" i="17"/>
  <c r="M1" i="19"/>
  <c r="BV68" i="18"/>
  <c r="AJ72" i="17" s="1"/>
  <c r="BU69" i="18"/>
  <c r="I66" i="17" s="1"/>
  <c r="BT67" i="18"/>
  <c r="BT98" i="18" s="1"/>
  <c r="P2" i="17"/>
  <c r="O4" i="17"/>
  <c r="BT7" i="18"/>
  <c r="BX6" i="18"/>
  <c r="A14" i="21"/>
  <c r="S2" i="21"/>
  <c r="AD8" i="18"/>
  <c r="AE5" i="20"/>
  <c r="AI4" i="20"/>
  <c r="AG7" i="20"/>
  <c r="AF6" i="20"/>
  <c r="A14" i="17"/>
  <c r="GB86" i="26" l="1"/>
  <c r="GC69" i="26"/>
  <c r="GF6" i="26"/>
  <c r="GD87" i="26"/>
  <c r="GB67" i="26"/>
  <c r="GB98" i="26" s="1"/>
  <c r="GD8" i="26"/>
  <c r="GB7" i="26"/>
  <c r="GC88" i="26"/>
  <c r="GD68" i="26"/>
  <c r="GD98" i="26" s="1"/>
  <c r="GD100" i="26" s="1"/>
  <c r="GC9" i="26"/>
  <c r="AR4" i="21"/>
  <c r="S4" i="21"/>
  <c r="BS4" i="21" s="1"/>
  <c r="BS2" i="21"/>
  <c r="AS2" i="21"/>
  <c r="P4" i="17"/>
  <c r="AQ4" i="17" s="1"/>
  <c r="AQ2" i="17"/>
  <c r="I70" i="17"/>
  <c r="AJ83" i="17"/>
  <c r="AJ65" i="17"/>
  <c r="I65" i="17"/>
  <c r="I69" i="17"/>
  <c r="AJ67" i="17"/>
  <c r="I68" i="17"/>
  <c r="AJ66" i="17"/>
  <c r="BY88" i="18"/>
  <c r="BZ87" i="18"/>
  <c r="AK82" i="17" s="1"/>
  <c r="BX86" i="18"/>
  <c r="BV98" i="18"/>
  <c r="BV100" i="18" s="1"/>
  <c r="BU98" i="18"/>
  <c r="I88" i="17"/>
  <c r="N1" i="19"/>
  <c r="AP4" i="17"/>
  <c r="BR102" i="18"/>
  <c r="BR100" i="18"/>
  <c r="Q2" i="17"/>
  <c r="BZ68" i="18"/>
  <c r="AK69" i="17" s="1"/>
  <c r="BX67" i="18"/>
  <c r="BX98" i="18" s="1"/>
  <c r="BY69" i="18"/>
  <c r="CB6" i="18"/>
  <c r="BX7" i="18"/>
  <c r="A15" i="21"/>
  <c r="T2" i="21"/>
  <c r="AG9" i="18"/>
  <c r="AH8" i="18"/>
  <c r="AI5" i="20"/>
  <c r="AK7" i="20"/>
  <c r="AJ6" i="20"/>
  <c r="AM4" i="20"/>
  <c r="A15" i="17"/>
  <c r="R2" i="17"/>
  <c r="C60" i="1"/>
  <c r="GH68" i="26" l="1"/>
  <c r="GF67" i="26"/>
  <c r="GJ6" i="26"/>
  <c r="GG69" i="26"/>
  <c r="GF7" i="26"/>
  <c r="GG88" i="26"/>
  <c r="GH87" i="26"/>
  <c r="GG9" i="26"/>
  <c r="GH8" i="26"/>
  <c r="GF86" i="26"/>
  <c r="GC98" i="26"/>
  <c r="AS4" i="21"/>
  <c r="T4" i="21"/>
  <c r="BT4" i="21" s="1"/>
  <c r="BT2" i="21"/>
  <c r="AT2" i="21"/>
  <c r="R4" i="17"/>
  <c r="AS2" i="17"/>
  <c r="Q4" i="17"/>
  <c r="AR4" i="17" s="1"/>
  <c r="AR2" i="17"/>
  <c r="AK83" i="17"/>
  <c r="AK84" i="17"/>
  <c r="BY98" i="18"/>
  <c r="AK81" i="17"/>
  <c r="J82" i="17"/>
  <c r="J84" i="17"/>
  <c r="J81" i="17"/>
  <c r="J83" i="17"/>
  <c r="AK68" i="17"/>
  <c r="AK64" i="17"/>
  <c r="K84" i="17"/>
  <c r="K82" i="17"/>
  <c r="CC88" i="18"/>
  <c r="CD87" i="18"/>
  <c r="AL81" i="17" s="1"/>
  <c r="CB86" i="18"/>
  <c r="BZ98" i="18"/>
  <c r="BZ100" i="18" s="1"/>
  <c r="AL82" i="17"/>
  <c r="AL84" i="17"/>
  <c r="AL83" i="17"/>
  <c r="O1" i="19"/>
  <c r="AS4" i="17"/>
  <c r="CD68" i="18"/>
  <c r="AL66" i="17" s="1"/>
  <c r="CB67" i="18"/>
  <c r="CB98" i="18" s="1"/>
  <c r="CC69" i="18"/>
  <c r="CC98" i="18" s="1"/>
  <c r="CB7" i="18"/>
  <c r="CF6" i="18"/>
  <c r="U2" i="21"/>
  <c r="A16" i="21"/>
  <c r="AL8" i="18"/>
  <c r="AK9" i="18"/>
  <c r="AQ4" i="20"/>
  <c r="AM5" i="20"/>
  <c r="AN6" i="20"/>
  <c r="AO7" i="20"/>
  <c r="A16" i="17"/>
  <c r="S2" i="17"/>
  <c r="GG98" i="26" l="1"/>
  <c r="GH98" i="26"/>
  <c r="GH100" i="26" s="1"/>
  <c r="GK69" i="26"/>
  <c r="GL68" i="26"/>
  <c r="GL98" i="26" s="1"/>
  <c r="GL100" i="26" s="1"/>
  <c r="GK9" i="26"/>
  <c r="GL87" i="26"/>
  <c r="GJ7" i="26"/>
  <c r="GN6" i="26"/>
  <c r="GJ86" i="26"/>
  <c r="GJ67" i="26"/>
  <c r="GJ98" i="26" s="1"/>
  <c r="GL8" i="26"/>
  <c r="GK88" i="26"/>
  <c r="GF98" i="26"/>
  <c r="AT4" i="21"/>
  <c r="U4" i="21"/>
  <c r="BU2" i="21"/>
  <c r="AU2" i="21"/>
  <c r="S4" i="17"/>
  <c r="AT4" i="17" s="1"/>
  <c r="AT2" i="17"/>
  <c r="K81" i="17"/>
  <c r="K83" i="17"/>
  <c r="AL64" i="17"/>
  <c r="AL71" i="17"/>
  <c r="J88" i="17"/>
  <c r="CG88" i="18"/>
  <c r="CH87" i="18"/>
  <c r="CF86" i="18"/>
  <c r="CD98" i="18"/>
  <c r="CD100" i="18" s="1"/>
  <c r="AM81" i="17"/>
  <c r="AM84" i="17"/>
  <c r="AM83" i="17"/>
  <c r="AM82" i="17"/>
  <c r="L81" i="17"/>
  <c r="L82" i="17"/>
  <c r="P1" i="19"/>
  <c r="BU4" i="21"/>
  <c r="AU4" i="21"/>
  <c r="CH68" i="18"/>
  <c r="AM70" i="17" s="1"/>
  <c r="CG69" i="18"/>
  <c r="L69" i="17" s="1"/>
  <c r="CF67" i="18"/>
  <c r="CF7" i="18"/>
  <c r="CJ6" i="18"/>
  <c r="V2" i="21"/>
  <c r="A17" i="21"/>
  <c r="AO9" i="18"/>
  <c r="AP8" i="18"/>
  <c r="AU4" i="20"/>
  <c r="AS7" i="20"/>
  <c r="AQ5" i="20"/>
  <c r="AR6" i="20"/>
  <c r="A17" i="17"/>
  <c r="T2" i="17"/>
  <c r="GN86" i="26" l="1"/>
  <c r="GO69" i="26"/>
  <c r="GR6" i="26"/>
  <c r="GP87" i="26"/>
  <c r="GP68" i="26"/>
  <c r="GP98" i="26" s="1"/>
  <c r="GP100" i="26" s="1"/>
  <c r="GP8" i="26"/>
  <c r="GN7" i="26"/>
  <c r="GN67" i="26"/>
  <c r="GN98" i="26" s="1"/>
  <c r="GO88" i="26"/>
  <c r="GO9" i="26"/>
  <c r="GK98" i="26"/>
  <c r="V4" i="21"/>
  <c r="AV4" i="21" s="1"/>
  <c r="BV2" i="21"/>
  <c r="AV2" i="21"/>
  <c r="T4" i="17"/>
  <c r="AU4" i="17" s="1"/>
  <c r="AU2" i="17"/>
  <c r="CF98" i="18"/>
  <c r="K88" i="17"/>
  <c r="L84" i="17"/>
  <c r="L83" i="17"/>
  <c r="AM71" i="17"/>
  <c r="AM67" i="17"/>
  <c r="L64" i="17"/>
  <c r="AM68" i="17"/>
  <c r="AM69" i="17"/>
  <c r="L66" i="17"/>
  <c r="CH98" i="18"/>
  <c r="CH100" i="18" s="1"/>
  <c r="CK88" i="18"/>
  <c r="CL87" i="18"/>
  <c r="AN83" i="17" s="1"/>
  <c r="CJ86" i="18"/>
  <c r="CG98" i="18"/>
  <c r="AN81" i="17"/>
  <c r="AN82" i="17"/>
  <c r="AN84" i="17"/>
  <c r="M83" i="17"/>
  <c r="M82" i="17"/>
  <c r="M81" i="17"/>
  <c r="Q1" i="19"/>
  <c r="BV4" i="21"/>
  <c r="CL68" i="18"/>
  <c r="CL98" i="18" s="1"/>
  <c r="CJ67" i="18"/>
  <c r="CK69" i="18"/>
  <c r="CN6" i="18"/>
  <c r="CJ7" i="18"/>
  <c r="W2" i="21"/>
  <c r="A18" i="21"/>
  <c r="AS9" i="18"/>
  <c r="AT8" i="18"/>
  <c r="AY4" i="20"/>
  <c r="AW7" i="20"/>
  <c r="AV6" i="20"/>
  <c r="AU5" i="20"/>
  <c r="A18" i="17"/>
  <c r="U2" i="17"/>
  <c r="GO98" i="26" l="1"/>
  <c r="GS88" i="26"/>
  <c r="GT68" i="26"/>
  <c r="GT98" i="26" s="1"/>
  <c r="GT100" i="26" s="1"/>
  <c r="GR86" i="26"/>
  <c r="GR67" i="26"/>
  <c r="GR7" i="26"/>
  <c r="GS9" i="26"/>
  <c r="GT8" i="26"/>
  <c r="GT87" i="26"/>
  <c r="GS69" i="26"/>
  <c r="GS98" i="26" s="1"/>
  <c r="GV6" i="26"/>
  <c r="W4" i="21"/>
  <c r="AW4" i="21" s="1"/>
  <c r="BW2" i="21"/>
  <c r="AW2" i="21"/>
  <c r="U4" i="17"/>
  <c r="AV4" i="17" s="1"/>
  <c r="AV2" i="17"/>
  <c r="L88" i="17"/>
  <c r="CJ98" i="18"/>
  <c r="AN70" i="17"/>
  <c r="M84" i="17"/>
  <c r="AN69" i="17"/>
  <c r="CO88" i="18"/>
  <c r="CP87" i="18"/>
  <c r="AO82" i="17" s="1"/>
  <c r="CN86" i="18"/>
  <c r="CK98" i="18"/>
  <c r="AO81" i="17"/>
  <c r="AO83" i="17"/>
  <c r="N84" i="17"/>
  <c r="N83" i="17"/>
  <c r="N81" i="17"/>
  <c r="N82" i="17"/>
  <c r="R1" i="19"/>
  <c r="BW4" i="21"/>
  <c r="CP68" i="18"/>
  <c r="AO72" i="17" s="1"/>
  <c r="CN67" i="18"/>
  <c r="CO69" i="18"/>
  <c r="N65" i="17" s="1"/>
  <c r="CR6" i="18"/>
  <c r="CN7" i="18"/>
  <c r="A19" i="21"/>
  <c r="X2" i="21"/>
  <c r="AW9" i="18"/>
  <c r="AX8" i="18"/>
  <c r="BA7" i="20"/>
  <c r="AZ6" i="20"/>
  <c r="AY5" i="20"/>
  <c r="BC4" i="20"/>
  <c r="A19" i="17"/>
  <c r="V2" i="17"/>
  <c r="F4" i="1"/>
  <c r="GR98" i="26" l="1"/>
  <c r="GV86" i="26"/>
  <c r="GX68" i="26"/>
  <c r="GX98" i="26" s="1"/>
  <c r="GX100" i="26" s="1"/>
  <c r="GX8" i="26"/>
  <c r="GW88" i="26"/>
  <c r="GV67" i="26"/>
  <c r="GV98" i="26" s="1"/>
  <c r="GV7" i="26"/>
  <c r="GZ6" i="26"/>
  <c r="HO6" i="26" s="1"/>
  <c r="GW69" i="26"/>
  <c r="GW98" i="26" s="1"/>
  <c r="GX87" i="26"/>
  <c r="GW9" i="26"/>
  <c r="X4" i="21"/>
  <c r="BX4" i="21" s="1"/>
  <c r="BX2" i="21"/>
  <c r="AX2" i="21"/>
  <c r="V4" i="17"/>
  <c r="AW4" i="17" s="1"/>
  <c r="AW2" i="17"/>
  <c r="M88" i="17"/>
  <c r="AO69" i="17"/>
  <c r="CN98" i="18"/>
  <c r="AO84" i="17"/>
  <c r="AO66" i="17"/>
  <c r="AO64" i="17"/>
  <c r="AO65" i="17"/>
  <c r="AO68" i="17"/>
  <c r="CS88" i="18"/>
  <c r="CT87" i="18"/>
  <c r="CR86" i="18"/>
  <c r="CP98" i="18"/>
  <c r="CP100" i="18" s="1"/>
  <c r="N88" i="17"/>
  <c r="CO98" i="18"/>
  <c r="S1" i="19"/>
  <c r="CL102" i="18"/>
  <c r="CL100" i="18"/>
  <c r="J4" i="1"/>
  <c r="F5" i="1"/>
  <c r="H6" i="1"/>
  <c r="G7" i="1"/>
  <c r="CT68" i="18"/>
  <c r="AP64" i="17" s="1"/>
  <c r="CS69" i="18"/>
  <c r="O71" i="17" s="1"/>
  <c r="CR67" i="18"/>
  <c r="CR7" i="18"/>
  <c r="CV6" i="18"/>
  <c r="A20" i="21"/>
  <c r="Y2" i="21"/>
  <c r="BB8" i="18"/>
  <c r="BA9" i="18"/>
  <c r="BC5" i="20"/>
  <c r="BE7" i="20"/>
  <c r="BG4" i="20"/>
  <c r="BD6" i="20"/>
  <c r="A20" i="17"/>
  <c r="W2" i="17"/>
  <c r="AX4" i="21" l="1"/>
  <c r="GZ67" i="26"/>
  <c r="HA69" i="26"/>
  <c r="HA98" i="26" s="1"/>
  <c r="HD6" i="26"/>
  <c r="HA88" i="26"/>
  <c r="HB68" i="26"/>
  <c r="HB98" i="26" s="1"/>
  <c r="HB100" i="26" s="1"/>
  <c r="HB8" i="26"/>
  <c r="GZ7" i="26"/>
  <c r="HB87" i="26"/>
  <c r="GZ86" i="26"/>
  <c r="HA9" i="26"/>
  <c r="Y4" i="21"/>
  <c r="BY4" i="21" s="1"/>
  <c r="BY2" i="21"/>
  <c r="AY2" i="21"/>
  <c r="W4" i="17"/>
  <c r="AX2" i="17"/>
  <c r="AP71" i="17"/>
  <c r="CR98" i="18"/>
  <c r="AP68" i="17"/>
  <c r="AP69" i="17"/>
  <c r="O67" i="17"/>
  <c r="O66" i="17"/>
  <c r="AP82" i="17"/>
  <c r="AP81" i="17"/>
  <c r="AP84" i="17"/>
  <c r="AP83" i="17"/>
  <c r="O69" i="17"/>
  <c r="AP72" i="17"/>
  <c r="AP65" i="17"/>
  <c r="O72" i="17"/>
  <c r="AP67" i="17"/>
  <c r="O68" i="17"/>
  <c r="O83" i="17"/>
  <c r="O82" i="17"/>
  <c r="O84" i="17"/>
  <c r="O81" i="17"/>
  <c r="AP70" i="17"/>
  <c r="O64" i="17"/>
  <c r="O70" i="17"/>
  <c r="AP66" i="17"/>
  <c r="O65" i="17"/>
  <c r="CT98" i="18"/>
  <c r="CT100" i="18" s="1"/>
  <c r="AQ67" i="17"/>
  <c r="AQ71" i="17"/>
  <c r="P84" i="17"/>
  <c r="CW88" i="18"/>
  <c r="CX87" i="18"/>
  <c r="CV86" i="18"/>
  <c r="CS98" i="18"/>
  <c r="AQ81" i="17"/>
  <c r="AQ82" i="17"/>
  <c r="AQ83" i="17"/>
  <c r="AQ84" i="17"/>
  <c r="T1" i="19"/>
  <c r="AX4" i="17"/>
  <c r="N4" i="1"/>
  <c r="L6" i="1"/>
  <c r="K7" i="1"/>
  <c r="J5" i="1"/>
  <c r="CX68" i="18"/>
  <c r="AQ65" i="17" s="1"/>
  <c r="CV67" i="18"/>
  <c r="CW69" i="18"/>
  <c r="CZ6" i="18"/>
  <c r="CV7" i="18"/>
  <c r="A21" i="21"/>
  <c r="Z2" i="21"/>
  <c r="BE9" i="18"/>
  <c r="BF8" i="18"/>
  <c r="BH6" i="20"/>
  <c r="BG5" i="20"/>
  <c r="BK4" i="20"/>
  <c r="BI7" i="20"/>
  <c r="A21" i="17"/>
  <c r="X2" i="17"/>
  <c r="S60" i="1"/>
  <c r="R60" i="1"/>
  <c r="AU60" i="1"/>
  <c r="AT60" i="1"/>
  <c r="AQ60" i="1"/>
  <c r="AP60" i="1"/>
  <c r="AM60" i="1"/>
  <c r="AL60" i="1"/>
  <c r="AI60" i="1"/>
  <c r="AH60" i="1"/>
  <c r="AY60" i="1"/>
  <c r="AX60" i="1"/>
  <c r="AE60" i="1"/>
  <c r="AD60" i="1"/>
  <c r="AY4" i="21" l="1"/>
  <c r="HF87" i="26"/>
  <c r="HD67" i="26"/>
  <c r="HF8" i="26"/>
  <c r="HF68" i="26"/>
  <c r="HF98" i="26" s="1"/>
  <c r="HF100" i="26" s="1"/>
  <c r="HE69" i="26"/>
  <c r="HE98" i="26" s="1"/>
  <c r="HD7" i="26"/>
  <c r="HE88" i="26"/>
  <c r="HD86" i="26"/>
  <c r="HE9" i="26"/>
  <c r="GZ98" i="26"/>
  <c r="Z4" i="21"/>
  <c r="AZ4" i="21" s="1"/>
  <c r="BZ2" i="21"/>
  <c r="AZ2" i="21"/>
  <c r="X4" i="17"/>
  <c r="AY4" i="17" s="1"/>
  <c r="AY2" i="17"/>
  <c r="O88" i="17"/>
  <c r="O76" i="17"/>
  <c r="AP76" i="17"/>
  <c r="P81" i="17"/>
  <c r="P82" i="17"/>
  <c r="AQ64" i="17"/>
  <c r="P83" i="17"/>
  <c r="AQ70" i="17"/>
  <c r="DA88" i="18"/>
  <c r="Q82" i="17" s="1"/>
  <c r="DB87" i="18"/>
  <c r="CZ86" i="18"/>
  <c r="CX98" i="18"/>
  <c r="CX100" i="18" s="1"/>
  <c r="CW98" i="18"/>
  <c r="CV98" i="18"/>
  <c r="AR84" i="17"/>
  <c r="AR82" i="17"/>
  <c r="AR81" i="17"/>
  <c r="AR83" i="17"/>
  <c r="U1" i="19"/>
  <c r="BZ4" i="21"/>
  <c r="R4" i="1"/>
  <c r="P6" i="1"/>
  <c r="O7" i="1"/>
  <c r="N5" i="1"/>
  <c r="DB68" i="18"/>
  <c r="AR70" i="17" s="1"/>
  <c r="CZ67" i="18"/>
  <c r="CZ98" i="18" s="1"/>
  <c r="DA69" i="18"/>
  <c r="Q69" i="17" s="1"/>
  <c r="CZ7" i="18"/>
  <c r="DD6" i="18"/>
  <c r="AA2" i="21"/>
  <c r="A22" i="21"/>
  <c r="BI9" i="18"/>
  <c r="BJ8" i="18"/>
  <c r="BL6" i="20"/>
  <c r="BK5" i="20"/>
  <c r="BO4" i="20"/>
  <c r="BM7" i="20"/>
  <c r="A22" i="17"/>
  <c r="Y2" i="17"/>
  <c r="BP60" i="1"/>
  <c r="BP62" i="1" s="1"/>
  <c r="BX60" i="1"/>
  <c r="BX62" i="1" s="1"/>
  <c r="CZ60" i="1"/>
  <c r="CZ62" i="1" s="1"/>
  <c r="BD60" i="1"/>
  <c r="BD62" i="1" s="1"/>
  <c r="CV60" i="1"/>
  <c r="CV62" i="1" s="1"/>
  <c r="CR60" i="1"/>
  <c r="CR62" i="1" s="1"/>
  <c r="CN60" i="1"/>
  <c r="CN62" i="1" s="1"/>
  <c r="CJ60" i="1"/>
  <c r="CJ62" i="1" s="1"/>
  <c r="CF60" i="1"/>
  <c r="CF62" i="1" s="1"/>
  <c r="CB60" i="1"/>
  <c r="CB62" i="1" s="1"/>
  <c r="BT60" i="1"/>
  <c r="BT62" i="1" s="1"/>
  <c r="BL60" i="1"/>
  <c r="BL62" i="1" s="1"/>
  <c r="BH60" i="1"/>
  <c r="BH62" i="1" s="1"/>
  <c r="T60" i="1"/>
  <c r="T62" i="1" s="1"/>
  <c r="AF60" i="1"/>
  <c r="AF62" i="1" s="1"/>
  <c r="AZ60" i="1"/>
  <c r="AZ62" i="1" s="1"/>
  <c r="AR60" i="1"/>
  <c r="AR62" i="1" s="1"/>
  <c r="AJ60" i="1"/>
  <c r="AJ62" i="1" s="1"/>
  <c r="AV60" i="1"/>
  <c r="AV62" i="1" s="1"/>
  <c r="AN60" i="1"/>
  <c r="AN62" i="1" s="1"/>
  <c r="HD98" i="26" l="1"/>
  <c r="AA4" i="21"/>
  <c r="CA4" i="21" s="1"/>
  <c r="CA2" i="21"/>
  <c r="BA2" i="21"/>
  <c r="Y4" i="17"/>
  <c r="AZ4" i="17" s="1"/>
  <c r="AZ2" i="17"/>
  <c r="P88" i="17"/>
  <c r="Q83" i="17"/>
  <c r="Q84" i="17"/>
  <c r="Q81" i="17"/>
  <c r="Q71" i="17"/>
  <c r="AR67" i="17"/>
  <c r="Q65" i="17"/>
  <c r="Q64" i="17"/>
  <c r="AR72" i="17"/>
  <c r="Q70" i="17"/>
  <c r="Q66" i="17"/>
  <c r="Q67" i="17"/>
  <c r="DB98" i="18"/>
  <c r="DE88" i="18"/>
  <c r="DF87" i="18"/>
  <c r="DD86" i="18"/>
  <c r="DA98" i="18"/>
  <c r="V1" i="19"/>
  <c r="V4" i="1"/>
  <c r="R5" i="1"/>
  <c r="T6" i="1"/>
  <c r="S7" i="1"/>
  <c r="DF68" i="18"/>
  <c r="DF98" i="18" s="1"/>
  <c r="DD67" i="18"/>
  <c r="DD98" i="18" s="1"/>
  <c r="DE69" i="18"/>
  <c r="DD7" i="18"/>
  <c r="DH6" i="18"/>
  <c r="A23" i="21"/>
  <c r="AB2" i="21"/>
  <c r="BM9" i="18"/>
  <c r="BN8" i="18"/>
  <c r="BP6" i="20"/>
  <c r="BO5" i="20"/>
  <c r="BS4" i="20"/>
  <c r="BQ7" i="20"/>
  <c r="A23" i="17"/>
  <c r="Z2" i="17"/>
  <c r="AV64" i="1"/>
  <c r="CU64" i="1"/>
  <c r="BA4" i="21" l="1"/>
  <c r="AB4" i="21"/>
  <c r="CB2" i="21"/>
  <c r="BB2" i="21"/>
  <c r="Z4" i="17"/>
  <c r="BA2" i="17"/>
  <c r="J26" i="24"/>
  <c r="J27" i="24"/>
  <c r="J23" i="24"/>
  <c r="J22" i="24" s="1"/>
  <c r="Q88" i="17"/>
  <c r="AS82" i="17"/>
  <c r="AS84" i="17"/>
  <c r="AS81" i="17"/>
  <c r="AS83" i="17"/>
  <c r="AT83" i="17"/>
  <c r="R82" i="17"/>
  <c r="R81" i="17"/>
  <c r="R84" i="17"/>
  <c r="R83" i="17"/>
  <c r="DI88" i="18"/>
  <c r="DJ87" i="18"/>
  <c r="DH86" i="18"/>
  <c r="DE98" i="18"/>
  <c r="S83" i="17"/>
  <c r="S81" i="17"/>
  <c r="S84" i="17"/>
  <c r="W1" i="19"/>
  <c r="CB4" i="21"/>
  <c r="BB4" i="21"/>
  <c r="BA4" i="17"/>
  <c r="DB102" i="18"/>
  <c r="DB100" i="18"/>
  <c r="C10" i="15"/>
  <c r="C11" i="15" s="1"/>
  <c r="Z4" i="1"/>
  <c r="V5" i="1"/>
  <c r="X6" i="1"/>
  <c r="W7" i="1"/>
  <c r="DJ68" i="18"/>
  <c r="DH67" i="18"/>
  <c r="DI69" i="18"/>
  <c r="S71" i="17" s="1"/>
  <c r="AI18" i="17"/>
  <c r="DF100" i="18"/>
  <c r="AI22" i="17"/>
  <c r="DL6" i="18"/>
  <c r="DH7" i="18"/>
  <c r="A24" i="21"/>
  <c r="AC2" i="21"/>
  <c r="BR8" i="18"/>
  <c r="AI16" i="17" s="1"/>
  <c r="BQ9" i="18"/>
  <c r="H22" i="17" s="1"/>
  <c r="BS5" i="20"/>
  <c r="BU7" i="20"/>
  <c r="BW4" i="20"/>
  <c r="BT6" i="20"/>
  <c r="A24" i="17"/>
  <c r="AA2" i="17"/>
  <c r="AC4" i="21" l="1"/>
  <c r="CC2" i="21"/>
  <c r="BC2" i="21"/>
  <c r="AA4" i="17"/>
  <c r="BB2" i="17"/>
  <c r="J32" i="24"/>
  <c r="J31" i="24"/>
  <c r="J34" i="24"/>
  <c r="DH98" i="18"/>
  <c r="H20" i="17"/>
  <c r="H18" i="17"/>
  <c r="H23" i="17"/>
  <c r="AI19" i="17"/>
  <c r="AI21" i="17"/>
  <c r="AI15" i="17"/>
  <c r="H17" i="17"/>
  <c r="AI17" i="17"/>
  <c r="H21" i="17"/>
  <c r="H19" i="17"/>
  <c r="S82" i="17"/>
  <c r="S88" i="17" s="1"/>
  <c r="AT81" i="17"/>
  <c r="AT84" i="17"/>
  <c r="AT82" i="17"/>
  <c r="AI20" i="17"/>
  <c r="R88" i="17"/>
  <c r="DI98" i="18"/>
  <c r="DM88" i="18"/>
  <c r="DN87" i="18"/>
  <c r="DL86" i="18"/>
  <c r="DJ98" i="18"/>
  <c r="DJ100" i="18" s="1"/>
  <c r="X1" i="19"/>
  <c r="CC4" i="21"/>
  <c r="BB4" i="17"/>
  <c r="D10" i="15"/>
  <c r="D11" i="15" s="1"/>
  <c r="AD4" i="1"/>
  <c r="AA7" i="1"/>
  <c r="Z5" i="1"/>
  <c r="AB6" i="1"/>
  <c r="I21" i="17"/>
  <c r="DN68" i="18"/>
  <c r="AU72" i="17" s="1"/>
  <c r="DL67" i="18"/>
  <c r="DL98" i="18" s="1"/>
  <c r="DM69" i="18"/>
  <c r="T65" i="17" s="1"/>
  <c r="I18" i="17"/>
  <c r="H24" i="17"/>
  <c r="AI23" i="17"/>
  <c r="I24" i="17"/>
  <c r="DP6" i="18"/>
  <c r="DL7" i="18"/>
  <c r="A25" i="21"/>
  <c r="AD2" i="21"/>
  <c r="BU9" i="18"/>
  <c r="I19" i="17" s="1"/>
  <c r="BV8" i="18"/>
  <c r="AJ22" i="17" s="1"/>
  <c r="BW5" i="20"/>
  <c r="CA4" i="20"/>
  <c r="BY7" i="20"/>
  <c r="BX6" i="20"/>
  <c r="A25" i="17"/>
  <c r="AB2" i="17"/>
  <c r="BC4" i="21" l="1"/>
  <c r="AD4" i="21"/>
  <c r="CD2" i="21"/>
  <c r="BD2" i="21"/>
  <c r="AB4" i="17"/>
  <c r="BC2" i="17"/>
  <c r="AJ18" i="17"/>
  <c r="T84" i="17"/>
  <c r="T83" i="17"/>
  <c r="T82" i="17"/>
  <c r="AJ21" i="17"/>
  <c r="AJ23" i="17"/>
  <c r="I20" i="17"/>
  <c r="AJ19" i="17"/>
  <c r="I22" i="17"/>
  <c r="AJ20" i="17"/>
  <c r="AU66" i="17"/>
  <c r="AU81" i="17"/>
  <c r="AU83" i="17"/>
  <c r="AU82" i="17"/>
  <c r="AU84" i="17"/>
  <c r="I23" i="17"/>
  <c r="T81" i="17"/>
  <c r="DN98" i="18"/>
  <c r="DN100" i="18" s="1"/>
  <c r="DQ88" i="18"/>
  <c r="U84" i="17" s="1"/>
  <c r="DR87" i="18"/>
  <c r="DP86" i="18"/>
  <c r="DM98" i="18"/>
  <c r="Y1" i="19"/>
  <c r="BC4" i="17"/>
  <c r="E10" i="15"/>
  <c r="E11" i="15" s="1"/>
  <c r="AH4" i="1"/>
  <c r="AE7" i="1"/>
  <c r="AD5" i="1"/>
  <c r="AF6" i="1"/>
  <c r="J24" i="17"/>
  <c r="DR68" i="18"/>
  <c r="DP67" i="18"/>
  <c r="DQ69" i="18"/>
  <c r="H25" i="17"/>
  <c r="AI24" i="17"/>
  <c r="AJ24" i="17"/>
  <c r="I25" i="17"/>
  <c r="DP7" i="18"/>
  <c r="DT6" i="18"/>
  <c r="A26" i="21"/>
  <c r="AE2" i="21"/>
  <c r="BY9" i="18"/>
  <c r="J22" i="17" s="1"/>
  <c r="BZ8" i="18"/>
  <c r="AK21" i="17" s="1"/>
  <c r="CA5" i="20"/>
  <c r="CE4" i="20"/>
  <c r="CC7" i="20"/>
  <c r="CB6" i="20"/>
  <c r="A26" i="17"/>
  <c r="AC2" i="17"/>
  <c r="BD4" i="21" l="1"/>
  <c r="CD4" i="21"/>
  <c r="AE4" i="21"/>
  <c r="CE2" i="21"/>
  <c r="BE2" i="21"/>
  <c r="AC4" i="17"/>
  <c r="BD2" i="17"/>
  <c r="DP98" i="18"/>
  <c r="T88" i="17"/>
  <c r="J25" i="17"/>
  <c r="AK19" i="17"/>
  <c r="DR98" i="18"/>
  <c r="DR100" i="18" s="1"/>
  <c r="J21" i="17"/>
  <c r="J20" i="17"/>
  <c r="J19" i="17"/>
  <c r="U81" i="17"/>
  <c r="AK23" i="17"/>
  <c r="AK18" i="17"/>
  <c r="AK24" i="17"/>
  <c r="AK22" i="17"/>
  <c r="AK20" i="17"/>
  <c r="J23" i="17"/>
  <c r="AV82" i="17"/>
  <c r="AV81" i="17"/>
  <c r="AV84" i="17"/>
  <c r="AV83" i="17"/>
  <c r="U82" i="17"/>
  <c r="V84" i="17"/>
  <c r="DU88" i="18"/>
  <c r="V82" i="17" s="1"/>
  <c r="DV87" i="18"/>
  <c r="AW81" i="17" s="1"/>
  <c r="DT86" i="18"/>
  <c r="DQ98" i="18"/>
  <c r="V81" i="17"/>
  <c r="V83" i="17"/>
  <c r="AW84" i="17"/>
  <c r="Z1" i="19"/>
  <c r="BD4" i="17"/>
  <c r="F10" i="15"/>
  <c r="F11" i="15" s="1"/>
  <c r="AL4" i="1"/>
  <c r="AJ6" i="1"/>
  <c r="AI7" i="1"/>
  <c r="AH5" i="1"/>
  <c r="DV68" i="18"/>
  <c r="DV98" i="18" s="1"/>
  <c r="DT67" i="18"/>
  <c r="DU69" i="18"/>
  <c r="V65" i="17" s="1"/>
  <c r="K24" i="17"/>
  <c r="K22" i="17"/>
  <c r="K23" i="17"/>
  <c r="AL19" i="17"/>
  <c r="H26" i="17"/>
  <c r="AI25" i="17"/>
  <c r="AJ25" i="17"/>
  <c r="I26" i="17"/>
  <c r="J26" i="17"/>
  <c r="AK25" i="17"/>
  <c r="K26" i="17"/>
  <c r="DX6" i="18"/>
  <c r="DT7" i="18"/>
  <c r="AF2" i="21"/>
  <c r="A27" i="21"/>
  <c r="CC9" i="18"/>
  <c r="K25" i="17" s="1"/>
  <c r="CD8" i="18"/>
  <c r="AL22" i="17" s="1"/>
  <c r="CE5" i="20"/>
  <c r="CG7" i="20"/>
  <c r="CF6" i="20"/>
  <c r="CI4" i="20"/>
  <c r="A27" i="17"/>
  <c r="AD2" i="17"/>
  <c r="BE4" i="21" l="1"/>
  <c r="CE4" i="21"/>
  <c r="AF4" i="21"/>
  <c r="CF2" i="21"/>
  <c r="BF2" i="21"/>
  <c r="AD4" i="17"/>
  <c r="BE4" i="17" s="1"/>
  <c r="BE2" i="17"/>
  <c r="DT98" i="18"/>
  <c r="AW82" i="17"/>
  <c r="AW83" i="17"/>
  <c r="AL24" i="17"/>
  <c r="AL20" i="17"/>
  <c r="AL25" i="17"/>
  <c r="AL23" i="17"/>
  <c r="AL21" i="17"/>
  <c r="K21" i="17"/>
  <c r="AX82" i="17"/>
  <c r="DY88" i="18"/>
  <c r="W82" i="17" s="1"/>
  <c r="DZ87" i="18"/>
  <c r="DX86" i="18"/>
  <c r="DU98" i="18"/>
  <c r="V88" i="17"/>
  <c r="W84" i="17"/>
  <c r="AA1" i="19"/>
  <c r="G10" i="15"/>
  <c r="G11" i="15" s="1"/>
  <c r="AP4" i="1"/>
  <c r="AM7" i="1"/>
  <c r="AL5" i="1"/>
  <c r="AN6" i="1"/>
  <c r="DV100" i="18"/>
  <c r="DZ68" i="18"/>
  <c r="DZ98" i="18" s="1"/>
  <c r="DX67" i="18"/>
  <c r="DX98" i="18" s="1"/>
  <c r="DY69" i="18"/>
  <c r="AM24" i="17"/>
  <c r="H27" i="17"/>
  <c r="AI26" i="17"/>
  <c r="I27" i="17"/>
  <c r="AJ26" i="17"/>
  <c r="J27" i="17"/>
  <c r="AK26" i="17"/>
  <c r="K27" i="17"/>
  <c r="AL26" i="17"/>
  <c r="AM26" i="17"/>
  <c r="DX7" i="18"/>
  <c r="EB6" i="18"/>
  <c r="AG2" i="21"/>
  <c r="A28" i="21"/>
  <c r="CH8" i="18"/>
  <c r="AM23" i="17" s="1"/>
  <c r="CG9" i="18"/>
  <c r="L23" i="17" s="1"/>
  <c r="CM4" i="20"/>
  <c r="CK7" i="20"/>
  <c r="CJ6" i="20"/>
  <c r="CI5" i="20"/>
  <c r="A28" i="17"/>
  <c r="AE2" i="17"/>
  <c r="BF4" i="21" l="1"/>
  <c r="CF4" i="21"/>
  <c r="AG4" i="21"/>
  <c r="CG2" i="21"/>
  <c r="BG2" i="21"/>
  <c r="AE4" i="17"/>
  <c r="BF2" i="17"/>
  <c r="L27" i="17"/>
  <c r="L25" i="17"/>
  <c r="AM20" i="17"/>
  <c r="L26" i="17"/>
  <c r="AM25" i="17"/>
  <c r="AX84" i="17"/>
  <c r="AX83" i="17"/>
  <c r="AX81" i="17"/>
  <c r="L22" i="17"/>
  <c r="AX67" i="17"/>
  <c r="W81" i="17"/>
  <c r="L20" i="17"/>
  <c r="L24" i="17"/>
  <c r="AM22" i="17"/>
  <c r="W83" i="17"/>
  <c r="EC88" i="18"/>
  <c r="X83" i="17" s="1"/>
  <c r="ED87" i="18"/>
  <c r="EB86" i="18"/>
  <c r="DY98" i="18"/>
  <c r="X67" i="17"/>
  <c r="X81" i="17"/>
  <c r="AB1" i="19"/>
  <c r="CG4" i="21"/>
  <c r="BG4" i="21"/>
  <c r="H10" i="15"/>
  <c r="H11" i="15" s="1"/>
  <c r="BF4" i="17"/>
  <c r="AT4" i="1"/>
  <c r="AP5" i="1"/>
  <c r="AR6" i="1"/>
  <c r="AQ7" i="1"/>
  <c r="ED68" i="18"/>
  <c r="EB67" i="18"/>
  <c r="EC69" i="18"/>
  <c r="EC98" i="18" s="1"/>
  <c r="DZ100" i="18"/>
  <c r="H28" i="17"/>
  <c r="AI27" i="17"/>
  <c r="I28" i="17"/>
  <c r="AJ27" i="17"/>
  <c r="J28" i="17"/>
  <c r="AK27" i="17"/>
  <c r="K28" i="17"/>
  <c r="AL27" i="17"/>
  <c r="L28" i="17"/>
  <c r="AM27" i="17"/>
  <c r="EB7" i="18"/>
  <c r="EF6" i="18"/>
  <c r="A29" i="21"/>
  <c r="CK9" i="18"/>
  <c r="M26" i="17" s="1"/>
  <c r="CL8" i="18"/>
  <c r="CQ4" i="20"/>
  <c r="CO7" i="20"/>
  <c r="CN6" i="20"/>
  <c r="CM5" i="20"/>
  <c r="A29" i="17"/>
  <c r="EB98" i="18" l="1"/>
  <c r="W88" i="17"/>
  <c r="M23" i="17"/>
  <c r="M27" i="17"/>
  <c r="M24" i="17"/>
  <c r="X84" i="17"/>
  <c r="X82" i="17"/>
  <c r="AN27" i="17"/>
  <c r="AN24" i="17"/>
  <c r="M25" i="17"/>
  <c r="AN23" i="17"/>
  <c r="AY81" i="17"/>
  <c r="AY84" i="17"/>
  <c r="AN25" i="17"/>
  <c r="M28" i="17"/>
  <c r="AN22" i="17"/>
  <c r="AN26" i="17"/>
  <c r="AY83" i="17"/>
  <c r="AY82" i="17"/>
  <c r="EG88" i="18"/>
  <c r="EH87" i="18"/>
  <c r="AZ83" i="17" s="1"/>
  <c r="EF86" i="18"/>
  <c r="Y83" i="17"/>
  <c r="Y84" i="17"/>
  <c r="Y81" i="17"/>
  <c r="ED98" i="18"/>
  <c r="ED100" i="18" s="1"/>
  <c r="AC1" i="19"/>
  <c r="I10" i="15"/>
  <c r="I11" i="15" s="1"/>
  <c r="AX4" i="1"/>
  <c r="AV6" i="1"/>
  <c r="AU7" i="1"/>
  <c r="AT5" i="1"/>
  <c r="AO27" i="17"/>
  <c r="EH68" i="18"/>
  <c r="EH98" i="18" s="1"/>
  <c r="EF67" i="18"/>
  <c r="EF98" i="18" s="1"/>
  <c r="EG69" i="18"/>
  <c r="Y65" i="17" s="1"/>
  <c r="AO22" i="17"/>
  <c r="H29" i="17"/>
  <c r="AI28" i="17"/>
  <c r="I29" i="17"/>
  <c r="AJ28" i="17"/>
  <c r="AK28" i="17"/>
  <c r="J29" i="17"/>
  <c r="AL28" i="17"/>
  <c r="K29" i="17"/>
  <c r="AM28" i="17"/>
  <c r="L29" i="17"/>
  <c r="AN28" i="17"/>
  <c r="M29" i="17"/>
  <c r="EJ6" i="18"/>
  <c r="EF7" i="18"/>
  <c r="A30" i="21"/>
  <c r="CO9" i="18"/>
  <c r="N27" i="17" s="1"/>
  <c r="CP8" i="18"/>
  <c r="AO26" i="17" s="1"/>
  <c r="CU4" i="20"/>
  <c r="CS7" i="20"/>
  <c r="CR6" i="20"/>
  <c r="CQ5" i="20"/>
  <c r="A30" i="17"/>
  <c r="X88" i="17" l="1"/>
  <c r="AO25" i="17"/>
  <c r="N23" i="17"/>
  <c r="N29" i="17"/>
  <c r="N25" i="17"/>
  <c r="N26" i="17"/>
  <c r="AZ81" i="17"/>
  <c r="AZ82" i="17"/>
  <c r="AZ84" i="17"/>
  <c r="N28" i="17"/>
  <c r="AO28" i="17"/>
  <c r="N24" i="17"/>
  <c r="AO24" i="17"/>
  <c r="AO23" i="17"/>
  <c r="EG98" i="18"/>
  <c r="BA84" i="17"/>
  <c r="EK88" i="18"/>
  <c r="Z83" i="17" s="1"/>
  <c r="EL87" i="18"/>
  <c r="EJ86" i="18"/>
  <c r="J10" i="15"/>
  <c r="J11" i="15" s="1"/>
  <c r="BB4" i="1"/>
  <c r="AY7" i="1"/>
  <c r="AX5" i="1"/>
  <c r="AZ6" i="1"/>
  <c r="EH100" i="18"/>
  <c r="EL68" i="18"/>
  <c r="EL98" i="18" s="1"/>
  <c r="EJ67" i="18"/>
  <c r="EJ98" i="18" s="1"/>
  <c r="EK69" i="18"/>
  <c r="AI29" i="17"/>
  <c r="H30" i="17"/>
  <c r="AJ29" i="17"/>
  <c r="I30" i="17"/>
  <c r="AK29" i="17"/>
  <c r="J30" i="17"/>
  <c r="AL29" i="17"/>
  <c r="K30" i="17"/>
  <c r="L30" i="17"/>
  <c r="AM29" i="17"/>
  <c r="AN29" i="17"/>
  <c r="M30" i="17"/>
  <c r="AO29" i="17"/>
  <c r="N30" i="17"/>
  <c r="EJ7" i="18"/>
  <c r="EN6" i="18"/>
  <c r="A31" i="21"/>
  <c r="CS9" i="18"/>
  <c r="O27" i="17" s="1"/>
  <c r="CT8" i="18"/>
  <c r="AP28" i="17" s="1"/>
  <c r="CW7" i="20"/>
  <c r="CV6" i="20"/>
  <c r="CY4" i="20"/>
  <c r="CU5" i="20"/>
  <c r="A31" i="17"/>
  <c r="EK98" i="18" l="1"/>
  <c r="O30" i="17"/>
  <c r="BA81" i="17"/>
  <c r="O25" i="17"/>
  <c r="AP27" i="17"/>
  <c r="AP26" i="17"/>
  <c r="AP25" i="17"/>
  <c r="Z81" i="17"/>
  <c r="Z82" i="17"/>
  <c r="AP22" i="17"/>
  <c r="O28" i="17"/>
  <c r="AP24" i="17"/>
  <c r="AP23" i="17"/>
  <c r="AP29" i="17"/>
  <c r="O29" i="17"/>
  <c r="O26" i="17"/>
  <c r="BA82" i="17"/>
  <c r="BA83" i="17"/>
  <c r="Z84" i="17"/>
  <c r="EO88" i="18"/>
  <c r="AA84" i="17" s="1"/>
  <c r="EP87" i="18"/>
  <c r="BB83" i="17" s="1"/>
  <c r="EN86" i="18"/>
  <c r="AA82" i="17"/>
  <c r="BB84" i="17"/>
  <c r="K10" i="15"/>
  <c r="K11" i="15" s="1"/>
  <c r="BF4" i="1"/>
  <c r="BC7" i="1"/>
  <c r="BB5" i="1"/>
  <c r="BD6" i="1"/>
  <c r="EP68" i="18"/>
  <c r="EP98" i="18" s="1"/>
  <c r="EN67" i="18"/>
  <c r="EN98" i="18" s="1"/>
  <c r="EO69" i="18"/>
  <c r="EO98" i="18" s="1"/>
  <c r="EL100" i="18"/>
  <c r="H31" i="17"/>
  <c r="AI30" i="17"/>
  <c r="AJ30" i="17"/>
  <c r="I31" i="17"/>
  <c r="AK30" i="17"/>
  <c r="J31" i="17"/>
  <c r="AL30" i="17"/>
  <c r="K31" i="17"/>
  <c r="AM30" i="17"/>
  <c r="L31" i="17"/>
  <c r="AN30" i="17"/>
  <c r="M31" i="17"/>
  <c r="N31" i="17"/>
  <c r="AO30" i="17"/>
  <c r="AP30" i="17"/>
  <c r="O31" i="17"/>
  <c r="EN7" i="18"/>
  <c r="ER6" i="18"/>
  <c r="A32" i="21"/>
  <c r="CX8" i="18"/>
  <c r="AQ27" i="17" s="1"/>
  <c r="CW9" i="18"/>
  <c r="P30" i="17" s="1"/>
  <c r="CY5" i="20"/>
  <c r="DA7" i="20"/>
  <c r="CZ6" i="20"/>
  <c r="DC4" i="20"/>
  <c r="A32" i="17"/>
  <c r="D60" i="1"/>
  <c r="D62" i="1" s="1"/>
  <c r="H60" i="1"/>
  <c r="H62" i="1" s="1"/>
  <c r="Z88" i="17" l="1"/>
  <c r="AQ28" i="17"/>
  <c r="AQ25" i="17"/>
  <c r="AQ29" i="17"/>
  <c r="BB82" i="17"/>
  <c r="AA83" i="17"/>
  <c r="BB81" i="17"/>
  <c r="P29" i="17"/>
  <c r="P31" i="17"/>
  <c r="P28" i="17"/>
  <c r="P25" i="17"/>
  <c r="P27" i="17"/>
  <c r="AQ26" i="17"/>
  <c r="AQ30" i="17"/>
  <c r="P26" i="17"/>
  <c r="AA81" i="17"/>
  <c r="ES88" i="18"/>
  <c r="AB84" i="17" s="1"/>
  <c r="ET87" i="18"/>
  <c r="ER86" i="18"/>
  <c r="BC82" i="17"/>
  <c r="BC84" i="17"/>
  <c r="BC83" i="17"/>
  <c r="L10" i="15"/>
  <c r="L11" i="15" s="1"/>
  <c r="BJ4" i="1"/>
  <c r="BF5" i="1"/>
  <c r="BH6" i="1"/>
  <c r="BG7" i="1"/>
  <c r="ET68" i="18"/>
  <c r="ER67" i="18"/>
  <c r="ER98" i="18" s="1"/>
  <c r="ES69" i="18"/>
  <c r="AB67" i="17" s="1"/>
  <c r="EP100" i="18"/>
  <c r="AI31" i="17"/>
  <c r="H32" i="17"/>
  <c r="AJ31" i="17"/>
  <c r="I32" i="17"/>
  <c r="AK31" i="17"/>
  <c r="J32" i="17"/>
  <c r="K32" i="17"/>
  <c r="AL31" i="17"/>
  <c r="L32" i="17"/>
  <c r="AM31" i="17"/>
  <c r="M32" i="17"/>
  <c r="AN31" i="17"/>
  <c r="AO31" i="17"/>
  <c r="N32" i="17"/>
  <c r="AP31" i="17"/>
  <c r="P32" i="17"/>
  <c r="AQ31" i="17"/>
  <c r="O32" i="17"/>
  <c r="EV6" i="18"/>
  <c r="ER7" i="18"/>
  <c r="A33" i="21"/>
  <c r="DA9" i="18"/>
  <c r="Q31" i="17" s="1"/>
  <c r="DB8" i="18"/>
  <c r="AR30" i="17" s="1"/>
  <c r="DD6" i="20"/>
  <c r="DC5" i="20"/>
  <c r="DE7" i="20"/>
  <c r="DG4" i="20"/>
  <c r="A33" i="17"/>
  <c r="CB64" i="1"/>
  <c r="X60" i="1"/>
  <c r="X62" i="1" s="1"/>
  <c r="AB60" i="1"/>
  <c r="AB62" i="1" s="1"/>
  <c r="C8" i="15" s="1"/>
  <c r="L60" i="1"/>
  <c r="L62" i="1" s="1"/>
  <c r="P60" i="1"/>
  <c r="P62" i="1" s="1"/>
  <c r="BK64" i="1"/>
  <c r="AA88" i="17" l="1"/>
  <c r="Q32" i="17"/>
  <c r="Q27" i="17"/>
  <c r="Q29" i="17"/>
  <c r="AR29" i="17"/>
  <c r="AR31" i="17"/>
  <c r="AR24" i="17"/>
  <c r="Q30" i="17"/>
  <c r="AR27" i="17"/>
  <c r="AR26" i="17"/>
  <c r="AR28" i="17"/>
  <c r="Q28" i="17"/>
  <c r="AB82" i="17"/>
  <c r="AB81" i="17"/>
  <c r="AB83" i="17"/>
  <c r="AR25" i="17"/>
  <c r="BC81" i="17"/>
  <c r="ES98" i="18"/>
  <c r="EW88" i="18"/>
  <c r="EX87" i="18"/>
  <c r="BD82" i="17" s="1"/>
  <c r="EV86" i="18"/>
  <c r="ET98" i="18"/>
  <c r="ET100" i="18" s="1"/>
  <c r="AC82" i="17"/>
  <c r="BD84" i="17"/>
  <c r="M10" i="15"/>
  <c r="M11" i="15" s="1"/>
  <c r="BN4" i="1"/>
  <c r="BL6" i="1"/>
  <c r="BK7" i="1"/>
  <c r="BJ5" i="1"/>
  <c r="EX68" i="18"/>
  <c r="EV67" i="18"/>
  <c r="EV98" i="18" s="1"/>
  <c r="EW69" i="18"/>
  <c r="EW98" i="18" s="1"/>
  <c r="AI32" i="17"/>
  <c r="H33" i="17"/>
  <c r="I33" i="17"/>
  <c r="AJ32" i="17"/>
  <c r="AK32" i="17"/>
  <c r="J33" i="17"/>
  <c r="K33" i="17"/>
  <c r="AL32" i="17"/>
  <c r="L33" i="17"/>
  <c r="AM32" i="17"/>
  <c r="M33" i="17"/>
  <c r="AN32" i="17"/>
  <c r="AO32" i="17"/>
  <c r="N33" i="17"/>
  <c r="Q33" i="17"/>
  <c r="O33" i="17"/>
  <c r="AQ32" i="17"/>
  <c r="AR32" i="17"/>
  <c r="P33" i="17"/>
  <c r="AP32" i="17"/>
  <c r="EV7" i="18"/>
  <c r="EZ6" i="18"/>
  <c r="A34" i="21"/>
  <c r="DE9" i="18"/>
  <c r="R33" i="17" s="1"/>
  <c r="DF8" i="18"/>
  <c r="AS30" i="17" s="1"/>
  <c r="DH6" i="20"/>
  <c r="DG5" i="20"/>
  <c r="DK4" i="20"/>
  <c r="DI7" i="20"/>
  <c r="A34" i="17"/>
  <c r="AF64" i="1"/>
  <c r="AB88" i="17" l="1"/>
  <c r="R27" i="17"/>
  <c r="R31" i="17"/>
  <c r="R29" i="17"/>
  <c r="AS32" i="17"/>
  <c r="R30" i="17"/>
  <c r="AS31" i="17"/>
  <c r="R28" i="17"/>
  <c r="AS27" i="17"/>
  <c r="BD81" i="17"/>
  <c r="AS29" i="17"/>
  <c r="AS28" i="17"/>
  <c r="AS25" i="17"/>
  <c r="R32" i="17"/>
  <c r="AC83" i="17"/>
  <c r="AC81" i="17"/>
  <c r="BD83" i="17"/>
  <c r="FA88" i="18"/>
  <c r="FB87" i="18"/>
  <c r="EZ86" i="18"/>
  <c r="AD84" i="17"/>
  <c r="EX98" i="18"/>
  <c r="EX100" i="18" s="1"/>
  <c r="BE81" i="17"/>
  <c r="BE82" i="17"/>
  <c r="N10" i="15"/>
  <c r="N11" i="15" s="1"/>
  <c r="D7" i="15"/>
  <c r="BR4" i="1"/>
  <c r="BN5" i="1"/>
  <c r="BP6" i="1"/>
  <c r="BO7" i="1"/>
  <c r="FB68" i="18"/>
  <c r="FB98" i="18" s="1"/>
  <c r="EZ67" i="18"/>
  <c r="EZ98" i="18" s="1"/>
  <c r="FA69" i="18"/>
  <c r="FA98" i="18" s="1"/>
  <c r="AI33" i="17"/>
  <c r="H34" i="17"/>
  <c r="AJ33" i="17"/>
  <c r="I34" i="17"/>
  <c r="J34" i="17"/>
  <c r="AK33" i="17"/>
  <c r="AL33" i="17"/>
  <c r="K34" i="17"/>
  <c r="AM33" i="17"/>
  <c r="L34" i="17"/>
  <c r="AN33" i="17"/>
  <c r="M34" i="17"/>
  <c r="AO33" i="17"/>
  <c r="N34" i="17"/>
  <c r="AR33" i="17"/>
  <c r="Q34" i="17"/>
  <c r="AQ33" i="17"/>
  <c r="AP33" i="17"/>
  <c r="P34" i="17"/>
  <c r="O34" i="17"/>
  <c r="R34" i="17"/>
  <c r="AS33" i="17"/>
  <c r="EZ7" i="18"/>
  <c r="FD6" i="18"/>
  <c r="A35" i="21"/>
  <c r="DI9" i="18"/>
  <c r="S29" i="17" s="1"/>
  <c r="DJ8" i="18"/>
  <c r="DL6" i="20"/>
  <c r="DK5" i="20"/>
  <c r="DO4" i="20"/>
  <c r="DM7" i="20"/>
  <c r="A35" i="17"/>
  <c r="D8" i="15" l="1"/>
  <c r="S34" i="17"/>
  <c r="BE84" i="17"/>
  <c r="BE83" i="17"/>
  <c r="AT33" i="17"/>
  <c r="S30" i="17"/>
  <c r="S32" i="17"/>
  <c r="AT32" i="17"/>
  <c r="AT27" i="17"/>
  <c r="AT29" i="17"/>
  <c r="AT28" i="17"/>
  <c r="AT30" i="17"/>
  <c r="S31" i="17"/>
  <c r="S33" i="17"/>
  <c r="AT31" i="17"/>
  <c r="AD81" i="17"/>
  <c r="AD83" i="17"/>
  <c r="AD82" i="17"/>
  <c r="FE88" i="18"/>
  <c r="FF87" i="18"/>
  <c r="FD86" i="18"/>
  <c r="O10" i="15"/>
  <c r="O11" i="15" s="1"/>
  <c r="E7" i="15"/>
  <c r="E8" i="15" s="1"/>
  <c r="BV4" i="1"/>
  <c r="BT6" i="1"/>
  <c r="BS7" i="1"/>
  <c r="BR5" i="1"/>
  <c r="FF68" i="18"/>
  <c r="FD67" i="18"/>
  <c r="FD98" i="18" s="1"/>
  <c r="FE69" i="18"/>
  <c r="FE98" i="18" s="1"/>
  <c r="FB100" i="18"/>
  <c r="H35" i="17"/>
  <c r="AI34" i="17"/>
  <c r="AJ34" i="17"/>
  <c r="I35" i="17"/>
  <c r="J35" i="17"/>
  <c r="AK34" i="17"/>
  <c r="K35" i="17"/>
  <c r="AL34" i="17"/>
  <c r="L35" i="17"/>
  <c r="AM34" i="17"/>
  <c r="M35" i="17"/>
  <c r="AN34" i="17"/>
  <c r="AO34" i="17"/>
  <c r="N35" i="17"/>
  <c r="Q35" i="17"/>
  <c r="AR34" i="17"/>
  <c r="P35" i="17"/>
  <c r="AP34" i="17"/>
  <c r="O35" i="17"/>
  <c r="AQ34" i="17"/>
  <c r="AS34" i="17"/>
  <c r="R35" i="17"/>
  <c r="S35" i="17"/>
  <c r="AT34" i="17"/>
  <c r="AU34" i="17"/>
  <c r="FH6" i="18"/>
  <c r="FD7" i="18"/>
  <c r="A36" i="21"/>
  <c r="DN8" i="18"/>
  <c r="AU32" i="17" s="1"/>
  <c r="DM9" i="18"/>
  <c r="T35" i="17" s="1"/>
  <c r="DP6" i="20"/>
  <c r="DS4" i="20"/>
  <c r="DQ7" i="20"/>
  <c r="DO5" i="20"/>
  <c r="A36" i="17"/>
  <c r="AU29" i="17" l="1"/>
  <c r="BF83" i="17"/>
  <c r="AU31" i="17"/>
  <c r="AD88" i="17"/>
  <c r="T33" i="17"/>
  <c r="T30" i="17"/>
  <c r="AE67" i="17"/>
  <c r="AE81" i="17"/>
  <c r="AE84" i="17"/>
  <c r="T31" i="17"/>
  <c r="AU30" i="17"/>
  <c r="AU33" i="17"/>
  <c r="AE82" i="17"/>
  <c r="T32" i="17"/>
  <c r="T34" i="17"/>
  <c r="BF84" i="17"/>
  <c r="BF81" i="17"/>
  <c r="AE83" i="17"/>
  <c r="BF82" i="17"/>
  <c r="FI88" i="18"/>
  <c r="FJ87" i="18"/>
  <c r="FH86" i="18"/>
  <c r="FF98" i="18"/>
  <c r="FF100" i="18" s="1"/>
  <c r="P10" i="15"/>
  <c r="P11" i="15" s="1"/>
  <c r="F7" i="15"/>
  <c r="F8" i="15" s="1"/>
  <c r="BZ4" i="1"/>
  <c r="BW7" i="1"/>
  <c r="BV5" i="1"/>
  <c r="BX6" i="1"/>
  <c r="FJ68" i="18"/>
  <c r="FH67" i="18"/>
  <c r="FH98" i="18" s="1"/>
  <c r="FI69" i="18"/>
  <c r="FI98" i="18" s="1"/>
  <c r="AI35" i="17"/>
  <c r="H36" i="17"/>
  <c r="I36" i="17"/>
  <c r="AJ35" i="17"/>
  <c r="J36" i="17"/>
  <c r="AK35" i="17"/>
  <c r="K36" i="17"/>
  <c r="AL35" i="17"/>
  <c r="AM35" i="17"/>
  <c r="L36" i="17"/>
  <c r="AN35" i="17"/>
  <c r="M36" i="17"/>
  <c r="N36" i="17"/>
  <c r="AO35" i="17"/>
  <c r="AQ35" i="17"/>
  <c r="O36" i="17"/>
  <c r="AR35" i="17"/>
  <c r="Q36" i="17"/>
  <c r="P36" i="17"/>
  <c r="AP35" i="17"/>
  <c r="R36" i="17"/>
  <c r="AS35" i="17"/>
  <c r="AT35" i="17"/>
  <c r="S36" i="17"/>
  <c r="AU35" i="17"/>
  <c r="T36" i="17"/>
  <c r="FJ8" i="18"/>
  <c r="FI9" i="18"/>
  <c r="FL6" i="18"/>
  <c r="FH7" i="18"/>
  <c r="A37" i="21"/>
  <c r="DQ9" i="18"/>
  <c r="DR8" i="18"/>
  <c r="AV32" i="17" s="1"/>
  <c r="DS5" i="20"/>
  <c r="DW4" i="20"/>
  <c r="DU7" i="20"/>
  <c r="DT6" i="20"/>
  <c r="A37" i="17"/>
  <c r="AE88" i="17" l="1"/>
  <c r="AV33" i="17"/>
  <c r="AV35" i="17"/>
  <c r="AV31" i="17"/>
  <c r="AV29" i="17"/>
  <c r="U33" i="17"/>
  <c r="AV34" i="17"/>
  <c r="U31" i="17"/>
  <c r="AV30" i="17"/>
  <c r="U34" i="17"/>
  <c r="U36" i="17"/>
  <c r="U32" i="17"/>
  <c r="U35" i="17"/>
  <c r="FM88" i="18"/>
  <c r="FN87" i="18"/>
  <c r="FL86" i="18"/>
  <c r="FJ98" i="18"/>
  <c r="FJ100" i="18" s="1"/>
  <c r="Q10" i="15"/>
  <c r="Q11" i="15" s="1"/>
  <c r="G7" i="15"/>
  <c r="G8" i="15" s="1"/>
  <c r="CD4" i="1"/>
  <c r="CA7" i="1"/>
  <c r="BZ5" i="1"/>
  <c r="CB6" i="1"/>
  <c r="FN68" i="18"/>
  <c r="FL67" i="18"/>
  <c r="FL98" i="18" s="1"/>
  <c r="FM69" i="18"/>
  <c r="FM98" i="18" s="1"/>
  <c r="H37" i="17"/>
  <c r="AI36" i="17"/>
  <c r="I37" i="17"/>
  <c r="AJ36" i="17"/>
  <c r="J37" i="17"/>
  <c r="AK36" i="17"/>
  <c r="K37" i="17"/>
  <c r="AL36" i="17"/>
  <c r="AM36" i="17"/>
  <c r="L37" i="17"/>
  <c r="AN36" i="17"/>
  <c r="M37" i="17"/>
  <c r="N37" i="17"/>
  <c r="AO36" i="17"/>
  <c r="O37" i="17"/>
  <c r="AQ36" i="17"/>
  <c r="P37" i="17"/>
  <c r="Q37" i="17"/>
  <c r="AR36" i="17"/>
  <c r="AP36" i="17"/>
  <c r="AS36" i="17"/>
  <c r="R37" i="17"/>
  <c r="AT36" i="17"/>
  <c r="S37" i="17"/>
  <c r="AU36" i="17"/>
  <c r="T37" i="17"/>
  <c r="U37" i="17"/>
  <c r="AV36" i="17"/>
  <c r="FM9" i="18"/>
  <c r="FN8" i="18"/>
  <c r="FL7" i="18"/>
  <c r="FP6" i="18"/>
  <c r="A38" i="21"/>
  <c r="DU9" i="18"/>
  <c r="V36" i="17" s="1"/>
  <c r="DV8" i="18"/>
  <c r="AW30" i="17" s="1"/>
  <c r="DW5" i="20"/>
  <c r="EA4" i="20"/>
  <c r="DY7" i="20"/>
  <c r="DX6" i="20"/>
  <c r="A38" i="17"/>
  <c r="V33" i="17" l="1"/>
  <c r="V35" i="17"/>
  <c r="AW32" i="17"/>
  <c r="AW35" i="17"/>
  <c r="AW31" i="17"/>
  <c r="V37" i="17"/>
  <c r="AW33" i="17"/>
  <c r="V30" i="17"/>
  <c r="AW36" i="17"/>
  <c r="V34" i="17"/>
  <c r="V32" i="17"/>
  <c r="AW34" i="17"/>
  <c r="FQ88" i="18"/>
  <c r="FR87" i="18"/>
  <c r="FP86" i="18"/>
  <c r="FN98" i="18"/>
  <c r="FN100" i="18" s="1"/>
  <c r="R10" i="15"/>
  <c r="R11" i="15" s="1"/>
  <c r="H7" i="15"/>
  <c r="H8" i="15" s="1"/>
  <c r="CH4" i="1"/>
  <c r="CF6" i="1"/>
  <c r="CE7" i="1"/>
  <c r="CD5" i="1"/>
  <c r="FR68" i="18"/>
  <c r="FP67" i="18"/>
  <c r="FP98" i="18" s="1"/>
  <c r="FQ69" i="18"/>
  <c r="FQ98" i="18" s="1"/>
  <c r="AI37" i="17"/>
  <c r="H38" i="17"/>
  <c r="AJ37" i="17"/>
  <c r="I38" i="17"/>
  <c r="AK37" i="17"/>
  <c r="J38" i="17"/>
  <c r="AL37" i="17"/>
  <c r="K38" i="17"/>
  <c r="AM37" i="17"/>
  <c r="L38" i="17"/>
  <c r="AN37" i="17"/>
  <c r="M38" i="17"/>
  <c r="AO37" i="17"/>
  <c r="N38" i="17"/>
  <c r="AR37" i="17"/>
  <c r="P38" i="17"/>
  <c r="AQ37" i="17"/>
  <c r="Q38" i="17"/>
  <c r="AP37" i="17"/>
  <c r="O38" i="17"/>
  <c r="R38" i="17"/>
  <c r="AS37" i="17"/>
  <c r="AT37" i="17"/>
  <c r="S38" i="17"/>
  <c r="AU37" i="17"/>
  <c r="T38" i="17"/>
  <c r="AV37" i="17"/>
  <c r="U38" i="17"/>
  <c r="V38" i="17"/>
  <c r="AW37" i="17"/>
  <c r="W38" i="17"/>
  <c r="FQ9" i="18"/>
  <c r="FR8" i="18"/>
  <c r="FT6" i="18"/>
  <c r="FP7" i="18"/>
  <c r="A39" i="21"/>
  <c r="DY9" i="18"/>
  <c r="W36" i="17" s="1"/>
  <c r="DZ8" i="18"/>
  <c r="AX36" i="17" s="1"/>
  <c r="EA5" i="20"/>
  <c r="EC7" i="20"/>
  <c r="EE4" i="20"/>
  <c r="EB6" i="20"/>
  <c r="A39" i="17"/>
  <c r="W37" i="17" l="1"/>
  <c r="W34" i="17"/>
  <c r="W33" i="17"/>
  <c r="W35" i="17"/>
  <c r="AX34" i="17"/>
  <c r="AX37" i="17"/>
  <c r="AX35" i="17"/>
  <c r="AX33" i="17"/>
  <c r="FU88" i="18"/>
  <c r="FV87" i="18"/>
  <c r="FT86" i="18"/>
  <c r="FR98" i="18"/>
  <c r="FR100" i="18" s="1"/>
  <c r="S10" i="15"/>
  <c r="S11" i="15" s="1"/>
  <c r="I7" i="15"/>
  <c r="I8" i="15" s="1"/>
  <c r="CL4" i="1"/>
  <c r="CI7" i="1"/>
  <c r="CH5" i="1"/>
  <c r="CJ6" i="1"/>
  <c r="AY36" i="17"/>
  <c r="FV68" i="18"/>
  <c r="FT67" i="18"/>
  <c r="FT98" i="18" s="1"/>
  <c r="FU69" i="18"/>
  <c r="FU98" i="18" s="1"/>
  <c r="H39" i="17"/>
  <c r="AI38" i="17"/>
  <c r="AJ38" i="17"/>
  <c r="I39" i="17"/>
  <c r="J39" i="17"/>
  <c r="AK38" i="17"/>
  <c r="K39" i="17"/>
  <c r="AL38" i="17"/>
  <c r="L39" i="17"/>
  <c r="AM38" i="17"/>
  <c r="M39" i="17"/>
  <c r="AN38" i="17"/>
  <c r="N39" i="17"/>
  <c r="AO38" i="17"/>
  <c r="Q39" i="17"/>
  <c r="O39" i="17"/>
  <c r="AR38" i="17"/>
  <c r="AQ38" i="17"/>
  <c r="P39" i="17"/>
  <c r="AP38" i="17"/>
  <c r="AS38" i="17"/>
  <c r="R39" i="17"/>
  <c r="S39" i="17"/>
  <c r="AT38" i="17"/>
  <c r="T39" i="17"/>
  <c r="AU38" i="17"/>
  <c r="U39" i="17"/>
  <c r="AV38" i="17"/>
  <c r="V39" i="17"/>
  <c r="AW38" i="17"/>
  <c r="W39" i="17"/>
  <c r="AX38" i="17"/>
  <c r="FV8" i="18"/>
  <c r="FU9" i="18"/>
  <c r="FT7" i="18"/>
  <c r="FX6" i="18"/>
  <c r="A40" i="21"/>
  <c r="ED8" i="18"/>
  <c r="AY33" i="17" s="1"/>
  <c r="EC9" i="18"/>
  <c r="EI4" i="20"/>
  <c r="EF6" i="20"/>
  <c r="EE5" i="20"/>
  <c r="EG7" i="20"/>
  <c r="A40" i="17"/>
  <c r="AY38" i="17" l="1"/>
  <c r="AY34" i="17"/>
  <c r="AY35" i="17"/>
  <c r="X38" i="17"/>
  <c r="X37" i="17"/>
  <c r="X33" i="17"/>
  <c r="X34" i="17"/>
  <c r="X39" i="17"/>
  <c r="AY37" i="17"/>
  <c r="X36" i="17"/>
  <c r="X32" i="17"/>
  <c r="X35" i="17"/>
  <c r="FY88" i="18"/>
  <c r="FZ87" i="18"/>
  <c r="FX86" i="18"/>
  <c r="FV98" i="18"/>
  <c r="FV100" i="18" s="1"/>
  <c r="T10" i="15"/>
  <c r="T11" i="15" s="1"/>
  <c r="J7" i="15"/>
  <c r="J8" i="15" s="1"/>
  <c r="CP4" i="1"/>
  <c r="CM7" i="1"/>
  <c r="CL5" i="1"/>
  <c r="CN6" i="1"/>
  <c r="A41" i="21"/>
  <c r="FZ68" i="18"/>
  <c r="FX67" i="18"/>
  <c r="FX98" i="18" s="1"/>
  <c r="FY69" i="18"/>
  <c r="FY98" i="18" s="1"/>
  <c r="AI39" i="17"/>
  <c r="H40" i="17"/>
  <c r="AJ39" i="17"/>
  <c r="I40" i="17"/>
  <c r="J40" i="17"/>
  <c r="AK39" i="17"/>
  <c r="K40" i="17"/>
  <c r="AL39" i="17"/>
  <c r="L40" i="17"/>
  <c r="AM39" i="17"/>
  <c r="M40" i="17"/>
  <c r="AN39" i="17"/>
  <c r="AO39" i="17"/>
  <c r="N40" i="17"/>
  <c r="P40" i="17"/>
  <c r="AP39" i="17"/>
  <c r="Q40" i="17"/>
  <c r="AQ39" i="17"/>
  <c r="AR39" i="17"/>
  <c r="O40" i="17"/>
  <c r="AS39" i="17"/>
  <c r="R40" i="17"/>
  <c r="S40" i="17"/>
  <c r="AT39" i="17"/>
  <c r="T40" i="17"/>
  <c r="AU39" i="17"/>
  <c r="AV39" i="17"/>
  <c r="U40" i="17"/>
  <c r="V40" i="17"/>
  <c r="AW39" i="17"/>
  <c r="W40" i="17"/>
  <c r="AX39" i="17"/>
  <c r="AY39" i="17"/>
  <c r="X40" i="17"/>
  <c r="FY9" i="18"/>
  <c r="FZ8" i="18"/>
  <c r="FX7" i="18"/>
  <c r="GB6" i="18"/>
  <c r="EG9" i="18"/>
  <c r="Y37" i="17" s="1"/>
  <c r="EH8" i="18"/>
  <c r="AZ33" i="17" s="1"/>
  <c r="EM4" i="20"/>
  <c r="EK7" i="20"/>
  <c r="EJ6" i="20"/>
  <c r="EI5" i="20"/>
  <c r="A41" i="17"/>
  <c r="AZ35" i="17" l="1"/>
  <c r="Y38" i="17"/>
  <c r="Y36" i="17"/>
  <c r="Y40" i="17"/>
  <c r="AZ39" i="17"/>
  <c r="AZ34" i="17"/>
  <c r="Y35" i="17"/>
  <c r="AZ36" i="17"/>
  <c r="AZ37" i="17"/>
  <c r="AZ38" i="17"/>
  <c r="Y39" i="17"/>
  <c r="GC88" i="18"/>
  <c r="GD87" i="18"/>
  <c r="GB86" i="18"/>
  <c r="FZ98" i="18"/>
  <c r="FZ100" i="18" s="1"/>
  <c r="U10" i="15"/>
  <c r="U11" i="15" s="1"/>
  <c r="K7" i="15"/>
  <c r="K8" i="15" s="1"/>
  <c r="CT4" i="1"/>
  <c r="CP5" i="1"/>
  <c r="CR6" i="1"/>
  <c r="CQ7" i="1"/>
  <c r="A42" i="21"/>
  <c r="GD68" i="18"/>
  <c r="GB67" i="18"/>
  <c r="GB98" i="18" s="1"/>
  <c r="GC69" i="18"/>
  <c r="GC98" i="18" s="1"/>
  <c r="BA37" i="17"/>
  <c r="AI40" i="17"/>
  <c r="H41" i="17"/>
  <c r="I41" i="17"/>
  <c r="AJ40" i="17"/>
  <c r="AK40" i="17"/>
  <c r="J41" i="17"/>
  <c r="K41" i="17"/>
  <c r="AL40" i="17"/>
  <c r="L41" i="17"/>
  <c r="AM40" i="17"/>
  <c r="AN40" i="17"/>
  <c r="M41" i="17"/>
  <c r="N41" i="17"/>
  <c r="AO40" i="17"/>
  <c r="Q41" i="17"/>
  <c r="AQ40" i="17"/>
  <c r="P41" i="17"/>
  <c r="O41" i="17"/>
  <c r="AR40" i="17"/>
  <c r="AP40" i="17"/>
  <c r="AS40" i="17"/>
  <c r="R41" i="17"/>
  <c r="AT40" i="17"/>
  <c r="S41" i="17"/>
  <c r="T41" i="17"/>
  <c r="AU40" i="17"/>
  <c r="AV40" i="17"/>
  <c r="U41" i="17"/>
  <c r="V41" i="17"/>
  <c r="AW40" i="17"/>
  <c r="AX40" i="17"/>
  <c r="W41" i="17"/>
  <c r="X41" i="17"/>
  <c r="AY40" i="17"/>
  <c r="AZ40" i="17"/>
  <c r="Y41" i="17"/>
  <c r="GC9" i="18"/>
  <c r="GD8" i="18"/>
  <c r="GF6" i="18"/>
  <c r="GB7" i="18"/>
  <c r="EK9" i="18"/>
  <c r="Z38" i="17" s="1"/>
  <c r="EL8" i="18"/>
  <c r="BA35" i="17" s="1"/>
  <c r="EQ4" i="20"/>
  <c r="EO7" i="20"/>
  <c r="EN6" i="20"/>
  <c r="EM5" i="20"/>
  <c r="A42" i="17"/>
  <c r="BA39" i="17" l="1"/>
  <c r="BA36" i="17"/>
  <c r="BA40" i="17"/>
  <c r="BA38" i="17"/>
  <c r="Z39" i="17"/>
  <c r="Z41" i="17"/>
  <c r="Z35" i="17"/>
  <c r="Z37" i="17"/>
  <c r="Z36" i="17"/>
  <c r="Z40" i="17"/>
  <c r="GG88" i="18"/>
  <c r="GH87" i="18"/>
  <c r="GF86" i="18"/>
  <c r="GD98" i="18"/>
  <c r="GD100" i="18" s="1"/>
  <c r="V10" i="15"/>
  <c r="V11" i="15" s="1"/>
  <c r="L7" i="15"/>
  <c r="L8" i="15" s="1"/>
  <c r="CX4" i="1"/>
  <c r="CU7" i="1"/>
  <c r="CT5" i="1"/>
  <c r="CV6" i="1"/>
  <c r="A43" i="21"/>
  <c r="GH68" i="18"/>
  <c r="GF67" i="18"/>
  <c r="GF98" i="18" s="1"/>
  <c r="GG69" i="18"/>
  <c r="GG98" i="18" s="1"/>
  <c r="AA39" i="17"/>
  <c r="H42" i="17"/>
  <c r="AI41" i="17"/>
  <c r="I42" i="17"/>
  <c r="AJ41" i="17"/>
  <c r="AK41" i="17"/>
  <c r="J42" i="17"/>
  <c r="K42" i="17"/>
  <c r="AL41" i="17"/>
  <c r="AM41" i="17"/>
  <c r="L42" i="17"/>
  <c r="AN41" i="17"/>
  <c r="M42" i="17"/>
  <c r="AO41" i="17"/>
  <c r="N42" i="17"/>
  <c r="AR41" i="17"/>
  <c r="Q42" i="17"/>
  <c r="O42" i="17"/>
  <c r="AQ41" i="17"/>
  <c r="P42" i="17"/>
  <c r="AP41" i="17"/>
  <c r="AS41" i="17"/>
  <c r="R42" i="17"/>
  <c r="AT41" i="17"/>
  <c r="S42" i="17"/>
  <c r="AU41" i="17"/>
  <c r="T42" i="17"/>
  <c r="AV41" i="17"/>
  <c r="U42" i="17"/>
  <c r="AW41" i="17"/>
  <c r="V42" i="17"/>
  <c r="AX41" i="17"/>
  <c r="W42" i="17"/>
  <c r="X42" i="17"/>
  <c r="AY41" i="17"/>
  <c r="Y42" i="17"/>
  <c r="AZ41" i="17"/>
  <c r="BA41" i="17"/>
  <c r="Z42" i="17"/>
  <c r="AA42" i="17"/>
  <c r="GG9" i="18"/>
  <c r="GH8" i="18"/>
  <c r="GJ6" i="18"/>
  <c r="GF7" i="18"/>
  <c r="EO9" i="18"/>
  <c r="AA36" i="17" s="1"/>
  <c r="EP8" i="18"/>
  <c r="BB40" i="17" s="1"/>
  <c r="ES7" i="20"/>
  <c r="ER6" i="20"/>
  <c r="EQ5" i="20"/>
  <c r="EU4" i="20"/>
  <c r="A43" i="17"/>
  <c r="BB39" i="17" l="1"/>
  <c r="BB41" i="17"/>
  <c r="AA40" i="17"/>
  <c r="AA37" i="17"/>
  <c r="AA41" i="17"/>
  <c r="BB38" i="17"/>
  <c r="BB36" i="17"/>
  <c r="AA38" i="17"/>
  <c r="BB37" i="17"/>
  <c r="BB35" i="17"/>
  <c r="GK88" i="18"/>
  <c r="GL87" i="18"/>
  <c r="GJ86" i="18"/>
  <c r="GH98" i="18"/>
  <c r="GH100" i="18" s="1"/>
  <c r="W10" i="15"/>
  <c r="W11" i="15" s="1"/>
  <c r="M7" i="15"/>
  <c r="M8" i="15" s="1"/>
  <c r="CY7" i="1"/>
  <c r="CX5" i="1"/>
  <c r="CZ6" i="1"/>
  <c r="A44" i="21"/>
  <c r="BC41" i="17"/>
  <c r="GL68" i="18"/>
  <c r="GJ67" i="18"/>
  <c r="GJ98" i="18" s="1"/>
  <c r="GK69" i="18"/>
  <c r="GK98" i="18" s="1"/>
  <c r="AI42" i="17"/>
  <c r="H43" i="17"/>
  <c r="AJ42" i="17"/>
  <c r="I43" i="17"/>
  <c r="AK42" i="17"/>
  <c r="J43" i="17"/>
  <c r="K43" i="17"/>
  <c r="AL42" i="17"/>
  <c r="L43" i="17"/>
  <c r="AM42" i="17"/>
  <c r="M43" i="17"/>
  <c r="AN42" i="17"/>
  <c r="AO42" i="17"/>
  <c r="N43" i="17"/>
  <c r="Q43" i="17"/>
  <c r="AQ42" i="17"/>
  <c r="AR42" i="17"/>
  <c r="P43" i="17"/>
  <c r="AP42" i="17"/>
  <c r="O43" i="17"/>
  <c r="AS42" i="17"/>
  <c r="R43" i="17"/>
  <c r="S43" i="17"/>
  <c r="AT42" i="17"/>
  <c r="T43" i="17"/>
  <c r="AU42" i="17"/>
  <c r="AV42" i="17"/>
  <c r="U43" i="17"/>
  <c r="V43" i="17"/>
  <c r="AW42" i="17"/>
  <c r="W43" i="17"/>
  <c r="AX42" i="17"/>
  <c r="AY42" i="17"/>
  <c r="X43" i="17"/>
  <c r="AZ42" i="17"/>
  <c r="Y43" i="17"/>
  <c r="BA42" i="17"/>
  <c r="Z43" i="17"/>
  <c r="BB42" i="17"/>
  <c r="AA43" i="17"/>
  <c r="GL8" i="18"/>
  <c r="GK9" i="18"/>
  <c r="GJ7" i="18"/>
  <c r="GN6" i="18"/>
  <c r="ET8" i="18"/>
  <c r="ES9" i="18"/>
  <c r="AB39" i="17" s="1"/>
  <c r="EU5" i="20"/>
  <c r="EW7" i="20"/>
  <c r="EV6" i="20"/>
  <c r="EY4" i="20"/>
  <c r="A44" i="17"/>
  <c r="AB42" i="17" l="1"/>
  <c r="AB38" i="17"/>
  <c r="BC42" i="17"/>
  <c r="AB41" i="17"/>
  <c r="BC40" i="17"/>
  <c r="AB40" i="17"/>
  <c r="BC37" i="17"/>
  <c r="AB43" i="17"/>
  <c r="BC38" i="17"/>
  <c r="BC39" i="17"/>
  <c r="GL98" i="18"/>
  <c r="GL100" i="18" s="1"/>
  <c r="GO88" i="18"/>
  <c r="GP87" i="18"/>
  <c r="GN86" i="18"/>
  <c r="X10" i="15"/>
  <c r="X11" i="15" s="1"/>
  <c r="N7" i="15"/>
  <c r="N8" i="15" s="1"/>
  <c r="A45" i="21"/>
  <c r="GP68" i="18"/>
  <c r="GN67" i="18"/>
  <c r="GN98" i="18" s="1"/>
  <c r="GO69" i="18"/>
  <c r="GO98" i="18" s="1"/>
  <c r="H44" i="17"/>
  <c r="AI43" i="17"/>
  <c r="AJ43" i="17"/>
  <c r="I44" i="17"/>
  <c r="J44" i="17"/>
  <c r="AK43" i="17"/>
  <c r="K44" i="17"/>
  <c r="AL43" i="17"/>
  <c r="AM43" i="17"/>
  <c r="L44" i="17"/>
  <c r="AN43" i="17"/>
  <c r="M44" i="17"/>
  <c r="N44" i="17"/>
  <c r="AO43" i="17"/>
  <c r="AR43" i="17"/>
  <c r="Q44" i="17"/>
  <c r="AQ43" i="17"/>
  <c r="P44" i="17"/>
  <c r="AP43" i="17"/>
  <c r="O44" i="17"/>
  <c r="AS43" i="17"/>
  <c r="R44" i="17"/>
  <c r="AT43" i="17"/>
  <c r="S44" i="17"/>
  <c r="AU43" i="17"/>
  <c r="T44" i="17"/>
  <c r="U44" i="17"/>
  <c r="AV43" i="17"/>
  <c r="V44" i="17"/>
  <c r="AW43" i="17"/>
  <c r="AX43" i="17"/>
  <c r="W44" i="17"/>
  <c r="X44" i="17"/>
  <c r="AY43" i="17"/>
  <c r="Y44" i="17"/>
  <c r="AZ43" i="17"/>
  <c r="BA43" i="17"/>
  <c r="Z44" i="17"/>
  <c r="BB43" i="17"/>
  <c r="AA44" i="17"/>
  <c r="AB44" i="17"/>
  <c r="BC43" i="17"/>
  <c r="GO9" i="18"/>
  <c r="GP8" i="18"/>
  <c r="GR6" i="18"/>
  <c r="GN7" i="18"/>
  <c r="EW9" i="18"/>
  <c r="AC42" i="17" s="1"/>
  <c r="EX8" i="18"/>
  <c r="EZ6" i="20"/>
  <c r="EY5" i="20"/>
  <c r="FC4" i="20"/>
  <c r="FG4" i="20" s="1"/>
  <c r="FK4" i="20" s="1"/>
  <c r="FO4" i="20" s="1"/>
  <c r="FS4" i="20" s="1"/>
  <c r="FA7" i="20"/>
  <c r="A45" i="17"/>
  <c r="G60" i="1"/>
  <c r="AA60" i="1"/>
  <c r="W60" i="1"/>
  <c r="O60" i="1"/>
  <c r="K60" i="1"/>
  <c r="Z60" i="1"/>
  <c r="V60" i="1"/>
  <c r="N60" i="1"/>
  <c r="J60" i="1"/>
  <c r="F60" i="1"/>
  <c r="B60" i="1"/>
  <c r="FU7" i="20" l="1"/>
  <c r="FS5" i="20"/>
  <c r="FT6" i="20"/>
  <c r="FQ7" i="20"/>
  <c r="FO5" i="20"/>
  <c r="FP6" i="20"/>
  <c r="FM7" i="20"/>
  <c r="FK5" i="20"/>
  <c r="FL6" i="20"/>
  <c r="FI7" i="20"/>
  <c r="FH6" i="20"/>
  <c r="FG5" i="20"/>
  <c r="AC44" i="17"/>
  <c r="AC39" i="17"/>
  <c r="AC40" i="17"/>
  <c r="AC41" i="17"/>
  <c r="BD42" i="17"/>
  <c r="BD39" i="17"/>
  <c r="BD41" i="17"/>
  <c r="BD40" i="17"/>
  <c r="BD43" i="17"/>
  <c r="BD38" i="17"/>
  <c r="BD37" i="17"/>
  <c r="AC43" i="17"/>
  <c r="GS88" i="18"/>
  <c r="GT87" i="18"/>
  <c r="GR86" i="18"/>
  <c r="GP98" i="18"/>
  <c r="GP100" i="18" s="1"/>
  <c r="Y10" i="15"/>
  <c r="Y11" i="15" s="1"/>
  <c r="O7" i="15"/>
  <c r="O8" i="15" s="1"/>
  <c r="A46" i="21"/>
  <c r="GT68" i="18"/>
  <c r="GR67" i="18"/>
  <c r="GR98" i="18" s="1"/>
  <c r="GS69" i="18"/>
  <c r="GS98" i="18" s="1"/>
  <c r="A46" i="17"/>
  <c r="AI44" i="17"/>
  <c r="H45" i="17"/>
  <c r="I45" i="17"/>
  <c r="AJ44" i="17"/>
  <c r="AK44" i="17"/>
  <c r="J45" i="17"/>
  <c r="AL44" i="17"/>
  <c r="K45" i="17"/>
  <c r="AM44" i="17"/>
  <c r="L45" i="17"/>
  <c r="AN44" i="17"/>
  <c r="M45" i="17"/>
  <c r="N45" i="17"/>
  <c r="AO44" i="17"/>
  <c r="P45" i="17"/>
  <c r="AP44" i="17"/>
  <c r="Q45" i="17"/>
  <c r="AQ44" i="17"/>
  <c r="AR44" i="17"/>
  <c r="O45" i="17"/>
  <c r="R45" i="17"/>
  <c r="AS44" i="17"/>
  <c r="S45" i="17"/>
  <c r="AT44" i="17"/>
  <c r="AU44" i="17"/>
  <c r="T45" i="17"/>
  <c r="AV44" i="17"/>
  <c r="U45" i="17"/>
  <c r="V45" i="17"/>
  <c r="AW44" i="17"/>
  <c r="AX44" i="17"/>
  <c r="W45" i="17"/>
  <c r="AY44" i="17"/>
  <c r="X45" i="17"/>
  <c r="Y45" i="17"/>
  <c r="AZ44" i="17"/>
  <c r="BA44" i="17"/>
  <c r="Z45" i="17"/>
  <c r="AA45" i="17"/>
  <c r="BB44" i="17"/>
  <c r="BC44" i="17"/>
  <c r="AB45" i="17"/>
  <c r="AC45" i="17"/>
  <c r="BD44" i="17"/>
  <c r="GS9" i="18"/>
  <c r="GT8" i="18"/>
  <c r="GR7" i="18"/>
  <c r="GV6" i="18"/>
  <c r="FA9" i="18"/>
  <c r="AD41" i="17" s="1"/>
  <c r="FB8" i="18"/>
  <c r="BE41" i="17" s="1"/>
  <c r="FD6" i="20"/>
  <c r="FC5" i="20"/>
  <c r="FE7" i="20"/>
  <c r="N42" i="21" s="1"/>
  <c r="V102" i="18"/>
  <c r="BB40" i="21" l="1"/>
  <c r="AP76" i="21"/>
  <c r="U77" i="21"/>
  <c r="AQ74" i="21"/>
  <c r="K77" i="21"/>
  <c r="AM70" i="21"/>
  <c r="BR70" i="21"/>
  <c r="J70" i="21"/>
  <c r="BG72" i="21"/>
  <c r="N76" i="21"/>
  <c r="L74" i="21"/>
  <c r="AJ74" i="21"/>
  <c r="K70" i="21"/>
  <c r="P74" i="21"/>
  <c r="AK73" i="21"/>
  <c r="AN76" i="21"/>
  <c r="BB70" i="21"/>
  <c r="AL72" i="21"/>
  <c r="AS70" i="21"/>
  <c r="AY72" i="21"/>
  <c r="BB74" i="21"/>
  <c r="BB73" i="21"/>
  <c r="AR72" i="21"/>
  <c r="AX74" i="21"/>
  <c r="AW74" i="21"/>
  <c r="AJ73" i="21"/>
  <c r="AW75" i="21"/>
  <c r="AX72" i="21"/>
  <c r="R75" i="21"/>
  <c r="Z72" i="21"/>
  <c r="AE73" i="21"/>
  <c r="N75" i="21"/>
  <c r="Q77" i="21"/>
  <c r="N74" i="21"/>
  <c r="S70" i="21"/>
  <c r="W72" i="21"/>
  <c r="P75" i="21"/>
  <c r="AB73" i="21"/>
  <c r="BD75" i="21"/>
  <c r="P71" i="21"/>
  <c r="BE77" i="21"/>
  <c r="AD71" i="21"/>
  <c r="AD72" i="21"/>
  <c r="R74" i="21"/>
  <c r="BG73" i="21"/>
  <c r="BE76" i="21"/>
  <c r="T77" i="21"/>
  <c r="BD71" i="21"/>
  <c r="J71" i="21"/>
  <c r="Z77" i="21"/>
  <c r="BC75" i="21"/>
  <c r="AL74" i="21"/>
  <c r="AR77" i="21"/>
  <c r="AZ74" i="21"/>
  <c r="BF70" i="21"/>
  <c r="AY76" i="21"/>
  <c r="AL76" i="21"/>
  <c r="AM77" i="21"/>
  <c r="AV76" i="21"/>
  <c r="AW71" i="21"/>
  <c r="AV77" i="21"/>
  <c r="BB75" i="21"/>
  <c r="AK74" i="21"/>
  <c r="BC76" i="21"/>
  <c r="AG75" i="21"/>
  <c r="U70" i="21"/>
  <c r="T75" i="21"/>
  <c r="R72" i="21"/>
  <c r="Q75" i="21"/>
  <c r="J73" i="21"/>
  <c r="AG70" i="21"/>
  <c r="AF75" i="21"/>
  <c r="AF70" i="21"/>
  <c r="Y75" i="21"/>
  <c r="BE75" i="21"/>
  <c r="J77" i="21"/>
  <c r="AP70" i="21"/>
  <c r="X77" i="21"/>
  <c r="L76" i="21"/>
  <c r="AV74" i="21"/>
  <c r="AW77" i="21"/>
  <c r="AG72" i="21"/>
  <c r="W73" i="21"/>
  <c r="R76" i="21"/>
  <c r="Y76" i="21"/>
  <c r="J74" i="21"/>
  <c r="AN70" i="21"/>
  <c r="AR71" i="21"/>
  <c r="AO73" i="21"/>
  <c r="AT71" i="21"/>
  <c r="AQ77" i="21"/>
  <c r="AL75" i="21"/>
  <c r="BF74" i="21"/>
  <c r="AY77" i="21"/>
  <c r="BE74" i="21"/>
  <c r="AZ76" i="21"/>
  <c r="BC72" i="21"/>
  <c r="AO72" i="21"/>
  <c r="AN71" i="21"/>
  <c r="BF77" i="21"/>
  <c r="W77" i="21"/>
  <c r="AA77" i="21"/>
  <c r="V70" i="21"/>
  <c r="AC74" i="21"/>
  <c r="Q71" i="21"/>
  <c r="AE75" i="21"/>
  <c r="M76" i="21"/>
  <c r="AA72" i="21"/>
  <c r="X76" i="21"/>
  <c r="AG74" i="21"/>
  <c r="Q76" i="21"/>
  <c r="O76" i="21"/>
  <c r="AT77" i="21"/>
  <c r="AK72" i="21"/>
  <c r="AZ70" i="21"/>
  <c r="AO75" i="21"/>
  <c r="AZ73" i="21"/>
  <c r="BT75" i="21"/>
  <c r="BC70" i="21"/>
  <c r="AL70" i="21"/>
  <c r="Q70" i="21"/>
  <c r="K71" i="21"/>
  <c r="V74" i="21"/>
  <c r="L70" i="21"/>
  <c r="BX72" i="21"/>
  <c r="BY74" i="21"/>
  <c r="BX70" i="21"/>
  <c r="BW74" i="21"/>
  <c r="BR72" i="21"/>
  <c r="BJ70" i="21"/>
  <c r="CE71" i="21"/>
  <c r="BL72" i="21"/>
  <c r="BR75" i="21"/>
  <c r="BL75" i="21"/>
  <c r="BX71" i="21"/>
  <c r="BL76" i="21"/>
  <c r="BX73" i="21"/>
  <c r="BK70" i="21"/>
  <c r="BT74" i="21"/>
  <c r="BR71" i="21"/>
  <c r="BO76" i="21"/>
  <c r="AZ72" i="21"/>
  <c r="M75" i="21"/>
  <c r="T73" i="21"/>
  <c r="Z71" i="21"/>
  <c r="K74" i="21"/>
  <c r="CD70" i="21"/>
  <c r="CF73" i="21"/>
  <c r="CF70" i="21"/>
  <c r="CC73" i="21"/>
  <c r="BV70" i="21"/>
  <c r="BN76" i="21"/>
  <c r="BY70" i="21"/>
  <c r="CG70" i="21"/>
  <c r="CG76" i="21"/>
  <c r="BO73" i="21"/>
  <c r="BO71" i="21"/>
  <c r="BW76" i="21"/>
  <c r="BP72" i="21"/>
  <c r="BX76" i="21"/>
  <c r="CA73" i="21"/>
  <c r="BN70" i="21"/>
  <c r="BJ72" i="21"/>
  <c r="Z74" i="21"/>
  <c r="P76" i="21"/>
  <c r="S75" i="21"/>
  <c r="W74" i="21"/>
  <c r="V77" i="21"/>
  <c r="AD70" i="21"/>
  <c r="AB71" i="21"/>
  <c r="U71" i="21"/>
  <c r="R77" i="21"/>
  <c r="AB77" i="21"/>
  <c r="L73" i="21"/>
  <c r="V71" i="21"/>
  <c r="O72" i="21"/>
  <c r="AF74" i="21"/>
  <c r="AC77" i="21"/>
  <c r="J75" i="21"/>
  <c r="X70" i="21"/>
  <c r="O73" i="21"/>
  <c r="M73" i="21"/>
  <c r="Y74" i="21"/>
  <c r="X74" i="21"/>
  <c r="S77" i="21"/>
  <c r="U74" i="21"/>
  <c r="P70" i="21"/>
  <c r="AE71" i="21"/>
  <c r="S73" i="21"/>
  <c r="W70" i="21"/>
  <c r="P72" i="21"/>
  <c r="AC73" i="21"/>
  <c r="X75" i="21"/>
  <c r="Y72" i="21"/>
  <c r="Q74" i="21"/>
  <c r="AE76" i="21"/>
  <c r="AN77" i="21"/>
  <c r="AX70" i="21"/>
  <c r="BG75" i="21"/>
  <c r="AQ73" i="21"/>
  <c r="AY73" i="21"/>
  <c r="AP74" i="21"/>
  <c r="BF73" i="21"/>
  <c r="AR75" i="21"/>
  <c r="AW76" i="21"/>
  <c r="BE72" i="21"/>
  <c r="AR70" i="21"/>
  <c r="AX73" i="21"/>
  <c r="BC71" i="21"/>
  <c r="AU76" i="21"/>
  <c r="AW73" i="21"/>
  <c r="BG76" i="21"/>
  <c r="BB72" i="21"/>
  <c r="BG70" i="21"/>
  <c r="AN74" i="21"/>
  <c r="AS77" i="21"/>
  <c r="AO74" i="21"/>
  <c r="BA77" i="21"/>
  <c r="BD74" i="21"/>
  <c r="BD70" i="21"/>
  <c r="AV71" i="21"/>
  <c r="BD77" i="21"/>
  <c r="AW72" i="21"/>
  <c r="AQ76" i="21"/>
  <c r="AT74" i="21"/>
  <c r="AK71" i="21"/>
  <c r="AV75" i="21"/>
  <c r="AT72" i="21"/>
  <c r="AX71" i="21"/>
  <c r="BC74" i="21"/>
  <c r="BE71" i="21"/>
  <c r="AZ75" i="21"/>
  <c r="AT75" i="21"/>
  <c r="AS76" i="21"/>
  <c r="AY71" i="21"/>
  <c r="AL77" i="21"/>
  <c r="V73" i="21"/>
  <c r="AF71" i="21"/>
  <c r="M70" i="21"/>
  <c r="U73" i="21"/>
  <c r="CA74" i="21"/>
  <c r="BQ73" i="21"/>
  <c r="BM75" i="21"/>
  <c r="BS71" i="21"/>
  <c r="BV76" i="21"/>
  <c r="BP74" i="21"/>
  <c r="BV74" i="21"/>
  <c r="CB74" i="21"/>
  <c r="CF71" i="21"/>
  <c r="CF76" i="21"/>
  <c r="BT76" i="21"/>
  <c r="BL73" i="21"/>
  <c r="AS75" i="21"/>
  <c r="AQ70" i="21"/>
  <c r="AJ76" i="21"/>
  <c r="M71" i="21"/>
  <c r="AE77" i="21"/>
  <c r="AF73" i="21"/>
  <c r="T72" i="21"/>
  <c r="CG71" i="21"/>
  <c r="CA75" i="21"/>
  <c r="BY76" i="21"/>
  <c r="CG75" i="21"/>
  <c r="CB75" i="21"/>
  <c r="CB72" i="21"/>
  <c r="CE74" i="21"/>
  <c r="BT73" i="21"/>
  <c r="CC72" i="21"/>
  <c r="BZ70" i="21"/>
  <c r="BS70" i="21"/>
  <c r="BQ74" i="21"/>
  <c r="BL70" i="21"/>
  <c r="BQ75" i="21"/>
  <c r="BM70" i="21"/>
  <c r="BS76" i="21"/>
  <c r="BZ73" i="21"/>
  <c r="AP71" i="21"/>
  <c r="Z75" i="21"/>
  <c r="AD73" i="21"/>
  <c r="Y77" i="21"/>
  <c r="AG73" i="21"/>
  <c r="BR76" i="21"/>
  <c r="BK73" i="21"/>
  <c r="CC70" i="21"/>
  <c r="BW73" i="21"/>
  <c r="CD73" i="21"/>
  <c r="BO70" i="21"/>
  <c r="BW75" i="21"/>
  <c r="BJ71" i="21"/>
  <c r="BZ71" i="21"/>
  <c r="BL74" i="21"/>
  <c r="BK74" i="21"/>
  <c r="CG73" i="21"/>
  <c r="BJ76" i="21"/>
  <c r="CC74" i="21"/>
  <c r="CD76" i="21"/>
  <c r="CE73" i="21"/>
  <c r="S71" i="21"/>
  <c r="O70" i="21"/>
  <c r="AA70" i="21"/>
  <c r="T74" i="21"/>
  <c r="W75" i="21"/>
  <c r="T76" i="21"/>
  <c r="N72" i="21"/>
  <c r="AA73" i="21"/>
  <c r="N77" i="21"/>
  <c r="Q72" i="21"/>
  <c r="T70" i="21"/>
  <c r="AG76" i="21"/>
  <c r="AC70" i="21"/>
  <c r="AF77" i="21"/>
  <c r="S72" i="21"/>
  <c r="Y73" i="21"/>
  <c r="L77" i="21"/>
  <c r="AG77" i="21"/>
  <c r="O75" i="21"/>
  <c r="L75" i="21"/>
  <c r="P73" i="21"/>
  <c r="L71" i="21"/>
  <c r="N73" i="21"/>
  <c r="J72" i="21"/>
  <c r="AB74" i="21"/>
  <c r="V76" i="21"/>
  <c r="S74" i="21"/>
  <c r="AF76" i="21"/>
  <c r="AB70" i="21"/>
  <c r="Z70" i="21"/>
  <c r="AE74" i="21"/>
  <c r="AD76" i="21"/>
  <c r="O77" i="21"/>
  <c r="N71" i="21"/>
  <c r="AT73" i="21"/>
  <c r="AV72" i="21"/>
  <c r="AY70" i="21"/>
  <c r="AX76" i="21"/>
  <c r="AP73" i="21"/>
  <c r="AM73" i="21"/>
  <c r="BF75" i="21"/>
  <c r="BC73" i="21"/>
  <c r="AK75" i="21"/>
  <c r="AJ70" i="21"/>
  <c r="AU77" i="21"/>
  <c r="BA73" i="21"/>
  <c r="BD73" i="21"/>
  <c r="BG71" i="21"/>
  <c r="AM71" i="21"/>
  <c r="AT70" i="21"/>
  <c r="AU71" i="21"/>
  <c r="BB76" i="21"/>
  <c r="AL73" i="21"/>
  <c r="AK77" i="21"/>
  <c r="AR74" i="21"/>
  <c r="AV73" i="21"/>
  <c r="AW70" i="21"/>
  <c r="BB77" i="21"/>
  <c r="AM74" i="21"/>
  <c r="BF72" i="21"/>
  <c r="BD72" i="21"/>
  <c r="AM72" i="21"/>
  <c r="AQ72" i="21"/>
  <c r="BA74" i="21"/>
  <c r="BF76" i="21"/>
  <c r="AX77" i="21"/>
  <c r="AZ71" i="21"/>
  <c r="AO71" i="21"/>
  <c r="BE70" i="21"/>
  <c r="AU72" i="21"/>
  <c r="BG77" i="21"/>
  <c r="BA70" i="21"/>
  <c r="AJ72" i="21"/>
  <c r="AY75" i="21"/>
  <c r="AA74" i="21"/>
  <c r="K75" i="21"/>
  <c r="V75" i="21"/>
  <c r="W71" i="21"/>
  <c r="BU74" i="21"/>
  <c r="BL71" i="21"/>
  <c r="CB76" i="21"/>
  <c r="BK71" i="21"/>
  <c r="CD71" i="21"/>
  <c r="BU72" i="21"/>
  <c r="CG74" i="21"/>
  <c r="CC76" i="21"/>
  <c r="BS75" i="21"/>
  <c r="CE72" i="21"/>
  <c r="BT70" i="21"/>
  <c r="BY72" i="21"/>
  <c r="BN75" i="21"/>
  <c r="BY73" i="21"/>
  <c r="BK75" i="21"/>
  <c r="BU71" i="21"/>
  <c r="Y70" i="21"/>
  <c r="AK70" i="21"/>
  <c r="Z76" i="21"/>
  <c r="AC72" i="21"/>
  <c r="AA71" i="21"/>
  <c r="W76" i="21"/>
  <c r="AB76" i="21"/>
  <c r="BV73" i="21"/>
  <c r="CE70" i="21"/>
  <c r="BN72" i="21"/>
  <c r="BW70" i="21"/>
  <c r="CB70" i="21"/>
  <c r="BY71" i="21"/>
  <c r="CD75" i="21"/>
  <c r="BM74" i="21"/>
  <c r="BU73" i="21"/>
  <c r="BS72" i="21"/>
  <c r="BX74" i="21"/>
  <c r="BV71" i="21"/>
  <c r="BO74" i="21"/>
  <c r="CF72" i="21"/>
  <c r="BS74" i="21"/>
  <c r="BJ74" i="21"/>
  <c r="AS72" i="21"/>
  <c r="AQ71" i="21"/>
  <c r="N70" i="21"/>
  <c r="U72" i="21"/>
  <c r="M77" i="21"/>
  <c r="O74" i="21"/>
  <c r="BP71" i="21"/>
  <c r="BX75" i="21"/>
  <c r="BM76" i="21"/>
  <c r="BO75" i="21"/>
  <c r="CB73" i="21"/>
  <c r="BP75" i="21"/>
  <c r="CC75" i="21"/>
  <c r="BJ73" i="21"/>
  <c r="BQ71" i="21"/>
  <c r="BU76" i="21"/>
  <c r="BT71" i="21"/>
  <c r="BU70" i="21"/>
  <c r="BM72" i="21"/>
  <c r="BP70" i="21"/>
  <c r="BN73" i="21"/>
  <c r="BK76" i="21"/>
  <c r="AE72" i="21"/>
  <c r="V72" i="21"/>
  <c r="R71" i="21"/>
  <c r="Z73" i="21"/>
  <c r="U76" i="21"/>
  <c r="X72" i="21"/>
  <c r="AC71" i="21"/>
  <c r="AC75" i="21"/>
  <c r="J76" i="21"/>
  <c r="X73" i="21"/>
  <c r="P77" i="21"/>
  <c r="AA75" i="21"/>
  <c r="AB75" i="21"/>
  <c r="L72" i="21"/>
  <c r="M74" i="21"/>
  <c r="AG71" i="21"/>
  <c r="AB72" i="21"/>
  <c r="AE70" i="21"/>
  <c r="AD77" i="21"/>
  <c r="S76" i="21"/>
  <c r="AD74" i="21"/>
  <c r="R70" i="21"/>
  <c r="AA76" i="21"/>
  <c r="AD75" i="21"/>
  <c r="K72" i="21"/>
  <c r="K76" i="21"/>
  <c r="K73" i="21"/>
  <c r="R73" i="21"/>
  <c r="Y71" i="21"/>
  <c r="O71" i="21"/>
  <c r="X71" i="21"/>
  <c r="Q73" i="21"/>
  <c r="AF72" i="21"/>
  <c r="BC77" i="21"/>
  <c r="AX75" i="21"/>
  <c r="AS74" i="21"/>
  <c r="AT76" i="21"/>
  <c r="AU73" i="21"/>
  <c r="BB71" i="21"/>
  <c r="AV70" i="21"/>
  <c r="AQ75" i="21"/>
  <c r="AN73" i="21"/>
  <c r="AK76" i="21"/>
  <c r="AP72" i="21"/>
  <c r="AJ77" i="21"/>
  <c r="BG74" i="21"/>
  <c r="BA76" i="21"/>
  <c r="AU74" i="21"/>
  <c r="BA75" i="21"/>
  <c r="AZ77" i="21"/>
  <c r="BA72" i="21"/>
  <c r="AP77" i="21"/>
  <c r="AY74" i="21"/>
  <c r="BE73" i="21"/>
  <c r="BA71" i="21"/>
  <c r="AS73" i="21"/>
  <c r="AR76" i="21"/>
  <c r="AR73" i="21"/>
  <c r="AU75" i="21"/>
  <c r="AJ71" i="21"/>
  <c r="AO70" i="21"/>
  <c r="AN75" i="21"/>
  <c r="AJ75" i="21"/>
  <c r="AM75" i="21"/>
  <c r="AM76" i="21"/>
  <c r="AL71" i="21"/>
  <c r="AU70" i="21"/>
  <c r="BD76" i="21"/>
  <c r="BF71" i="21"/>
  <c r="AN72" i="21"/>
  <c r="AO77" i="21"/>
  <c r="AO76" i="21"/>
  <c r="AS71" i="21"/>
  <c r="AP75" i="21"/>
  <c r="T71" i="21"/>
  <c r="U75" i="21"/>
  <c r="AC76" i="21"/>
  <c r="M72" i="21"/>
  <c r="BZ75" i="21"/>
  <c r="BV72" i="21"/>
  <c r="BP76" i="21"/>
  <c r="BS73" i="21"/>
  <c r="BQ72" i="21"/>
  <c r="BY75" i="21"/>
  <c r="BN74" i="21"/>
  <c r="BW71" i="21"/>
  <c r="CA70" i="21"/>
  <c r="BP73" i="21"/>
  <c r="CF75" i="21"/>
  <c r="BZ74" i="21"/>
  <c r="BN71" i="21"/>
  <c r="CE75" i="21"/>
  <c r="CG72" i="21"/>
  <c r="BK72" i="21"/>
  <c r="CD74" i="21"/>
  <c r="BU75" i="21"/>
  <c r="BM71" i="21"/>
  <c r="BW72" i="21"/>
  <c r="BQ70" i="21"/>
  <c r="BR73" i="21"/>
  <c r="BT72" i="21"/>
  <c r="CA71" i="21"/>
  <c r="CF74" i="21"/>
  <c r="BO72" i="21"/>
  <c r="BZ72" i="21"/>
  <c r="CE76" i="21"/>
  <c r="BM73" i="21"/>
  <c r="CC71" i="21"/>
  <c r="BJ75" i="21"/>
  <c r="CA72" i="21"/>
  <c r="CB71" i="21"/>
  <c r="BR74" i="21"/>
  <c r="BV75" i="21"/>
  <c r="CA76" i="21"/>
  <c r="BZ76" i="21"/>
  <c r="CD72" i="21"/>
  <c r="BQ76" i="21"/>
  <c r="AC45" i="21"/>
  <c r="AK44" i="21"/>
  <c r="Z45" i="21"/>
  <c r="AB45" i="21"/>
  <c r="P45" i="21"/>
  <c r="Y45" i="21"/>
  <c r="AR44" i="21"/>
  <c r="R45" i="21"/>
  <c r="BF40" i="21"/>
  <c r="BF42" i="21"/>
  <c r="BF39" i="21"/>
  <c r="AU38" i="21"/>
  <c r="Q39" i="21"/>
  <c r="AU40" i="21"/>
  <c r="U42" i="21"/>
  <c r="AY44" i="21"/>
  <c r="BE44" i="21"/>
  <c r="AW44" i="21"/>
  <c r="M45" i="21"/>
  <c r="AD45" i="21"/>
  <c r="AP44" i="21"/>
  <c r="O45" i="21"/>
  <c r="AF42" i="21"/>
  <c r="AF40" i="21"/>
  <c r="AQ43" i="21"/>
  <c r="S41" i="21"/>
  <c r="AN41" i="21"/>
  <c r="S40" i="21"/>
  <c r="AB44" i="21"/>
  <c r="BF44" i="21"/>
  <c r="Q45" i="21"/>
  <c r="AS44" i="21"/>
  <c r="AT44" i="21"/>
  <c r="BA44" i="21"/>
  <c r="BB44" i="21"/>
  <c r="X45" i="21"/>
  <c r="AL44" i="21"/>
  <c r="AF43" i="21"/>
  <c r="CA34" i="21"/>
  <c r="V39" i="21"/>
  <c r="AM42" i="21"/>
  <c r="AE44" i="21"/>
  <c r="CG39" i="21"/>
  <c r="BY38" i="21"/>
  <c r="BS38" i="21"/>
  <c r="BQ40" i="21"/>
  <c r="CC35" i="21"/>
  <c r="BM39" i="21"/>
  <c r="BQ41" i="21"/>
  <c r="BV41" i="21"/>
  <c r="CA41" i="21"/>
  <c r="BJ39" i="21"/>
  <c r="CA40" i="21"/>
  <c r="CA31" i="21"/>
  <c r="CB39" i="21"/>
  <c r="BZ37" i="21"/>
  <c r="BX39" i="21"/>
  <c r="BQ39" i="21"/>
  <c r="CE41" i="21"/>
  <c r="CE38" i="21"/>
  <c r="CE40" i="21"/>
  <c r="BU42" i="21"/>
  <c r="CD42" i="21"/>
  <c r="BM42" i="21"/>
  <c r="BT42" i="21"/>
  <c r="BK42" i="21"/>
  <c r="BW42" i="21"/>
  <c r="CA39" i="21"/>
  <c r="BP39" i="21"/>
  <c r="CB34" i="21"/>
  <c r="BV40" i="21"/>
  <c r="CC34" i="21"/>
  <c r="BZ39" i="21"/>
  <c r="BZ38" i="21"/>
  <c r="BO40" i="21"/>
  <c r="BJ40" i="21"/>
  <c r="BN38" i="21"/>
  <c r="BX40" i="21"/>
  <c r="BX38" i="21"/>
  <c r="BR39" i="21"/>
  <c r="BW37" i="21"/>
  <c r="BL36" i="21"/>
  <c r="CE37" i="21"/>
  <c r="BO42" i="21"/>
  <c r="BL42" i="21"/>
  <c r="BX42" i="21"/>
  <c r="BY42" i="21"/>
  <c r="BP42" i="21"/>
  <c r="CE42" i="21"/>
  <c r="BV42" i="21"/>
  <c r="CB42" i="21"/>
  <c r="BN42" i="21"/>
  <c r="BW40" i="21"/>
  <c r="BS41" i="21"/>
  <c r="BL39" i="21"/>
  <c r="BS40" i="21"/>
  <c r="CC40" i="21"/>
  <c r="BX41" i="21"/>
  <c r="CC41" i="21"/>
  <c r="CA32" i="21"/>
  <c r="BU41" i="21"/>
  <c r="BW41" i="21"/>
  <c r="CA37" i="21"/>
  <c r="BZ42" i="21"/>
  <c r="BQ42" i="21"/>
  <c r="BS42" i="21"/>
  <c r="BJ42" i="21"/>
  <c r="CE36" i="21"/>
  <c r="CB38" i="21"/>
  <c r="BP38" i="21"/>
  <c r="CD37" i="21"/>
  <c r="CA35" i="21"/>
  <c r="CA36" i="21"/>
  <c r="CD40" i="21"/>
  <c r="BY41" i="21"/>
  <c r="CB33" i="21"/>
  <c r="CC38" i="21"/>
  <c r="BV39" i="21"/>
  <c r="BP40" i="21"/>
  <c r="CD38" i="21"/>
  <c r="BT40" i="21"/>
  <c r="BN40" i="21"/>
  <c r="BL40" i="21"/>
  <c r="CD36" i="21"/>
  <c r="CD35" i="21"/>
  <c r="BS39" i="21"/>
  <c r="BM40" i="21"/>
  <c r="BZ41" i="21"/>
  <c r="BR41" i="21"/>
  <c r="CD39" i="21"/>
  <c r="BU39" i="21"/>
  <c r="BR40" i="21"/>
  <c r="BN41" i="21"/>
  <c r="BL41" i="21"/>
  <c r="BW39" i="21"/>
  <c r="CB36" i="21"/>
  <c r="BY39" i="21"/>
  <c r="BJ41" i="21"/>
  <c r="BO39" i="21"/>
  <c r="CA38" i="21"/>
  <c r="CC42" i="21"/>
  <c r="BV38" i="21"/>
  <c r="CC39" i="21"/>
  <c r="BU40" i="21"/>
  <c r="BO41" i="21"/>
  <c r="BK41" i="21"/>
  <c r="CB35" i="21"/>
  <c r="CA33" i="21"/>
  <c r="BP41" i="21"/>
  <c r="BK39" i="21"/>
  <c r="BK40" i="21"/>
  <c r="BZ40" i="21"/>
  <c r="BY40" i="21"/>
  <c r="CF41" i="21"/>
  <c r="CF36" i="21"/>
  <c r="CF40" i="21"/>
  <c r="BL43" i="21"/>
  <c r="BU43" i="21"/>
  <c r="BS43" i="21"/>
  <c r="CB43" i="21"/>
  <c r="CD43" i="21"/>
  <c r="BM43" i="21"/>
  <c r="CE43" i="21"/>
  <c r="BW43" i="21"/>
  <c r="CF43" i="21"/>
  <c r="BY43" i="21"/>
  <c r="BK43" i="21"/>
  <c r="BQ43" i="21"/>
  <c r="BT43" i="21"/>
  <c r="BJ43" i="21"/>
  <c r="BX43" i="21"/>
  <c r="CF37" i="21"/>
  <c r="BT41" i="21"/>
  <c r="BN39" i="21"/>
  <c r="N39" i="21"/>
  <c r="T42" i="21"/>
  <c r="Z36" i="21"/>
  <c r="BK38" i="21"/>
  <c r="CB41" i="21"/>
  <c r="AT41" i="21"/>
  <c r="AD37" i="21"/>
  <c r="Q42" i="21"/>
  <c r="AA38" i="21"/>
  <c r="CB37" i="21"/>
  <c r="L43" i="21"/>
  <c r="W39" i="21"/>
  <c r="BR42" i="21"/>
  <c r="BA43" i="21"/>
  <c r="BK37" i="21"/>
  <c r="CC37" i="21"/>
  <c r="CD41" i="21"/>
  <c r="CB40" i="21"/>
  <c r="CE39" i="21"/>
  <c r="BN43" i="21"/>
  <c r="BV43" i="21"/>
  <c r="BP43" i="21"/>
  <c r="BB34" i="21"/>
  <c r="AT40" i="21"/>
  <c r="AZ40" i="21"/>
  <c r="AO42" i="21"/>
  <c r="AP42" i="21"/>
  <c r="AW42" i="21"/>
  <c r="BC36" i="21"/>
  <c r="BM41" i="21"/>
  <c r="AR40" i="21"/>
  <c r="AG43" i="21"/>
  <c r="AD38" i="21"/>
  <c r="X43" i="21"/>
  <c r="AC44" i="21"/>
  <c r="S44" i="21"/>
  <c r="X44" i="21"/>
  <c r="O44" i="21"/>
  <c r="AE40" i="21"/>
  <c r="O42" i="21"/>
  <c r="T40" i="21"/>
  <c r="AB37" i="21"/>
  <c r="P42" i="21"/>
  <c r="O43" i="21"/>
  <c r="Y43" i="21"/>
  <c r="M41" i="21"/>
  <c r="AC39" i="21"/>
  <c r="S42" i="21"/>
  <c r="Z44" i="21"/>
  <c r="V44" i="21"/>
  <c r="AE39" i="21"/>
  <c r="Y40" i="21"/>
  <c r="AC37" i="21"/>
  <c r="L40" i="21"/>
  <c r="K42" i="21"/>
  <c r="K43" i="21"/>
  <c r="AD39" i="21"/>
  <c r="P40" i="21"/>
  <c r="Z40" i="21"/>
  <c r="AD40" i="21"/>
  <c r="W43" i="21"/>
  <c r="W44" i="21"/>
  <c r="L44" i="21"/>
  <c r="R41" i="21"/>
  <c r="AB36" i="21"/>
  <c r="K40" i="21"/>
  <c r="P41" i="21"/>
  <c r="M43" i="21"/>
  <c r="Z43" i="21"/>
  <c r="AF44" i="21"/>
  <c r="U43" i="21"/>
  <c r="P43" i="21"/>
  <c r="T44" i="21"/>
  <c r="M44" i="21"/>
  <c r="AD44" i="21"/>
  <c r="AE41" i="21"/>
  <c r="Q41" i="21"/>
  <c r="AA36" i="21"/>
  <c r="W41" i="21"/>
  <c r="AD36" i="21"/>
  <c r="AC43" i="21"/>
  <c r="AB33" i="21"/>
  <c r="X40" i="21"/>
  <c r="K44" i="21"/>
  <c r="J44" i="21"/>
  <c r="AC41" i="21"/>
  <c r="S43" i="21"/>
  <c r="T43" i="21"/>
  <c r="L42" i="21"/>
  <c r="AA41" i="21"/>
  <c r="R43" i="21"/>
  <c r="AC38" i="21"/>
  <c r="AD42" i="21"/>
  <c r="AD35" i="21"/>
  <c r="N43" i="21"/>
  <c r="N44" i="21"/>
  <c r="R44" i="21"/>
  <c r="AE42" i="21"/>
  <c r="N41" i="21"/>
  <c r="Z42" i="21"/>
  <c r="Y41" i="21"/>
  <c r="L41" i="21"/>
  <c r="U40" i="21"/>
  <c r="AA42" i="21"/>
  <c r="Q43" i="21"/>
  <c r="AC40" i="21"/>
  <c r="N40" i="21"/>
  <c r="AB34" i="21"/>
  <c r="AC42" i="21"/>
  <c r="Y44" i="21"/>
  <c r="AA44" i="21"/>
  <c r="U44" i="21"/>
  <c r="AE38" i="21"/>
  <c r="R42" i="21"/>
  <c r="Q40" i="21"/>
  <c r="V43" i="21"/>
  <c r="T41" i="21"/>
  <c r="U41" i="21"/>
  <c r="AA43" i="21"/>
  <c r="AD43" i="21"/>
  <c r="AB43" i="21"/>
  <c r="AB39" i="21"/>
  <c r="X42" i="21"/>
  <c r="M40" i="21"/>
  <c r="O40" i="21"/>
  <c r="V42" i="21"/>
  <c r="J43" i="21"/>
  <c r="Z41" i="21"/>
  <c r="P44" i="21"/>
  <c r="AB42" i="21"/>
  <c r="AA34" i="21"/>
  <c r="AB41" i="21"/>
  <c r="AC36" i="21"/>
  <c r="X41" i="21"/>
  <c r="AB38" i="21"/>
  <c r="AA35" i="21"/>
  <c r="AD41" i="21"/>
  <c r="M42" i="21"/>
  <c r="W42" i="21"/>
  <c r="AA40" i="21"/>
  <c r="K41" i="21"/>
  <c r="AF38" i="21"/>
  <c r="U45" i="21"/>
  <c r="J45" i="21"/>
  <c r="AA45" i="21"/>
  <c r="V45" i="21"/>
  <c r="K45" i="21"/>
  <c r="T45" i="21"/>
  <c r="AC35" i="21"/>
  <c r="V41" i="21"/>
  <c r="O41" i="21"/>
  <c r="AF45" i="21"/>
  <c r="CC43" i="21"/>
  <c r="AE45" i="21"/>
  <c r="W45" i="21"/>
  <c r="N45" i="21"/>
  <c r="AV44" i="21"/>
  <c r="BZ43" i="21"/>
  <c r="AQ44" i="21"/>
  <c r="BD44" i="21"/>
  <c r="AM44" i="21"/>
  <c r="CA43" i="21"/>
  <c r="S45" i="21"/>
  <c r="AX44" i="21"/>
  <c r="BR43" i="21"/>
  <c r="BO43" i="21"/>
  <c r="L45" i="21"/>
  <c r="BF41" i="21"/>
  <c r="CF39" i="21"/>
  <c r="AF39" i="21"/>
  <c r="BF37" i="21"/>
  <c r="AF41" i="21"/>
  <c r="CF42" i="21"/>
  <c r="AJ17" i="21"/>
  <c r="BJ16" i="21"/>
  <c r="AL20" i="21"/>
  <c r="K20" i="21"/>
  <c r="AJ21" i="21"/>
  <c r="BM19" i="21"/>
  <c r="AJ16" i="21"/>
  <c r="BJ14" i="21"/>
  <c r="AK21" i="21"/>
  <c r="BJ17" i="21"/>
  <c r="AJ15" i="21"/>
  <c r="BJ15" i="21"/>
  <c r="AJ22" i="21"/>
  <c r="AJ20" i="21"/>
  <c r="AK23" i="21"/>
  <c r="AK22" i="21"/>
  <c r="J19" i="21"/>
  <c r="J22" i="21"/>
  <c r="BK17" i="21"/>
  <c r="J23" i="21"/>
  <c r="J20" i="21"/>
  <c r="BK20" i="21"/>
  <c r="K23" i="21"/>
  <c r="J17" i="21"/>
  <c r="BK21" i="21"/>
  <c r="AJ19" i="21"/>
  <c r="J21" i="21"/>
  <c r="BJ18" i="21"/>
  <c r="K19" i="21"/>
  <c r="AJ18" i="21"/>
  <c r="BK18" i="21"/>
  <c r="BK16" i="21"/>
  <c r="L25" i="21"/>
  <c r="BK22" i="21"/>
  <c r="BK15" i="21"/>
  <c r="BJ19" i="21"/>
  <c r="AL21" i="21"/>
  <c r="AM21" i="21"/>
  <c r="BJ21" i="21"/>
  <c r="J18" i="21"/>
  <c r="BL19" i="21"/>
  <c r="AK20" i="21"/>
  <c r="BM20" i="21"/>
  <c r="BJ20" i="21"/>
  <c r="BL17" i="21"/>
  <c r="AK17" i="21"/>
  <c r="AL19" i="21"/>
  <c r="AK16" i="21"/>
  <c r="AJ23" i="21"/>
  <c r="J24" i="21"/>
  <c r="AK19" i="21"/>
  <c r="AL17" i="21"/>
  <c r="AK24" i="21"/>
  <c r="AK25" i="21"/>
  <c r="AM20" i="21"/>
  <c r="AL18" i="21"/>
  <c r="AL22" i="21"/>
  <c r="J25" i="21"/>
  <c r="BL23" i="21"/>
  <c r="BL16" i="21"/>
  <c r="N23" i="21"/>
  <c r="BL18" i="21"/>
  <c r="BM18" i="21"/>
  <c r="AL26" i="21"/>
  <c r="AL25" i="21"/>
  <c r="L26" i="21"/>
  <c r="BM22" i="21"/>
  <c r="BJ22" i="21"/>
  <c r="BM21" i="21"/>
  <c r="L24" i="21"/>
  <c r="BL21" i="21"/>
  <c r="K24" i="21"/>
  <c r="AK18" i="21"/>
  <c r="AL23" i="21"/>
  <c r="AJ25" i="21"/>
  <c r="AM19" i="21"/>
  <c r="AM22" i="21"/>
  <c r="L20" i="21"/>
  <c r="K18" i="21"/>
  <c r="L22" i="21"/>
  <c r="BK19" i="21"/>
  <c r="BK23" i="21"/>
  <c r="AN26" i="21"/>
  <c r="AM25" i="21"/>
  <c r="BJ23" i="21"/>
  <c r="K22" i="21"/>
  <c r="BM23" i="21"/>
  <c r="N24" i="21"/>
  <c r="L19" i="21"/>
  <c r="AN24" i="21"/>
  <c r="AN19" i="21"/>
  <c r="M27" i="21"/>
  <c r="BL24" i="21"/>
  <c r="K21" i="21"/>
  <c r="BN20" i="21"/>
  <c r="AJ26" i="21"/>
  <c r="BN22" i="21"/>
  <c r="M22" i="21"/>
  <c r="L23" i="21"/>
  <c r="BN25" i="21"/>
  <c r="AM26" i="21"/>
  <c r="BL22" i="21"/>
  <c r="BJ24" i="21"/>
  <c r="M19" i="21"/>
  <c r="K25" i="21"/>
  <c r="AM23" i="21"/>
  <c r="BJ25" i="21"/>
  <c r="M20" i="21"/>
  <c r="BM24" i="21"/>
  <c r="K26" i="21"/>
  <c r="AN20" i="21"/>
  <c r="AK26" i="21"/>
  <c r="BL20" i="21"/>
  <c r="AN22" i="21"/>
  <c r="AJ24" i="21"/>
  <c r="AN23" i="21"/>
  <c r="AN25" i="21"/>
  <c r="AL24" i="21"/>
  <c r="AM24" i="21"/>
  <c r="BN21" i="21"/>
  <c r="AN21" i="21"/>
  <c r="J26" i="21"/>
  <c r="M21" i="21"/>
  <c r="M23" i="21"/>
  <c r="L21" i="21"/>
  <c r="O25" i="21"/>
  <c r="J27" i="21"/>
  <c r="AO26" i="21"/>
  <c r="BO21" i="21"/>
  <c r="BO19" i="21"/>
  <c r="BN19" i="21"/>
  <c r="BJ26" i="21"/>
  <c r="BK24" i="21"/>
  <c r="BN23" i="21"/>
  <c r="AP22" i="21"/>
  <c r="AO25" i="21"/>
  <c r="M25" i="21"/>
  <c r="N26" i="21"/>
  <c r="O26" i="21"/>
  <c r="BN24" i="21"/>
  <c r="BM25" i="21"/>
  <c r="BN18" i="21"/>
  <c r="AO22" i="21"/>
  <c r="AJ27" i="21"/>
  <c r="AO23" i="21"/>
  <c r="M26" i="21"/>
  <c r="AM27" i="21"/>
  <c r="AL27" i="21"/>
  <c r="N27" i="21"/>
  <c r="N25" i="21"/>
  <c r="O27" i="21"/>
  <c r="K27" i="21"/>
  <c r="L27" i="21"/>
  <c r="AK27" i="21"/>
  <c r="N21" i="21"/>
  <c r="AO24" i="21"/>
  <c r="M24" i="21"/>
  <c r="BK25" i="21"/>
  <c r="BL25" i="21"/>
  <c r="AO21" i="21"/>
  <c r="BK26" i="21"/>
  <c r="AN27" i="21"/>
  <c r="AP26" i="21"/>
  <c r="BM26" i="21"/>
  <c r="AO28" i="21"/>
  <c r="BL26" i="21"/>
  <c r="BP23" i="21"/>
  <c r="AN28" i="21"/>
  <c r="BJ27" i="21"/>
  <c r="L28" i="21"/>
  <c r="BN26" i="21"/>
  <c r="BP25" i="21"/>
  <c r="AQ27" i="21"/>
  <c r="O28" i="21"/>
  <c r="P24" i="21"/>
  <c r="AQ23" i="21"/>
  <c r="BO27" i="21"/>
  <c r="P25" i="21"/>
  <c r="BP21" i="21"/>
  <c r="BL27" i="21"/>
  <c r="BO25" i="21"/>
  <c r="BM27" i="21"/>
  <c r="N22" i="21"/>
  <c r="J28" i="21"/>
  <c r="N28" i="21"/>
  <c r="BO22" i="21"/>
  <c r="BO23" i="21"/>
  <c r="BO20" i="21"/>
  <c r="BQ25" i="21"/>
  <c r="AQ24" i="21"/>
  <c r="BO26" i="21"/>
  <c r="BP27" i="21"/>
  <c r="P22" i="21"/>
  <c r="AP21" i="21"/>
  <c r="AP23" i="21"/>
  <c r="BP26" i="21"/>
  <c r="AP24" i="21"/>
  <c r="K28" i="21"/>
  <c r="M28" i="21"/>
  <c r="BP24" i="21"/>
  <c r="BK27" i="21"/>
  <c r="BO24" i="21"/>
  <c r="O22" i="21"/>
  <c r="AP27" i="21"/>
  <c r="BP28" i="21"/>
  <c r="AJ28" i="21"/>
  <c r="P29" i="21"/>
  <c r="AQ28" i="21"/>
  <c r="AM29" i="21"/>
  <c r="AO27" i="21"/>
  <c r="Q25" i="21"/>
  <c r="O23" i="21"/>
  <c r="BQ28" i="21"/>
  <c r="AJ29" i="21"/>
  <c r="BL28" i="21"/>
  <c r="AK29" i="21"/>
  <c r="AN30" i="21"/>
  <c r="P23" i="21"/>
  <c r="AL29" i="21"/>
  <c r="M29" i="21"/>
  <c r="AP29" i="21"/>
  <c r="BQ27" i="21"/>
  <c r="AQ29" i="21"/>
  <c r="P26" i="21"/>
  <c r="O24" i="21"/>
  <c r="AK28" i="21"/>
  <c r="P28" i="21"/>
  <c r="BQ23" i="21"/>
  <c r="BQ30" i="21"/>
  <c r="Q28" i="21"/>
  <c r="AP25" i="21"/>
  <c r="BQ26" i="21"/>
  <c r="L29" i="21"/>
  <c r="P27" i="21"/>
  <c r="BN27" i="21"/>
  <c r="AL28" i="21"/>
  <c r="AP28" i="21"/>
  <c r="K29" i="21"/>
  <c r="BP22" i="21"/>
  <c r="AO29" i="21"/>
  <c r="AQ30" i="21"/>
  <c r="AP30" i="21"/>
  <c r="O29" i="21"/>
  <c r="Q26" i="21"/>
  <c r="N31" i="21"/>
  <c r="M30" i="21"/>
  <c r="R30" i="21"/>
  <c r="Q23" i="21"/>
  <c r="N30" i="21"/>
  <c r="BP29" i="21"/>
  <c r="BN29" i="21"/>
  <c r="BR28" i="21"/>
  <c r="BK28" i="21"/>
  <c r="BQ24" i="21"/>
  <c r="BO29" i="21"/>
  <c r="BL29" i="21"/>
  <c r="BR29" i="21"/>
  <c r="BQ22" i="21"/>
  <c r="AR29" i="21"/>
  <c r="AQ26" i="21"/>
  <c r="AN29" i="21"/>
  <c r="N29" i="21"/>
  <c r="S26" i="21"/>
  <c r="J30" i="21"/>
  <c r="Q27" i="21"/>
  <c r="P31" i="21"/>
  <c r="BJ28" i="21"/>
  <c r="BQ29" i="21"/>
  <c r="BR26" i="21"/>
  <c r="BR27" i="21"/>
  <c r="BK29" i="21"/>
  <c r="BN28" i="21"/>
  <c r="BO28" i="21"/>
  <c r="BJ29" i="21"/>
  <c r="BR23" i="21"/>
  <c r="AM28" i="21"/>
  <c r="AO30" i="21"/>
  <c r="AQ25" i="21"/>
  <c r="AR25" i="21"/>
  <c r="AK30" i="21"/>
  <c r="AR30" i="21"/>
  <c r="Q29" i="21"/>
  <c r="J29" i="21"/>
  <c r="L30" i="21"/>
  <c r="Q31" i="21"/>
  <c r="Q24" i="21"/>
  <c r="R29" i="21"/>
  <c r="Q30" i="21"/>
  <c r="BM29" i="21"/>
  <c r="BM28" i="21"/>
  <c r="BR24" i="21"/>
  <c r="BR22" i="21"/>
  <c r="BR25" i="21"/>
  <c r="BS27" i="21"/>
  <c r="BS29" i="21"/>
  <c r="R25" i="21"/>
  <c r="J31" i="21"/>
  <c r="P30" i="21"/>
  <c r="AS27" i="21"/>
  <c r="AR27" i="21"/>
  <c r="BS24" i="21"/>
  <c r="BP30" i="21"/>
  <c r="M31" i="21"/>
  <c r="AS30" i="21"/>
  <c r="BS25" i="21"/>
  <c r="BJ30" i="21"/>
  <c r="R32" i="21"/>
  <c r="S29" i="21"/>
  <c r="AR28" i="21"/>
  <c r="M32" i="21"/>
  <c r="O30" i="21"/>
  <c r="BS28" i="21"/>
  <c r="BS30" i="21"/>
  <c r="BS26" i="21"/>
  <c r="R31" i="21"/>
  <c r="L31" i="21"/>
  <c r="S31" i="21"/>
  <c r="R28" i="21"/>
  <c r="AL31" i="21"/>
  <c r="S30" i="21"/>
  <c r="AR26" i="21"/>
  <c r="AQ31" i="21"/>
  <c r="BR30" i="21"/>
  <c r="BS23" i="21"/>
  <c r="R27" i="21"/>
  <c r="S27" i="21"/>
  <c r="K32" i="21"/>
  <c r="AR24" i="21"/>
  <c r="AN31" i="21"/>
  <c r="BK30" i="21"/>
  <c r="Q32" i="21"/>
  <c r="R26" i="21"/>
  <c r="BL30" i="21"/>
  <c r="J32" i="21"/>
  <c r="T30" i="21"/>
  <c r="O32" i="21"/>
  <c r="AL30" i="21"/>
  <c r="AJ30" i="21"/>
  <c r="P32" i="21"/>
  <c r="K31" i="21"/>
  <c r="S32" i="21"/>
  <c r="K30" i="21"/>
  <c r="AS31" i="21"/>
  <c r="AJ31" i="21"/>
  <c r="AR31" i="21"/>
  <c r="AT25" i="21"/>
  <c r="M33" i="21"/>
  <c r="BO31" i="21"/>
  <c r="AL32" i="21"/>
  <c r="AP32" i="21"/>
  <c r="AS26" i="21"/>
  <c r="BK31" i="21"/>
  <c r="AK32" i="21"/>
  <c r="BT24" i="21"/>
  <c r="BT25" i="21"/>
  <c r="T28" i="21"/>
  <c r="BT30" i="21"/>
  <c r="BT27" i="21"/>
  <c r="AS32" i="21"/>
  <c r="BT26" i="21"/>
  <c r="AS28" i="21"/>
  <c r="AK31" i="21"/>
  <c r="BT28" i="21"/>
  <c r="AO31" i="21"/>
  <c r="AT32" i="21"/>
  <c r="BL32" i="21"/>
  <c r="AP31" i="21"/>
  <c r="BL31" i="21"/>
  <c r="BN30" i="21"/>
  <c r="AT30" i="21"/>
  <c r="L32" i="21"/>
  <c r="T27" i="21"/>
  <c r="BN31" i="21"/>
  <c r="BM31" i="21"/>
  <c r="BS31" i="21"/>
  <c r="AQ32" i="21"/>
  <c r="BM30" i="21"/>
  <c r="AT26" i="21"/>
  <c r="O31" i="21"/>
  <c r="AS29" i="21"/>
  <c r="Q33" i="21"/>
  <c r="BR31" i="21"/>
  <c r="AS24" i="21"/>
  <c r="BO30" i="21"/>
  <c r="AT29" i="21"/>
  <c r="S28" i="21"/>
  <c r="BQ31" i="21"/>
  <c r="AS25" i="21"/>
  <c r="N32" i="21"/>
  <c r="T31" i="21"/>
  <c r="AO32" i="21"/>
  <c r="BT29" i="21"/>
  <c r="BT31" i="21"/>
  <c r="AJ32" i="21"/>
  <c r="AM30" i="21"/>
  <c r="AM31" i="21"/>
  <c r="R24" i="21"/>
  <c r="P33" i="21"/>
  <c r="AN32" i="21"/>
  <c r="U32" i="21"/>
  <c r="L33" i="21"/>
  <c r="K33" i="21"/>
  <c r="BJ31" i="21"/>
  <c r="O33" i="21"/>
  <c r="BP31" i="21"/>
  <c r="AT27" i="21"/>
  <c r="BU28" i="21"/>
  <c r="R33" i="21"/>
  <c r="BN32" i="21"/>
  <c r="AU33" i="21"/>
  <c r="L34" i="21"/>
  <c r="BJ32" i="21"/>
  <c r="BQ32" i="21"/>
  <c r="BU27" i="21"/>
  <c r="AT28" i="21"/>
  <c r="N33" i="21"/>
  <c r="U31" i="21"/>
  <c r="AK33" i="21"/>
  <c r="V31" i="21"/>
  <c r="BM32" i="21"/>
  <c r="AT31" i="21"/>
  <c r="BU29" i="21"/>
  <c r="BL33" i="21"/>
  <c r="T33" i="21"/>
  <c r="BK32" i="21"/>
  <c r="T29" i="21"/>
  <c r="T34" i="21"/>
  <c r="BU32" i="21"/>
  <c r="AU32" i="21"/>
  <c r="BP33" i="21"/>
  <c r="BU30" i="21"/>
  <c r="BV31" i="21"/>
  <c r="BR32" i="21"/>
  <c r="J33" i="21"/>
  <c r="AM32" i="21"/>
  <c r="BP32" i="21"/>
  <c r="T32" i="21"/>
  <c r="S34" i="21"/>
  <c r="AR32" i="21"/>
  <c r="AJ33" i="21"/>
  <c r="S33" i="21"/>
  <c r="AM33" i="21"/>
  <c r="AQ33" i="21"/>
  <c r="BO32" i="21"/>
  <c r="BQ33" i="21"/>
  <c r="BO33" i="21"/>
  <c r="BS33" i="21"/>
  <c r="BJ33" i="21"/>
  <c r="BR33" i="21"/>
  <c r="BM33" i="21"/>
  <c r="AS33" i="21"/>
  <c r="AN33" i="21"/>
  <c r="V34" i="21"/>
  <c r="V32" i="21"/>
  <c r="AL33" i="21"/>
  <c r="AM34" i="21"/>
  <c r="AU34" i="21"/>
  <c r="AU26" i="21"/>
  <c r="AP33" i="21"/>
  <c r="T35" i="21"/>
  <c r="P35" i="21"/>
  <c r="AU27" i="21"/>
  <c r="BU31" i="21"/>
  <c r="BU26" i="21"/>
  <c r="BV29" i="21"/>
  <c r="BS32" i="21"/>
  <c r="BV27" i="21"/>
  <c r="AV31" i="21"/>
  <c r="V33" i="21"/>
  <c r="AR34" i="21"/>
  <c r="AV34" i="21"/>
  <c r="J34" i="21"/>
  <c r="AU28" i="21"/>
  <c r="Q35" i="21"/>
  <c r="P34" i="21"/>
  <c r="AQ34" i="21"/>
  <c r="U29" i="21"/>
  <c r="J35" i="21"/>
  <c r="O34" i="21"/>
  <c r="AV30" i="21"/>
  <c r="AT33" i="21"/>
  <c r="AV32" i="21"/>
  <c r="AV29" i="21"/>
  <c r="BN33" i="21"/>
  <c r="BT32" i="21"/>
  <c r="BV28" i="21"/>
  <c r="BV30" i="21"/>
  <c r="BK33" i="21"/>
  <c r="V30" i="21"/>
  <c r="AO33" i="21"/>
  <c r="AV33" i="21"/>
  <c r="AU31" i="21"/>
  <c r="V29" i="21"/>
  <c r="Q34" i="21"/>
  <c r="AO34" i="21"/>
  <c r="AP34" i="21"/>
  <c r="O35" i="21"/>
  <c r="AU29" i="21"/>
  <c r="U34" i="21"/>
  <c r="AV27" i="21"/>
  <c r="N34" i="21"/>
  <c r="U30" i="21"/>
  <c r="AS34" i="21"/>
  <c r="R35" i="21"/>
  <c r="U35" i="21"/>
  <c r="BV32" i="21"/>
  <c r="K35" i="21"/>
  <c r="K34" i="21"/>
  <c r="L35" i="21"/>
  <c r="AW35" i="21"/>
  <c r="AT34" i="21"/>
  <c r="N36" i="21"/>
  <c r="AV28" i="21"/>
  <c r="AW34" i="21"/>
  <c r="L36" i="21"/>
  <c r="M34" i="21"/>
  <c r="W29" i="21"/>
  <c r="U36" i="21"/>
  <c r="AJ34" i="21"/>
  <c r="AW29" i="21"/>
  <c r="AN34" i="21"/>
  <c r="BQ34" i="21"/>
  <c r="BT33" i="21"/>
  <c r="S35" i="21"/>
  <c r="AL35" i="21"/>
  <c r="V35" i="21"/>
  <c r="M35" i="21"/>
  <c r="N35" i="21"/>
  <c r="R34" i="21"/>
  <c r="K36" i="21"/>
  <c r="AJ35" i="21"/>
  <c r="AM35" i="21"/>
  <c r="AU30" i="21"/>
  <c r="AK34" i="21"/>
  <c r="O36" i="21"/>
  <c r="W36" i="21"/>
  <c r="J36" i="21"/>
  <c r="BW30" i="21"/>
  <c r="W30" i="21"/>
  <c r="R36" i="21"/>
  <c r="BL34" i="21"/>
  <c r="BX32" i="21"/>
  <c r="U33" i="21"/>
  <c r="U28" i="21"/>
  <c r="BK34" i="21"/>
  <c r="BU33" i="21"/>
  <c r="AL34" i="21"/>
  <c r="AU35" i="21"/>
  <c r="T36" i="21"/>
  <c r="AR33" i="21"/>
  <c r="BV33" i="21"/>
  <c r="AW32" i="21"/>
  <c r="X33" i="21"/>
  <c r="AL36" i="21"/>
  <c r="AW31" i="21"/>
  <c r="AX36" i="21"/>
  <c r="BU35" i="21"/>
  <c r="AX35" i="21"/>
  <c r="BN34" i="21"/>
  <c r="BX27" i="21"/>
  <c r="AM36" i="21"/>
  <c r="AR36" i="21"/>
  <c r="AT36" i="21"/>
  <c r="AS36" i="21"/>
  <c r="BV34" i="21"/>
  <c r="BW31" i="21"/>
  <c r="BT34" i="21"/>
  <c r="AT35" i="21"/>
  <c r="Q36" i="21"/>
  <c r="W32" i="21"/>
  <c r="AW33" i="21"/>
  <c r="BW29" i="21"/>
  <c r="BW28" i="21"/>
  <c r="AP35" i="21"/>
  <c r="AP36" i="21"/>
  <c r="AW30" i="21"/>
  <c r="S37" i="21"/>
  <c r="AN35" i="21"/>
  <c r="BP35" i="21"/>
  <c r="X30" i="21"/>
  <c r="AX31" i="21"/>
  <c r="W34" i="21"/>
  <c r="W33" i="21"/>
  <c r="BM35" i="21"/>
  <c r="AQ35" i="21"/>
  <c r="BK35" i="21"/>
  <c r="BM34" i="21"/>
  <c r="BT35" i="21"/>
  <c r="AR35" i="21"/>
  <c r="BX28" i="21"/>
  <c r="M37" i="21"/>
  <c r="W31" i="21"/>
  <c r="BX35" i="21"/>
  <c r="BS34" i="21"/>
  <c r="BX29" i="21"/>
  <c r="BV35" i="21"/>
  <c r="AO36" i="21"/>
  <c r="P36" i="21"/>
  <c r="AV36" i="21"/>
  <c r="AU36" i="21"/>
  <c r="AK35" i="21"/>
  <c r="N37" i="21"/>
  <c r="M36" i="21"/>
  <c r="BS35" i="21"/>
  <c r="BR35" i="21"/>
  <c r="AX32" i="21"/>
  <c r="AW36" i="21"/>
  <c r="BQ35" i="21"/>
  <c r="X34" i="21"/>
  <c r="S36" i="21"/>
  <c r="V36" i="21"/>
  <c r="BW32" i="21"/>
  <c r="BP34" i="21"/>
  <c r="BJ35" i="21"/>
  <c r="BW35" i="21"/>
  <c r="BR34" i="21"/>
  <c r="AN36" i="21"/>
  <c r="AK36" i="21"/>
  <c r="BW33" i="21"/>
  <c r="AV35" i="21"/>
  <c r="AX29" i="21"/>
  <c r="W35" i="21"/>
  <c r="AX33" i="21"/>
  <c r="BW34" i="21"/>
  <c r="BX34" i="21"/>
  <c r="BO35" i="21"/>
  <c r="BJ36" i="21"/>
  <c r="BY31" i="21"/>
  <c r="BY34" i="21"/>
  <c r="BT36" i="21"/>
  <c r="W38" i="21"/>
  <c r="X37" i="21"/>
  <c r="O37" i="21"/>
  <c r="Y36" i="21"/>
  <c r="P37" i="21"/>
  <c r="J38" i="21"/>
  <c r="R37" i="21"/>
  <c r="L38" i="21"/>
  <c r="V37" i="21"/>
  <c r="AS37" i="21"/>
  <c r="AW37" i="21"/>
  <c r="AY32" i="21"/>
  <c r="AJ37" i="21"/>
  <c r="AX34" i="21"/>
  <c r="AS35" i="21"/>
  <c r="AR37" i="21"/>
  <c r="BU34" i="21"/>
  <c r="BL35" i="21"/>
  <c r="BN35" i="21"/>
  <c r="BJ34" i="21"/>
  <c r="BY33" i="21"/>
  <c r="BR36" i="21"/>
  <c r="BZ31" i="21"/>
  <c r="R38" i="21"/>
  <c r="X36" i="21"/>
  <c r="Y32" i="21"/>
  <c r="T38" i="21"/>
  <c r="M38" i="21"/>
  <c r="X31" i="21"/>
  <c r="Y30" i="21"/>
  <c r="N38" i="21"/>
  <c r="V38" i="21"/>
  <c r="X35" i="21"/>
  <c r="AT37" i="21"/>
  <c r="AN37" i="21"/>
  <c r="AY30" i="21"/>
  <c r="AY31" i="21"/>
  <c r="AL37" i="21"/>
  <c r="BX33" i="21"/>
  <c r="BX31" i="21"/>
  <c r="BO34" i="21"/>
  <c r="BX30" i="21"/>
  <c r="BW36" i="21"/>
  <c r="BS36" i="21"/>
  <c r="BY30" i="21"/>
  <c r="BM36" i="21"/>
  <c r="BY36" i="21"/>
  <c r="Q37" i="21"/>
  <c r="Y37" i="21"/>
  <c r="U38" i="21"/>
  <c r="T37" i="21"/>
  <c r="U37" i="21"/>
  <c r="L37" i="21"/>
  <c r="X32" i="21"/>
  <c r="AU37" i="21"/>
  <c r="AQ36" i="21"/>
  <c r="AM37" i="21"/>
  <c r="AV37" i="21"/>
  <c r="AJ36" i="21"/>
  <c r="AX30" i="21"/>
  <c r="AM39" i="21"/>
  <c r="Y34" i="21"/>
  <c r="BZ34" i="21"/>
  <c r="BN37" i="21"/>
  <c r="AP37" i="21"/>
  <c r="AY35" i="21"/>
  <c r="AZ33" i="21"/>
  <c r="AQ37" i="21"/>
  <c r="BO37" i="21"/>
  <c r="BV37" i="21"/>
  <c r="BZ33" i="21"/>
  <c r="AZ36" i="21"/>
  <c r="AY33" i="21"/>
  <c r="S38" i="21"/>
  <c r="BW38" i="21"/>
  <c r="BY29" i="21"/>
  <c r="AX38" i="21"/>
  <c r="Y39" i="21"/>
  <c r="BV36" i="21"/>
  <c r="BR37" i="21"/>
  <c r="AY37" i="21"/>
  <c r="O38" i="21"/>
  <c r="BS37" i="21"/>
  <c r="AV38" i="21"/>
  <c r="BM37" i="21"/>
  <c r="BP37" i="21"/>
  <c r="BK36" i="21"/>
  <c r="BZ32" i="21"/>
  <c r="BZ36" i="21"/>
  <c r="BY35" i="21"/>
  <c r="AO38" i="21"/>
  <c r="AW38" i="21"/>
  <c r="Y33" i="21"/>
  <c r="X38" i="21"/>
  <c r="Q38" i="21"/>
  <c r="K37" i="21"/>
  <c r="BO36" i="21"/>
  <c r="BT37" i="21"/>
  <c r="BN36" i="21"/>
  <c r="AZ38" i="21"/>
  <c r="Y31" i="21"/>
  <c r="Z34" i="21"/>
  <c r="BJ37" i="21"/>
  <c r="BU36" i="21"/>
  <c r="T39" i="21"/>
  <c r="BQ37" i="21"/>
  <c r="AK37" i="21"/>
  <c r="AY34" i="21"/>
  <c r="O39" i="21"/>
  <c r="W37" i="21"/>
  <c r="P38" i="21"/>
  <c r="BY37" i="21"/>
  <c r="BU37" i="21"/>
  <c r="AO35" i="21"/>
  <c r="AY36" i="21"/>
  <c r="AZ32" i="21"/>
  <c r="AQ38" i="21"/>
  <c r="AZ34" i="21"/>
  <c r="Y38" i="21"/>
  <c r="Y35" i="21"/>
  <c r="K38" i="21"/>
  <c r="J37" i="21"/>
  <c r="BQ36" i="21"/>
  <c r="BP36" i="21"/>
  <c r="BX36" i="21"/>
  <c r="AO37" i="21"/>
  <c r="BL37" i="21"/>
  <c r="Z39" i="21"/>
  <c r="BA32" i="21"/>
  <c r="AZ37" i="21"/>
  <c r="BQ38" i="21"/>
  <c r="AA33" i="21"/>
  <c r="AL38" i="21"/>
  <c r="V40" i="21"/>
  <c r="P39" i="21"/>
  <c r="BL38" i="21"/>
  <c r="BO38" i="21"/>
  <c r="K39" i="21"/>
  <c r="AA39" i="21"/>
  <c r="Z35" i="21"/>
  <c r="AJ38" i="21"/>
  <c r="BJ38" i="21"/>
  <c r="BY32" i="21"/>
  <c r="Z38" i="21"/>
  <c r="AN39" i="21"/>
  <c r="BX37" i="21"/>
  <c r="AP38" i="21"/>
  <c r="AR38" i="21"/>
  <c r="J39" i="21"/>
  <c r="S39" i="21"/>
  <c r="W40" i="21"/>
  <c r="AX39" i="21"/>
  <c r="Z33" i="21"/>
  <c r="AZ35" i="21"/>
  <c r="R40" i="21"/>
  <c r="BA36" i="21"/>
  <c r="BR38" i="21"/>
  <c r="U39" i="21"/>
  <c r="AO39" i="21"/>
  <c r="BA35" i="21"/>
  <c r="AB35" i="21"/>
  <c r="J40" i="21"/>
  <c r="AA37" i="21"/>
  <c r="AV39" i="21"/>
  <c r="AT38" i="21"/>
  <c r="AK38" i="21"/>
  <c r="AW39" i="21"/>
  <c r="BT38" i="21"/>
  <c r="M39" i="21"/>
  <c r="AN38" i="21"/>
  <c r="L39" i="21"/>
  <c r="AR39" i="21"/>
  <c r="AS39" i="21"/>
  <c r="BZ35" i="21"/>
  <c r="BA34" i="21"/>
  <c r="BM38" i="21"/>
  <c r="X39" i="21"/>
  <c r="AY38" i="21"/>
  <c r="AP39" i="21"/>
  <c r="Z37" i="21"/>
  <c r="AT39" i="21"/>
  <c r="AS38" i="21"/>
  <c r="AX37" i="21"/>
  <c r="BA37" i="21"/>
  <c r="AW40" i="21"/>
  <c r="AB40" i="21"/>
  <c r="Z32" i="21"/>
  <c r="BU38" i="21"/>
  <c r="BT39" i="21"/>
  <c r="AL41" i="21"/>
  <c r="AT42" i="21"/>
  <c r="AO41" i="21"/>
  <c r="J41" i="21"/>
  <c r="J42" i="21"/>
  <c r="AE43" i="21"/>
  <c r="BA38" i="21"/>
  <c r="R39" i="21"/>
  <c r="CC36" i="21"/>
  <c r="Y42" i="21"/>
  <c r="CA42" i="21"/>
  <c r="Q44" i="21"/>
  <c r="CF38" i="21"/>
  <c r="BG40" i="21"/>
  <c r="BC44" i="21"/>
  <c r="AZ44" i="21"/>
  <c r="AN44" i="21"/>
  <c r="AJ44" i="21"/>
  <c r="AU44" i="21"/>
  <c r="AO44" i="21"/>
  <c r="BF43" i="21"/>
  <c r="AZ41" i="21"/>
  <c r="AZ39" i="21"/>
  <c r="BA33" i="21"/>
  <c r="AM41" i="21"/>
  <c r="AN42" i="21"/>
  <c r="AY40" i="21"/>
  <c r="AQ40" i="21"/>
  <c r="BE41" i="21"/>
  <c r="AR43" i="21"/>
  <c r="AU43" i="21"/>
  <c r="AS43" i="21"/>
  <c r="BE43" i="21"/>
  <c r="AV43" i="21"/>
  <c r="AY43" i="21"/>
  <c r="BC38" i="21"/>
  <c r="BB37" i="21"/>
  <c r="AN40" i="21"/>
  <c r="AM38" i="21"/>
  <c r="BA39" i="21"/>
  <c r="AP41" i="21"/>
  <c r="AO40" i="21"/>
  <c r="AS40" i="21"/>
  <c r="BB43" i="21"/>
  <c r="AZ43" i="21"/>
  <c r="BB36" i="21"/>
  <c r="BE38" i="21"/>
  <c r="AJ41" i="21"/>
  <c r="BC40" i="21"/>
  <c r="BA42" i="21"/>
  <c r="BB39" i="21"/>
  <c r="BA40" i="21"/>
  <c r="BE42" i="21"/>
  <c r="BD43" i="21"/>
  <c r="AN43" i="21"/>
  <c r="BD42" i="21"/>
  <c r="BD37" i="21"/>
  <c r="AV42" i="21"/>
  <c r="BD35" i="21"/>
  <c r="AM40" i="21"/>
  <c r="AK42" i="21"/>
  <c r="BD38" i="21"/>
  <c r="BC35" i="21"/>
  <c r="AJ39" i="21"/>
  <c r="AY41" i="21"/>
  <c r="AY42" i="21"/>
  <c r="BB42" i="21"/>
  <c r="BE39" i="21"/>
  <c r="AL43" i="21"/>
  <c r="AX43" i="21"/>
  <c r="AT43" i="21"/>
  <c r="BC43" i="21"/>
  <c r="AX41" i="21"/>
  <c r="AY39" i="21"/>
  <c r="AV41" i="21"/>
  <c r="AQ41" i="21"/>
  <c r="AS42" i="21"/>
  <c r="AX40" i="21"/>
  <c r="BB33" i="21"/>
  <c r="BE40" i="21"/>
  <c r="AW43" i="21"/>
  <c r="AR42" i="21"/>
  <c r="BC42" i="21"/>
  <c r="AU42" i="21"/>
  <c r="AK39" i="21"/>
  <c r="AJ42" i="21"/>
  <c r="BD40" i="21"/>
  <c r="BD36" i="21"/>
  <c r="AL40" i="21"/>
  <c r="BE37" i="21"/>
  <c r="AM43" i="21"/>
  <c r="AR41" i="21"/>
  <c r="BC37" i="21"/>
  <c r="AK40" i="21"/>
  <c r="AL39" i="21"/>
  <c r="AU41" i="21"/>
  <c r="AW41" i="21"/>
  <c r="BC34" i="21"/>
  <c r="BD41" i="21"/>
  <c r="AK41" i="21"/>
  <c r="BB35" i="21"/>
  <c r="AV40" i="21"/>
  <c r="AO43" i="21"/>
  <c r="AJ43" i="21"/>
  <c r="AK43" i="21"/>
  <c r="BB38" i="21"/>
  <c r="BC39" i="21"/>
  <c r="BB41" i="21"/>
  <c r="BA41" i="21"/>
  <c r="BC41" i="21"/>
  <c r="AS41" i="21"/>
  <c r="AP40" i="21"/>
  <c r="AP43" i="21"/>
  <c r="AX42" i="21"/>
  <c r="AZ42" i="21"/>
  <c r="AL42" i="21"/>
  <c r="AQ39" i="21"/>
  <c r="AJ40" i="21"/>
  <c r="AQ42" i="21"/>
  <c r="BD39" i="21"/>
  <c r="AU39" i="21"/>
  <c r="BE40" i="17"/>
  <c r="BE39" i="17"/>
  <c r="AD42" i="17"/>
  <c r="BE44" i="17"/>
  <c r="BE43" i="17"/>
  <c r="AD40" i="17"/>
  <c r="BG44" i="21"/>
  <c r="AG40" i="21"/>
  <c r="CG38" i="21"/>
  <c r="AG44" i="21"/>
  <c r="CG41" i="21"/>
  <c r="BG43" i="21"/>
  <c r="AD44" i="17"/>
  <c r="BG42" i="21"/>
  <c r="AG45" i="21"/>
  <c r="BG41" i="21"/>
  <c r="AG41" i="21"/>
  <c r="CG42" i="21"/>
  <c r="AG42" i="21"/>
  <c r="C42" i="21" s="1"/>
  <c r="CG40" i="21"/>
  <c r="AG38" i="21"/>
  <c r="AD45" i="17"/>
  <c r="AD39" i="17"/>
  <c r="BE38" i="17"/>
  <c r="AD43" i="17"/>
  <c r="CG43" i="21"/>
  <c r="BG39" i="21"/>
  <c r="BE42" i="17"/>
  <c r="GT98" i="18"/>
  <c r="GT100" i="18" s="1"/>
  <c r="GW88" i="18"/>
  <c r="GX87" i="18"/>
  <c r="GV86" i="18"/>
  <c r="Z10" i="15"/>
  <c r="Z11" i="15" s="1"/>
  <c r="P7" i="15"/>
  <c r="P8" i="15" s="1"/>
  <c r="J6" i="21"/>
  <c r="AK6" i="21"/>
  <c r="K7" i="21"/>
  <c r="AJ7" i="21"/>
  <c r="AL7" i="21"/>
  <c r="BJ6" i="21"/>
  <c r="AJ6" i="21"/>
  <c r="BK6" i="21"/>
  <c r="J7" i="21"/>
  <c r="BN7" i="21"/>
  <c r="K6" i="21"/>
  <c r="K8" i="21"/>
  <c r="AL6" i="21"/>
  <c r="M8" i="21"/>
  <c r="BK7" i="21"/>
  <c r="BM6" i="21"/>
  <c r="L8" i="21"/>
  <c r="M7" i="21"/>
  <c r="K9" i="21"/>
  <c r="M6" i="21"/>
  <c r="AM7" i="21"/>
  <c r="BL6" i="21"/>
  <c r="J8" i="21"/>
  <c r="AK7" i="21"/>
  <c r="L6" i="21"/>
  <c r="AJ8" i="21"/>
  <c r="BL7" i="21"/>
  <c r="N6" i="21"/>
  <c r="J9" i="21"/>
  <c r="AM6" i="21"/>
  <c r="AN7" i="21"/>
  <c r="AK8" i="21"/>
  <c r="AM8" i="21"/>
  <c r="N9" i="21"/>
  <c r="AN6" i="21"/>
  <c r="BM7" i="21"/>
  <c r="L7" i="21"/>
  <c r="L9" i="21"/>
  <c r="M9" i="21"/>
  <c r="N7" i="21"/>
  <c r="N8" i="21"/>
  <c r="O10" i="21"/>
  <c r="BN8" i="21"/>
  <c r="BJ7" i="21"/>
  <c r="BO7" i="21"/>
  <c r="BO6" i="21"/>
  <c r="AK9" i="21"/>
  <c r="AM9" i="21"/>
  <c r="AO6" i="21"/>
  <c r="AO9" i="21"/>
  <c r="J10" i="21"/>
  <c r="O9" i="21"/>
  <c r="N10" i="21"/>
  <c r="L10" i="21"/>
  <c r="BN6" i="21"/>
  <c r="BJ8" i="21"/>
  <c r="O7" i="21"/>
  <c r="AO8" i="21"/>
  <c r="AL9" i="21"/>
  <c r="AL8" i="21"/>
  <c r="O8" i="21"/>
  <c r="O6" i="21"/>
  <c r="M10" i="21"/>
  <c r="BK8" i="21"/>
  <c r="BL8" i="21"/>
  <c r="BO8" i="21"/>
  <c r="AN9" i="21"/>
  <c r="AO7" i="21"/>
  <c r="AN8" i="21"/>
  <c r="BN9" i="21"/>
  <c r="BJ9" i="21"/>
  <c r="P8" i="21"/>
  <c r="J11" i="21"/>
  <c r="BM8" i="21"/>
  <c r="O11" i="21"/>
  <c r="K10" i="21"/>
  <c r="AJ9" i="21"/>
  <c r="AP7" i="21"/>
  <c r="M11" i="21"/>
  <c r="Q8" i="21"/>
  <c r="L11" i="21"/>
  <c r="BP7" i="21"/>
  <c r="BQ9" i="21"/>
  <c r="BM9" i="21"/>
  <c r="BP8" i="21"/>
  <c r="P9" i="21"/>
  <c r="BO9" i="21"/>
  <c r="AJ10" i="21"/>
  <c r="BP9" i="21"/>
  <c r="N11" i="21"/>
  <c r="P11" i="21"/>
  <c r="BK9" i="21"/>
  <c r="P7" i="21"/>
  <c r="BP6" i="21"/>
  <c r="K11" i="21"/>
  <c r="BL9" i="21"/>
  <c r="P6" i="21"/>
  <c r="K12" i="21"/>
  <c r="AN10" i="21"/>
  <c r="P10" i="21"/>
  <c r="BL10" i="21"/>
  <c r="M12" i="21"/>
  <c r="AQ7" i="21"/>
  <c r="Q7" i="21"/>
  <c r="AP6" i="21"/>
  <c r="AQ8" i="21"/>
  <c r="L13" i="21"/>
  <c r="AM10" i="21"/>
  <c r="Q9" i="21"/>
  <c r="AK10" i="21"/>
  <c r="AO10" i="21"/>
  <c r="AM11" i="21"/>
  <c r="AQ11" i="21"/>
  <c r="AL11" i="21"/>
  <c r="BQ10" i="21"/>
  <c r="BP10" i="21"/>
  <c r="BK10" i="21"/>
  <c r="AN12" i="21"/>
  <c r="L12" i="21"/>
  <c r="BQ7" i="21"/>
  <c r="BO10" i="21"/>
  <c r="AL10" i="21"/>
  <c r="O12" i="21"/>
  <c r="Q12" i="21"/>
  <c r="AP11" i="21"/>
  <c r="BJ10" i="21"/>
  <c r="J12" i="21"/>
  <c r="AP8" i="21"/>
  <c r="Q11" i="21"/>
  <c r="AQ6" i="21"/>
  <c r="AJ11" i="21"/>
  <c r="AP10" i="21"/>
  <c r="P14" i="21"/>
  <c r="P12" i="21"/>
  <c r="AR7" i="21"/>
  <c r="AJ12" i="21"/>
  <c r="BJ11" i="21"/>
  <c r="J13" i="21"/>
  <c r="R8" i="21"/>
  <c r="AR6" i="21"/>
  <c r="R6" i="21"/>
  <c r="BQ8" i="21"/>
  <c r="BM10" i="21"/>
  <c r="Q6" i="21"/>
  <c r="BR10" i="21"/>
  <c r="AP9" i="21"/>
  <c r="AQ9" i="21"/>
  <c r="O13" i="21"/>
  <c r="BM11" i="21"/>
  <c r="AR9" i="21"/>
  <c r="M13" i="21"/>
  <c r="R11" i="21"/>
  <c r="N12" i="21"/>
  <c r="BR9" i="21"/>
  <c r="N13" i="21"/>
  <c r="R10" i="21"/>
  <c r="BN10" i="21"/>
  <c r="R7" i="21"/>
  <c r="AO12" i="21"/>
  <c r="AQ10" i="21"/>
  <c r="AR11" i="21"/>
  <c r="BR8" i="21"/>
  <c r="R9" i="21"/>
  <c r="BQ11" i="21"/>
  <c r="BR11" i="21"/>
  <c r="R12" i="21"/>
  <c r="Q10" i="21"/>
  <c r="AN11" i="21"/>
  <c r="BQ6" i="21"/>
  <c r="BR7" i="21"/>
  <c r="AO11" i="21"/>
  <c r="AR8" i="21"/>
  <c r="R13" i="21"/>
  <c r="P13" i="21"/>
  <c r="AK11" i="21"/>
  <c r="Q13" i="21"/>
  <c r="K13" i="21"/>
  <c r="AS12" i="21"/>
  <c r="AK12" i="21"/>
  <c r="AM12" i="21"/>
  <c r="AR10" i="21"/>
  <c r="S8" i="21"/>
  <c r="M14" i="21"/>
  <c r="Q14" i="21"/>
  <c r="S6" i="21"/>
  <c r="O14" i="21"/>
  <c r="S13" i="21"/>
  <c r="BL11" i="21"/>
  <c r="BN11" i="21"/>
  <c r="BS12" i="21"/>
  <c r="AL13" i="21"/>
  <c r="AP12" i="21"/>
  <c r="N14" i="21"/>
  <c r="R14" i="21"/>
  <c r="S14" i="21"/>
  <c r="BP11" i="21"/>
  <c r="BO11" i="21"/>
  <c r="BO12" i="21"/>
  <c r="BS7" i="21"/>
  <c r="BM12" i="21"/>
  <c r="BK11" i="21"/>
  <c r="BS9" i="21"/>
  <c r="BK12" i="21"/>
  <c r="AQ12" i="21"/>
  <c r="AR12" i="21"/>
  <c r="S9" i="21"/>
  <c r="J14" i="21"/>
  <c r="S10" i="21"/>
  <c r="S11" i="21"/>
  <c r="K14" i="21"/>
  <c r="S12" i="21"/>
  <c r="S7" i="21"/>
  <c r="L14" i="21"/>
  <c r="BR6" i="21"/>
  <c r="BL12" i="21"/>
  <c r="BN12" i="21"/>
  <c r="L15" i="21"/>
  <c r="M15" i="21"/>
  <c r="AS14" i="21"/>
  <c r="BJ12" i="21"/>
  <c r="BS11" i="21"/>
  <c r="T6" i="21"/>
  <c r="P15" i="21"/>
  <c r="T12" i="21"/>
  <c r="AJ13" i="21"/>
  <c r="AS9" i="21"/>
  <c r="AR13" i="21"/>
  <c r="BS10" i="21"/>
  <c r="O15" i="21"/>
  <c r="K15" i="21"/>
  <c r="T8" i="21"/>
  <c r="T9" i="21"/>
  <c r="AR14" i="21"/>
  <c r="AS11" i="21"/>
  <c r="AQ13" i="21"/>
  <c r="BU13" i="21"/>
  <c r="T15" i="21"/>
  <c r="AT8" i="21"/>
  <c r="AK14" i="21"/>
  <c r="BS8" i="21"/>
  <c r="BT10" i="21"/>
  <c r="J15" i="21"/>
  <c r="R15" i="21"/>
  <c r="AK13" i="21"/>
  <c r="AO13" i="21"/>
  <c r="BT12" i="21"/>
  <c r="T13" i="21"/>
  <c r="K16" i="21"/>
  <c r="BS6" i="21"/>
  <c r="S15" i="21"/>
  <c r="T11" i="21"/>
  <c r="T7" i="21"/>
  <c r="N15" i="21"/>
  <c r="AL12" i="21"/>
  <c r="BR12" i="21"/>
  <c r="T14" i="21"/>
  <c r="Q15" i="21"/>
  <c r="AQ14" i="21"/>
  <c r="BS13" i="21"/>
  <c r="BP12" i="21"/>
  <c r="AT6" i="21"/>
  <c r="AS7" i="21"/>
  <c r="AN13" i="21"/>
  <c r="T10" i="21"/>
  <c r="AS13" i="21"/>
  <c r="BU14" i="21"/>
  <c r="BP13" i="21"/>
  <c r="BK13" i="21"/>
  <c r="BT11" i="21"/>
  <c r="BU12" i="21"/>
  <c r="BS14" i="21"/>
  <c r="BT14" i="21"/>
  <c r="BL14" i="21"/>
  <c r="BO13" i="21"/>
  <c r="S16" i="21"/>
  <c r="U7" i="21"/>
  <c r="U10" i="21"/>
  <c r="U12" i="21"/>
  <c r="R16" i="21"/>
  <c r="J16" i="21"/>
  <c r="U11" i="21"/>
  <c r="U16" i="21"/>
  <c r="N16" i="21"/>
  <c r="U8" i="21"/>
  <c r="AT12" i="21"/>
  <c r="AT11" i="21"/>
  <c r="AN14" i="21"/>
  <c r="BR13" i="21"/>
  <c r="BN14" i="21"/>
  <c r="BT7" i="21"/>
  <c r="BT8" i="21"/>
  <c r="BQ12" i="21"/>
  <c r="BT9" i="21"/>
  <c r="P16" i="21"/>
  <c r="U13" i="21"/>
  <c r="O16" i="21"/>
  <c r="U14" i="21"/>
  <c r="AT13" i="21"/>
  <c r="AJ14" i="21"/>
  <c r="AT10" i="21"/>
  <c r="AS8" i="21"/>
  <c r="AM13" i="21"/>
  <c r="AM14" i="21"/>
  <c r="T16" i="21"/>
  <c r="U15" i="21"/>
  <c r="AT7" i="21"/>
  <c r="AM15" i="21"/>
  <c r="AT9" i="21"/>
  <c r="AS6" i="21"/>
  <c r="AS10" i="21"/>
  <c r="AO15" i="21"/>
  <c r="AQ15" i="21"/>
  <c r="BT13" i="21"/>
  <c r="BN13" i="21"/>
  <c r="BR14" i="21"/>
  <c r="BT6" i="21"/>
  <c r="BQ14" i="21"/>
  <c r="BQ13" i="21"/>
  <c r="BU7" i="21"/>
  <c r="BJ13" i="21"/>
  <c r="U9" i="21"/>
  <c r="M16" i="21"/>
  <c r="Q16" i="21"/>
  <c r="AL14" i="21"/>
  <c r="AT14" i="21"/>
  <c r="AU7" i="21"/>
  <c r="AU9" i="21"/>
  <c r="AV15" i="21"/>
  <c r="AO14" i="21"/>
  <c r="AK15" i="21"/>
  <c r="AU8" i="21"/>
  <c r="AN16" i="21"/>
  <c r="AP14" i="21"/>
  <c r="V6" i="21"/>
  <c r="L17" i="21"/>
  <c r="L16" i="21"/>
  <c r="BM13" i="21"/>
  <c r="BS15" i="21"/>
  <c r="BM14" i="21"/>
  <c r="BW15" i="21"/>
  <c r="AN15" i="21"/>
  <c r="AT15" i="21"/>
  <c r="AR15" i="21"/>
  <c r="AL15" i="21"/>
  <c r="V12" i="21"/>
  <c r="AV6" i="21"/>
  <c r="AU10" i="21"/>
  <c r="AU12" i="21"/>
  <c r="AP15" i="21"/>
  <c r="M17" i="21"/>
  <c r="P17" i="21"/>
  <c r="BO14" i="21"/>
  <c r="BU15" i="21"/>
  <c r="AU15" i="21"/>
  <c r="AV12" i="21"/>
  <c r="AS16" i="21"/>
  <c r="AU13" i="21"/>
  <c r="K17" i="21"/>
  <c r="V16" i="21"/>
  <c r="AL16" i="21"/>
  <c r="AU11" i="21"/>
  <c r="AQ16" i="21"/>
  <c r="AS15" i="21"/>
  <c r="AU6" i="21"/>
  <c r="AR16" i="21"/>
  <c r="V8" i="21"/>
  <c r="S17" i="21"/>
  <c r="BU6" i="21"/>
  <c r="BM15" i="21"/>
  <c r="AP13" i="21"/>
  <c r="AV16" i="21"/>
  <c r="V17" i="21"/>
  <c r="V13" i="21"/>
  <c r="V15" i="21"/>
  <c r="U6" i="21"/>
  <c r="BQ15" i="21"/>
  <c r="AV13" i="21"/>
  <c r="AV7" i="21"/>
  <c r="AU14" i="21"/>
  <c r="V7" i="21"/>
  <c r="N17" i="21"/>
  <c r="R17" i="21"/>
  <c r="BL13" i="21"/>
  <c r="BU9" i="21"/>
  <c r="AV14" i="21"/>
  <c r="AV11" i="21"/>
  <c r="AM16" i="21"/>
  <c r="V9" i="21"/>
  <c r="V10" i="21"/>
  <c r="U17" i="21"/>
  <c r="T17" i="21"/>
  <c r="Q17" i="21"/>
  <c r="BV7" i="21"/>
  <c r="BK14" i="21"/>
  <c r="V11" i="21"/>
  <c r="O17" i="21"/>
  <c r="BU11" i="21"/>
  <c r="BT15" i="21"/>
  <c r="V14" i="21"/>
  <c r="BV14" i="21"/>
  <c r="BU10" i="21"/>
  <c r="BP14" i="21"/>
  <c r="AU16" i="21"/>
  <c r="BU8" i="21"/>
  <c r="BN17" i="21"/>
  <c r="BU16" i="21"/>
  <c r="BW14" i="21"/>
  <c r="BP16" i="21"/>
  <c r="BP15" i="21"/>
  <c r="BV12" i="21"/>
  <c r="BL15" i="21"/>
  <c r="BV10" i="21"/>
  <c r="BV11" i="21"/>
  <c r="AO16" i="21"/>
  <c r="M18" i="21"/>
  <c r="AW12" i="21"/>
  <c r="P18" i="21"/>
  <c r="AW16" i="21"/>
  <c r="W7" i="21"/>
  <c r="AW9" i="21"/>
  <c r="T18" i="21"/>
  <c r="BV6" i="21"/>
  <c r="BV15" i="21"/>
  <c r="BV13" i="21"/>
  <c r="BR15" i="21"/>
  <c r="BV9" i="21"/>
  <c r="BW11" i="21"/>
  <c r="L18" i="21"/>
  <c r="W14" i="21"/>
  <c r="AW7" i="21"/>
  <c r="AO17" i="21"/>
  <c r="W6" i="21"/>
  <c r="Q18" i="21"/>
  <c r="AW13" i="21"/>
  <c r="W8" i="21"/>
  <c r="W16" i="21"/>
  <c r="N18" i="21"/>
  <c r="W17" i="21"/>
  <c r="BV8" i="21"/>
  <c r="BN15" i="21"/>
  <c r="BW6" i="21"/>
  <c r="BO15" i="21"/>
  <c r="BS16" i="21"/>
  <c r="W12" i="21"/>
  <c r="S18" i="21"/>
  <c r="AS17" i="21"/>
  <c r="W18" i="21"/>
  <c r="U18" i="21"/>
  <c r="AU17" i="21"/>
  <c r="AW11" i="21"/>
  <c r="W9" i="21"/>
  <c r="AV10" i="21"/>
  <c r="AV8" i="21"/>
  <c r="AT16" i="21"/>
  <c r="AP16" i="21"/>
  <c r="AX17" i="21"/>
  <c r="AT17" i="21"/>
  <c r="AT19" i="21"/>
  <c r="AW18" i="21"/>
  <c r="W15" i="21"/>
  <c r="AM18" i="21"/>
  <c r="AW17" i="21"/>
  <c r="BO16" i="21"/>
  <c r="BN16" i="21"/>
  <c r="BW16" i="21"/>
  <c r="W13" i="21"/>
  <c r="AP18" i="21"/>
  <c r="AX11" i="21"/>
  <c r="AW8" i="21"/>
  <c r="AN18" i="21"/>
  <c r="BX13" i="21"/>
  <c r="BV17" i="21"/>
  <c r="BV16" i="21"/>
  <c r="AN17" i="21"/>
  <c r="X17" i="21"/>
  <c r="BR17" i="21"/>
  <c r="BW13" i="21"/>
  <c r="BP17" i="21"/>
  <c r="AW6" i="21"/>
  <c r="AO18" i="21"/>
  <c r="N19" i="21"/>
  <c r="W19" i="21"/>
  <c r="AX6" i="21"/>
  <c r="AP17" i="21"/>
  <c r="BT17" i="21"/>
  <c r="AM17" i="21"/>
  <c r="R18" i="21"/>
  <c r="AW14" i="21"/>
  <c r="AX10" i="21"/>
  <c r="W11" i="21"/>
  <c r="X16" i="21"/>
  <c r="BM17" i="21"/>
  <c r="BX12" i="21"/>
  <c r="BW17" i="21"/>
  <c r="AX15" i="21"/>
  <c r="V18" i="21"/>
  <c r="BT16" i="21"/>
  <c r="BW8" i="21"/>
  <c r="BW7" i="21"/>
  <c r="AX9" i="21"/>
  <c r="X11" i="21"/>
  <c r="AU18" i="21"/>
  <c r="Y19" i="21"/>
  <c r="BX7" i="21"/>
  <c r="BX11" i="21"/>
  <c r="BQ17" i="21"/>
  <c r="BW12" i="21"/>
  <c r="AS18" i="21"/>
  <c r="AW10" i="21"/>
  <c r="AR17" i="21"/>
  <c r="X18" i="21"/>
  <c r="AX16" i="21"/>
  <c r="AW15" i="21"/>
  <c r="AX8" i="21"/>
  <c r="BM16" i="21"/>
  <c r="BR16" i="21"/>
  <c r="BW9" i="21"/>
  <c r="BW10" i="21"/>
  <c r="AV9" i="21"/>
  <c r="X8" i="21"/>
  <c r="AV17" i="21"/>
  <c r="AQ17" i="21"/>
  <c r="BX6" i="21"/>
  <c r="BX16" i="21"/>
  <c r="BQ16" i="21"/>
  <c r="Z12" i="21"/>
  <c r="AY11" i="21"/>
  <c r="AX14" i="21"/>
  <c r="AY8" i="21"/>
  <c r="AY14" i="21"/>
  <c r="AX12" i="21"/>
  <c r="AY19" i="21"/>
  <c r="AX19" i="21"/>
  <c r="AX7" i="21"/>
  <c r="BY6" i="21"/>
  <c r="BW18" i="21"/>
  <c r="BX9" i="21"/>
  <c r="BT18" i="21"/>
  <c r="BX14" i="21"/>
  <c r="BQ18" i="21"/>
  <c r="BX17" i="21"/>
  <c r="BY15" i="21"/>
  <c r="BO17" i="21"/>
  <c r="Y17" i="21"/>
  <c r="X10" i="21"/>
  <c r="X7" i="21"/>
  <c r="Y20" i="21"/>
  <c r="X20" i="21"/>
  <c r="U19" i="21"/>
  <c r="S20" i="21"/>
  <c r="Y9" i="21"/>
  <c r="N20" i="21"/>
  <c r="AQ18" i="21"/>
  <c r="AS19" i="21"/>
  <c r="AU19" i="21"/>
  <c r="AY6" i="21"/>
  <c r="AT18" i="21"/>
  <c r="AY9" i="21"/>
  <c r="AY17" i="21"/>
  <c r="BX8" i="21"/>
  <c r="BU17" i="21"/>
  <c r="BX15" i="21"/>
  <c r="BS17" i="21"/>
  <c r="BY9" i="21"/>
  <c r="Y8" i="21"/>
  <c r="X14" i="21"/>
  <c r="W10" i="21"/>
  <c r="X12" i="21"/>
  <c r="X6" i="21"/>
  <c r="Y14" i="21"/>
  <c r="Y6" i="21"/>
  <c r="V19" i="21"/>
  <c r="X13" i="21"/>
  <c r="R19" i="21"/>
  <c r="Y12" i="21"/>
  <c r="Z21" i="21"/>
  <c r="X9" i="21"/>
  <c r="AP19" i="21"/>
  <c r="AY15" i="21"/>
  <c r="AR18" i="21"/>
  <c r="AX13" i="21"/>
  <c r="AY10" i="21"/>
  <c r="AX18" i="21"/>
  <c r="AO19" i="21"/>
  <c r="AY18" i="21"/>
  <c r="AQ19" i="21"/>
  <c r="BY12" i="21"/>
  <c r="BX10" i="21"/>
  <c r="BY14" i="21"/>
  <c r="BY13" i="21"/>
  <c r="BY10" i="21"/>
  <c r="BY16" i="21"/>
  <c r="BX18" i="21"/>
  <c r="BY18" i="21"/>
  <c r="BO18" i="21"/>
  <c r="S19" i="21"/>
  <c r="T19" i="21"/>
  <c r="Q20" i="21"/>
  <c r="W20" i="21"/>
  <c r="P20" i="21"/>
  <c r="O20" i="21"/>
  <c r="Y16" i="21"/>
  <c r="O18" i="21"/>
  <c r="AW19" i="21"/>
  <c r="BV18" i="21"/>
  <c r="AZ10" i="21"/>
  <c r="X19" i="21"/>
  <c r="Z14" i="21"/>
  <c r="R20" i="21"/>
  <c r="Y21" i="21"/>
  <c r="Z6" i="21"/>
  <c r="R21" i="21"/>
  <c r="BS18" i="21"/>
  <c r="CA19" i="21"/>
  <c r="BZ13" i="21"/>
  <c r="BY8" i="21"/>
  <c r="AZ7" i="21"/>
  <c r="AV19" i="21"/>
  <c r="AZ8" i="21"/>
  <c r="AW20" i="21"/>
  <c r="AZ11" i="21"/>
  <c r="AX20" i="21"/>
  <c r="AZ16" i="21"/>
  <c r="V21" i="21"/>
  <c r="S21" i="21"/>
  <c r="P19" i="21"/>
  <c r="AZ12" i="21"/>
  <c r="AT20" i="21"/>
  <c r="AV18" i="21"/>
  <c r="Z9" i="21"/>
  <c r="BT19" i="21"/>
  <c r="BP18" i="21"/>
  <c r="AV20" i="21"/>
  <c r="AZ20" i="21"/>
  <c r="BY11" i="21"/>
  <c r="W21" i="21"/>
  <c r="Z11" i="21"/>
  <c r="Q21" i="21"/>
  <c r="Q19" i="21"/>
  <c r="X15" i="21"/>
  <c r="AQ20" i="21"/>
  <c r="AZ6" i="21"/>
  <c r="AR19" i="21"/>
  <c r="T20" i="21"/>
  <c r="O21" i="21"/>
  <c r="O19" i="21"/>
  <c r="V20" i="21"/>
  <c r="Y15" i="21"/>
  <c r="AP20" i="21"/>
  <c r="AZ9" i="21"/>
  <c r="AO20" i="21"/>
  <c r="AZ17" i="21"/>
  <c r="AZ18" i="21"/>
  <c r="Y7" i="21"/>
  <c r="BY19" i="21"/>
  <c r="AZ15" i="21"/>
  <c r="AU20" i="21"/>
  <c r="Y13" i="21"/>
  <c r="U21" i="21"/>
  <c r="BR18" i="21"/>
  <c r="Q22" i="21"/>
  <c r="Z19" i="21"/>
  <c r="BZ14" i="21"/>
  <c r="BZ18" i="21"/>
  <c r="BT20" i="21"/>
  <c r="BR19" i="21"/>
  <c r="AR20" i="21"/>
  <c r="AS20" i="21"/>
  <c r="AZ14" i="21"/>
  <c r="AZ19" i="21"/>
  <c r="Y18" i="21"/>
  <c r="BY17" i="21"/>
  <c r="BY7" i="21"/>
  <c r="BQ19" i="21"/>
  <c r="BU18" i="21"/>
  <c r="AY12" i="21"/>
  <c r="AZ13" i="21"/>
  <c r="AY20" i="21"/>
  <c r="AY13" i="21"/>
  <c r="AT21" i="21"/>
  <c r="Z13" i="21"/>
  <c r="V22" i="21"/>
  <c r="BU19" i="21"/>
  <c r="Z20" i="21"/>
  <c r="Z15" i="21"/>
  <c r="Z7" i="21"/>
  <c r="CA10" i="21"/>
  <c r="CA8" i="21"/>
  <c r="BQ20" i="21"/>
  <c r="BZ7" i="21"/>
  <c r="X22" i="21"/>
  <c r="BA14" i="21"/>
  <c r="BZ11" i="21"/>
  <c r="BP19" i="21"/>
  <c r="BZ17" i="21"/>
  <c r="BW20" i="21"/>
  <c r="CA14" i="21"/>
  <c r="BZ10" i="21"/>
  <c r="AA16" i="21"/>
  <c r="BZ6" i="21"/>
  <c r="BP20" i="21"/>
  <c r="BW19" i="21"/>
  <c r="AA8" i="21"/>
  <c r="CA7" i="21"/>
  <c r="BA13" i="21"/>
  <c r="Z24" i="21"/>
  <c r="BU20" i="21"/>
  <c r="BA20" i="21"/>
  <c r="BA12" i="21"/>
  <c r="CA15" i="21"/>
  <c r="Z17" i="21"/>
  <c r="BV20" i="21"/>
  <c r="CA9" i="21"/>
  <c r="AY21" i="21"/>
  <c r="AY7" i="21"/>
  <c r="CA11" i="21"/>
  <c r="BV19" i="21"/>
  <c r="BZ15" i="21"/>
  <c r="AA9" i="21"/>
  <c r="BZ12" i="21"/>
  <c r="BY20" i="21"/>
  <c r="CA17" i="21"/>
  <c r="BX19" i="21"/>
  <c r="AA7" i="21"/>
  <c r="T21" i="21"/>
  <c r="BA17" i="21"/>
  <c r="Z10" i="21"/>
  <c r="Z16" i="21"/>
  <c r="BA19" i="21"/>
  <c r="AA11" i="21"/>
  <c r="BV21" i="21"/>
  <c r="BZ16" i="21"/>
  <c r="X21" i="21"/>
  <c r="BZ9" i="21"/>
  <c r="Z22" i="21"/>
  <c r="BA18" i="21"/>
  <c r="AR21" i="21"/>
  <c r="BS20" i="21"/>
  <c r="Z8" i="21"/>
  <c r="Y11" i="21"/>
  <c r="AQ21" i="21"/>
  <c r="AY16" i="21"/>
  <c r="BX20" i="21"/>
  <c r="BZ8" i="21"/>
  <c r="BZ19" i="21"/>
  <c r="P21" i="21"/>
  <c r="CA20" i="21"/>
  <c r="Y10" i="21"/>
  <c r="BR20" i="21"/>
  <c r="U20" i="21"/>
  <c r="CA16" i="21"/>
  <c r="BZ20" i="21"/>
  <c r="Z18" i="21"/>
  <c r="CA6" i="21"/>
  <c r="CB20" i="21"/>
  <c r="AA12" i="21"/>
  <c r="AQ22" i="21"/>
  <c r="BA10" i="21"/>
  <c r="U22" i="21"/>
  <c r="AY22" i="21"/>
  <c r="AB8" i="21"/>
  <c r="CA13" i="21"/>
  <c r="BB8" i="21"/>
  <c r="T22" i="21"/>
  <c r="CC21" i="21"/>
  <c r="BB6" i="21"/>
  <c r="BB11" i="21"/>
  <c r="AA17" i="21"/>
  <c r="BT21" i="21"/>
  <c r="BA11" i="21"/>
  <c r="V23" i="21"/>
  <c r="BZ21" i="21"/>
  <c r="BB21" i="21"/>
  <c r="AA19" i="21"/>
  <c r="CB18" i="21"/>
  <c r="CB7" i="21"/>
  <c r="AA15" i="21"/>
  <c r="AV21" i="21"/>
  <c r="CB16" i="21"/>
  <c r="BA21" i="21"/>
  <c r="CA12" i="21"/>
  <c r="AA10" i="21"/>
  <c r="CB10" i="21"/>
  <c r="AA14" i="21"/>
  <c r="CB8" i="21"/>
  <c r="BB19" i="21"/>
  <c r="BA16" i="21"/>
  <c r="AB7" i="21"/>
  <c r="Y24" i="21"/>
  <c r="BB12" i="21"/>
  <c r="CB19" i="21"/>
  <c r="BB10" i="21"/>
  <c r="U23" i="21"/>
  <c r="AT22" i="21"/>
  <c r="CB21" i="21"/>
  <c r="BA6" i="21"/>
  <c r="BQ21" i="21"/>
  <c r="BY21" i="21"/>
  <c r="BA9" i="21"/>
  <c r="AR22" i="21"/>
  <c r="AA22" i="21"/>
  <c r="AA13" i="21"/>
  <c r="BB18" i="21"/>
  <c r="BB7" i="21"/>
  <c r="CB9" i="21"/>
  <c r="AX21" i="21"/>
  <c r="BB14" i="21"/>
  <c r="BA15" i="21"/>
  <c r="AZ22" i="21"/>
  <c r="BX21" i="21"/>
  <c r="BB20" i="21"/>
  <c r="W22" i="21"/>
  <c r="AS21" i="21"/>
  <c r="BB16" i="21"/>
  <c r="AW22" i="21"/>
  <c r="BA22" i="21"/>
  <c r="CA21" i="21"/>
  <c r="BB9" i="21"/>
  <c r="BA7" i="21"/>
  <c r="AZ21" i="21"/>
  <c r="BB17" i="21"/>
  <c r="AS22" i="21"/>
  <c r="BU21" i="21"/>
  <c r="AU21" i="21"/>
  <c r="CA18" i="21"/>
  <c r="AU22" i="21"/>
  <c r="AX22" i="21"/>
  <c r="CB12" i="21"/>
  <c r="CB17" i="21"/>
  <c r="BB13" i="21"/>
  <c r="AA20" i="21"/>
  <c r="AA21" i="21"/>
  <c r="BW21" i="21"/>
  <c r="AV22" i="21"/>
  <c r="AB16" i="21"/>
  <c r="BB15" i="21"/>
  <c r="CB14" i="21"/>
  <c r="AB21" i="21"/>
  <c r="BR21" i="21"/>
  <c r="S22" i="21"/>
  <c r="CB15" i="21"/>
  <c r="AW21" i="21"/>
  <c r="BS21" i="21"/>
  <c r="BA8" i="21"/>
  <c r="AB22" i="21"/>
  <c r="CB6" i="21"/>
  <c r="BB22" i="21"/>
  <c r="AA18" i="21"/>
  <c r="AA6" i="21"/>
  <c r="AB20" i="21"/>
  <c r="CB13" i="21"/>
  <c r="AB6" i="21"/>
  <c r="BC12" i="21"/>
  <c r="AB17" i="21"/>
  <c r="CC11" i="21"/>
  <c r="CC20" i="21"/>
  <c r="BC6" i="21"/>
  <c r="V24" i="21"/>
  <c r="AC8" i="21"/>
  <c r="AC14" i="21"/>
  <c r="W24" i="21"/>
  <c r="BC13" i="21"/>
  <c r="CB22" i="21"/>
  <c r="BW22" i="21"/>
  <c r="CC17" i="21"/>
  <c r="T23" i="21"/>
  <c r="AB13" i="21"/>
  <c r="AB19" i="21"/>
  <c r="R23" i="21"/>
  <c r="CC16" i="21"/>
  <c r="R22" i="21"/>
  <c r="CC7" i="21"/>
  <c r="AB11" i="21"/>
  <c r="BV22" i="21"/>
  <c r="BS19" i="21"/>
  <c r="CC6" i="21"/>
  <c r="AC6" i="21"/>
  <c r="AC23" i="21"/>
  <c r="BA23" i="21"/>
  <c r="AC7" i="21"/>
  <c r="CC12" i="21"/>
  <c r="S24" i="21"/>
  <c r="CC19" i="21"/>
  <c r="BC9" i="21"/>
  <c r="AC20" i="21"/>
  <c r="AB24" i="21"/>
  <c r="AC15" i="21"/>
  <c r="CC15" i="21"/>
  <c r="BC16" i="21"/>
  <c r="X24" i="21"/>
  <c r="Z23" i="21"/>
  <c r="BC23" i="21"/>
  <c r="AC22" i="21"/>
  <c r="Y22" i="21"/>
  <c r="AA23" i="21"/>
  <c r="AB18" i="21"/>
  <c r="AC10" i="21"/>
  <c r="AC24" i="21"/>
  <c r="BC10" i="21"/>
  <c r="AB10" i="21"/>
  <c r="BE10" i="21"/>
  <c r="CB11" i="21"/>
  <c r="AC12" i="21"/>
  <c r="AC9" i="21"/>
  <c r="Y23" i="21"/>
  <c r="AC21" i="21"/>
  <c r="AC13" i="21"/>
  <c r="AC11" i="21"/>
  <c r="U24" i="21"/>
  <c r="S23" i="21"/>
  <c r="AB12" i="21"/>
  <c r="BC19" i="21"/>
  <c r="AX23" i="21"/>
  <c r="X23" i="21"/>
  <c r="AA24" i="21"/>
  <c r="AB14" i="21"/>
  <c r="CA22" i="21"/>
  <c r="W23" i="21"/>
  <c r="BB23" i="21"/>
  <c r="AR23" i="21"/>
  <c r="AC18" i="21"/>
  <c r="AC17" i="21"/>
  <c r="AC16" i="21"/>
  <c r="AC19" i="21"/>
  <c r="BU22" i="21"/>
  <c r="AW23" i="21"/>
  <c r="CC13" i="21"/>
  <c r="AD24" i="21"/>
  <c r="BX22" i="21"/>
  <c r="AD6" i="21"/>
  <c r="AD16" i="21"/>
  <c r="CD20" i="21"/>
  <c r="BC8" i="21"/>
  <c r="AB9" i="21"/>
  <c r="AW24" i="21"/>
  <c r="BD9" i="21"/>
  <c r="CD19" i="21"/>
  <c r="BD6" i="21"/>
  <c r="AD9" i="21"/>
  <c r="BU23" i="21"/>
  <c r="CC14" i="21"/>
  <c r="AS23" i="21"/>
  <c r="AV24" i="21"/>
  <c r="AV23" i="21"/>
  <c r="BC15" i="21"/>
  <c r="BZ22" i="21"/>
  <c r="AU23" i="21"/>
  <c r="CC8" i="21"/>
  <c r="AY23" i="21"/>
  <c r="BS22" i="21"/>
  <c r="AD11" i="21"/>
  <c r="CC22" i="21"/>
  <c r="S25" i="21"/>
  <c r="AB25" i="21"/>
  <c r="X25" i="21"/>
  <c r="BC20" i="21"/>
  <c r="AB23" i="21"/>
  <c r="T25" i="21"/>
  <c r="AD23" i="21"/>
  <c r="BC22" i="21"/>
  <c r="AD10" i="21"/>
  <c r="AC25" i="21"/>
  <c r="CA23" i="21"/>
  <c r="AD25" i="21"/>
  <c r="AB15" i="21"/>
  <c r="AT23" i="21"/>
  <c r="BY22" i="21"/>
  <c r="V25" i="21"/>
  <c r="BC11" i="21"/>
  <c r="BC14" i="21"/>
  <c r="CC9" i="21"/>
  <c r="U25" i="21"/>
  <c r="BC17" i="21"/>
  <c r="AD19" i="21"/>
  <c r="BD17" i="21"/>
  <c r="AZ23" i="21"/>
  <c r="CC23" i="21"/>
  <c r="CC10" i="21"/>
  <c r="BD24" i="21"/>
  <c r="CC18" i="21"/>
  <c r="W25" i="21"/>
  <c r="AD13" i="21"/>
  <c r="AD8" i="21"/>
  <c r="AD17" i="21"/>
  <c r="AD22" i="21"/>
  <c r="Y25" i="21"/>
  <c r="CD6" i="21"/>
  <c r="BD13" i="21"/>
  <c r="AD12" i="21"/>
  <c r="T24" i="21"/>
  <c r="AD20" i="21"/>
  <c r="BD12" i="21"/>
  <c r="AD18" i="21"/>
  <c r="BE18" i="21"/>
  <c r="CD11" i="21"/>
  <c r="CD16" i="21"/>
  <c r="AE11" i="21"/>
  <c r="CD18" i="21"/>
  <c r="BE20" i="21"/>
  <c r="AW25" i="21"/>
  <c r="AX24" i="21"/>
  <c r="BD10" i="21"/>
  <c r="BD16" i="21"/>
  <c r="AD14" i="21"/>
  <c r="BW23" i="21"/>
  <c r="AE26" i="21"/>
  <c r="AE17" i="21"/>
  <c r="AE16" i="21"/>
  <c r="BE9" i="21"/>
  <c r="AE14" i="21"/>
  <c r="AD21" i="21"/>
  <c r="BC24" i="21"/>
  <c r="AZ25" i="21"/>
  <c r="AD15" i="21"/>
  <c r="BD15" i="21"/>
  <c r="AD26" i="21"/>
  <c r="BD8" i="21"/>
  <c r="CD14" i="21"/>
  <c r="Z26" i="21"/>
  <c r="AE13" i="21"/>
  <c r="BE11" i="21"/>
  <c r="BE6" i="21"/>
  <c r="AD7" i="21"/>
  <c r="AE25" i="21"/>
  <c r="AE7" i="21"/>
  <c r="AE15" i="21"/>
  <c r="BD22" i="21"/>
  <c r="CD8" i="21"/>
  <c r="BT22" i="21"/>
  <c r="BY23" i="21"/>
  <c r="BX23" i="21"/>
  <c r="BE15" i="21"/>
  <c r="BC25" i="21"/>
  <c r="AE8" i="21"/>
  <c r="BT23" i="21"/>
  <c r="CE23" i="21"/>
  <c r="W26" i="21"/>
  <c r="BC21" i="21"/>
  <c r="BA24" i="21"/>
  <c r="AE24" i="21"/>
  <c r="AA25" i="21"/>
  <c r="AU25" i="21"/>
  <c r="BE7" i="21"/>
  <c r="AE10" i="21"/>
  <c r="AA26" i="21"/>
  <c r="BW24" i="21"/>
  <c r="CD7" i="21"/>
  <c r="Z25" i="21"/>
  <c r="BE8" i="21"/>
  <c r="BD18" i="21"/>
  <c r="AE9" i="21"/>
  <c r="AX25" i="21"/>
  <c r="CD13" i="21"/>
  <c r="BE13" i="21"/>
  <c r="CD15" i="21"/>
  <c r="CD10" i="21"/>
  <c r="CE12" i="21"/>
  <c r="CB23" i="21"/>
  <c r="AE18" i="21"/>
  <c r="BE21" i="21"/>
  <c r="CD12" i="21"/>
  <c r="CD17" i="21"/>
  <c r="CE11" i="21"/>
  <c r="BE25" i="21"/>
  <c r="U26" i="21"/>
  <c r="BE12" i="21"/>
  <c r="BD25" i="21"/>
  <c r="BD11" i="21"/>
  <c r="BV23" i="21"/>
  <c r="BA25" i="21"/>
  <c r="BE14" i="21"/>
  <c r="BY24" i="21"/>
  <c r="BE19" i="21"/>
  <c r="AE12" i="21"/>
  <c r="BE22" i="21"/>
  <c r="BC7" i="21"/>
  <c r="BB24" i="21"/>
  <c r="AY24" i="21"/>
  <c r="T26" i="21"/>
  <c r="AB26" i="21"/>
  <c r="BD19" i="21"/>
  <c r="AE21" i="21"/>
  <c r="AZ24" i="21"/>
  <c r="AC26" i="21"/>
  <c r="CD9" i="21"/>
  <c r="CF24" i="21"/>
  <c r="BE17" i="21"/>
  <c r="CE9" i="21"/>
  <c r="BE23" i="21"/>
  <c r="CD22" i="21"/>
  <c r="AT24" i="21"/>
  <c r="BC18" i="21"/>
  <c r="BA27" i="21"/>
  <c r="BV24" i="21"/>
  <c r="BF8" i="21"/>
  <c r="BE16" i="21"/>
  <c r="BD26" i="21"/>
  <c r="AE20" i="21"/>
  <c r="CF20" i="21"/>
  <c r="AF10" i="21"/>
  <c r="AF9" i="21"/>
  <c r="CE6" i="21"/>
  <c r="CE14" i="21"/>
  <c r="BV25" i="21"/>
  <c r="BX24" i="21"/>
  <c r="CE10" i="21"/>
  <c r="BF9" i="21"/>
  <c r="CE8" i="21"/>
  <c r="BC26" i="21"/>
  <c r="BF21" i="21"/>
  <c r="AF17" i="21"/>
  <c r="BF16" i="21"/>
  <c r="BF12" i="21"/>
  <c r="AY25" i="21"/>
  <c r="BF10" i="21"/>
  <c r="AF13" i="21"/>
  <c r="CF12" i="21"/>
  <c r="AE19" i="21"/>
  <c r="CE16" i="21"/>
  <c r="AF12" i="21"/>
  <c r="BF26" i="21"/>
  <c r="BF15" i="21"/>
  <c r="BE26" i="21"/>
  <c r="BD21" i="21"/>
  <c r="AE27" i="21"/>
  <c r="BU25" i="21"/>
  <c r="AA27" i="21"/>
  <c r="AX26" i="21"/>
  <c r="AE6" i="21"/>
  <c r="BD14" i="21"/>
  <c r="BD23" i="21"/>
  <c r="AU24" i="21"/>
  <c r="BD20" i="21"/>
  <c r="CE17" i="21"/>
  <c r="AB27" i="21"/>
  <c r="AF23" i="21"/>
  <c r="BB25" i="21"/>
  <c r="CE22" i="21"/>
  <c r="BF13" i="21"/>
  <c r="BF18" i="21"/>
  <c r="CF16" i="21"/>
  <c r="BF17" i="21"/>
  <c r="AF21" i="21"/>
  <c r="BB26" i="21"/>
  <c r="AZ26" i="21"/>
  <c r="CD23" i="21"/>
  <c r="U27" i="21"/>
  <c r="BF24" i="21"/>
  <c r="AW26" i="21"/>
  <c r="CC24" i="21"/>
  <c r="CA24" i="21"/>
  <c r="CF25" i="21"/>
  <c r="W27" i="21"/>
  <c r="BF11" i="21"/>
  <c r="CF23" i="21"/>
  <c r="AE23" i="21"/>
  <c r="CF15" i="21"/>
  <c r="CB24" i="21"/>
  <c r="CF9" i="21"/>
  <c r="BF20" i="21"/>
  <c r="X26" i="21"/>
  <c r="CB25" i="21"/>
  <c r="BU24" i="21"/>
  <c r="AV25" i="21"/>
  <c r="BD7" i="21"/>
  <c r="CF13" i="21"/>
  <c r="BZ24" i="21"/>
  <c r="BE24" i="21"/>
  <c r="Y28" i="21"/>
  <c r="BF6" i="21"/>
  <c r="BG26" i="21"/>
  <c r="Y26" i="21"/>
  <c r="CE18" i="21"/>
  <c r="CE15" i="21"/>
  <c r="AF8" i="21"/>
  <c r="BZ23" i="21"/>
  <c r="BF23" i="21"/>
  <c r="CE24" i="21"/>
  <c r="BF19" i="21"/>
  <c r="CD25" i="21"/>
  <c r="CE21" i="21"/>
  <c r="CF14" i="21"/>
  <c r="CF7" i="21"/>
  <c r="CF18" i="21"/>
  <c r="CE20" i="21"/>
  <c r="AG20" i="21"/>
  <c r="AF7" i="21"/>
  <c r="CG12" i="21"/>
  <c r="Z28" i="21"/>
  <c r="BG20" i="21"/>
  <c r="AF24" i="21"/>
  <c r="AG15" i="21"/>
  <c r="AF18" i="21"/>
  <c r="CF19" i="21"/>
  <c r="V27" i="21"/>
  <c r="Z27" i="21"/>
  <c r="AF27" i="21"/>
  <c r="AF14" i="21"/>
  <c r="AG21" i="21"/>
  <c r="AG9" i="21"/>
  <c r="AC27" i="21"/>
  <c r="BG21" i="21"/>
  <c r="CG19" i="21"/>
  <c r="CD26" i="21"/>
  <c r="AF22" i="21"/>
  <c r="BF27" i="21"/>
  <c r="AG12" i="21"/>
  <c r="CF6" i="21"/>
  <c r="BG25" i="21"/>
  <c r="AG19" i="21"/>
  <c r="BA26" i="21"/>
  <c r="AY26" i="21"/>
  <c r="AE29" i="21"/>
  <c r="AF19" i="21"/>
  <c r="AG17" i="21"/>
  <c r="AV26" i="21"/>
  <c r="BF14" i="21"/>
  <c r="AA28" i="21"/>
  <c r="X28" i="21"/>
  <c r="W28" i="21"/>
  <c r="AG11" i="21"/>
  <c r="CE19" i="21"/>
  <c r="BW25" i="21"/>
  <c r="BZ25" i="21"/>
  <c r="CF26" i="21"/>
  <c r="BE27" i="21"/>
  <c r="BV26" i="21"/>
  <c r="AE28" i="21"/>
  <c r="V28" i="21"/>
  <c r="BG19" i="21"/>
  <c r="V26" i="21"/>
  <c r="AD27" i="21"/>
  <c r="AG27" i="21"/>
  <c r="AF28" i="21"/>
  <c r="CF17" i="21"/>
  <c r="CG16" i="21"/>
  <c r="CF8" i="21"/>
  <c r="BX25" i="21"/>
  <c r="AG24" i="21"/>
  <c r="AG28" i="21"/>
  <c r="BG10" i="21"/>
  <c r="AG22" i="21"/>
  <c r="AD28" i="21"/>
  <c r="AF15" i="21"/>
  <c r="CG6" i="21"/>
  <c r="BF22" i="21"/>
  <c r="AG25" i="21"/>
  <c r="AG13" i="21"/>
  <c r="AB28" i="21"/>
  <c r="CF22" i="21"/>
  <c r="AF11" i="21"/>
  <c r="CG14" i="21"/>
  <c r="CC26" i="21"/>
  <c r="AG6" i="21"/>
  <c r="AG16" i="21"/>
  <c r="CG11" i="21"/>
  <c r="CF11" i="21"/>
  <c r="AF25" i="21"/>
  <c r="CG25" i="21"/>
  <c r="CG22" i="21"/>
  <c r="CD21" i="21"/>
  <c r="CE13" i="21"/>
  <c r="AG10" i="21"/>
  <c r="BW26" i="21"/>
  <c r="CG8" i="21"/>
  <c r="BF25" i="21"/>
  <c r="AF20" i="21"/>
  <c r="CG18" i="21"/>
  <c r="CG10" i="21"/>
  <c r="AF16" i="21"/>
  <c r="AE22" i="21"/>
  <c r="AG26" i="21"/>
  <c r="AC28" i="21"/>
  <c r="AG8" i="21"/>
  <c r="CG26" i="21"/>
  <c r="AG14" i="21"/>
  <c r="X27" i="21"/>
  <c r="BG8" i="21"/>
  <c r="AF26" i="21"/>
  <c r="BY25" i="21"/>
  <c r="BF7" i="21"/>
  <c r="AD30" i="21"/>
  <c r="BY27" i="21"/>
  <c r="AG7" i="21"/>
  <c r="AY27" i="21"/>
  <c r="CG21" i="21"/>
  <c r="CD24" i="21"/>
  <c r="AX27" i="21"/>
  <c r="CG24" i="21"/>
  <c r="BG14" i="21"/>
  <c r="BG22" i="21"/>
  <c r="CG20" i="21"/>
  <c r="AG29" i="21"/>
  <c r="BG6" i="21"/>
  <c r="BG11" i="21"/>
  <c r="Y29" i="21"/>
  <c r="CE27" i="21"/>
  <c r="CG15" i="21"/>
  <c r="CA26" i="21"/>
  <c r="BG24" i="21"/>
  <c r="BW27" i="21"/>
  <c r="BG17" i="21"/>
  <c r="BD27" i="21"/>
  <c r="BC27" i="21"/>
  <c r="Y27" i="21"/>
  <c r="AD29" i="21"/>
  <c r="BG9" i="21"/>
  <c r="CG7" i="21"/>
  <c r="CG17" i="21"/>
  <c r="BG15" i="21"/>
  <c r="AB29" i="21"/>
  <c r="BX26" i="21"/>
  <c r="CF27" i="21"/>
  <c r="AG18" i="21"/>
  <c r="CF21" i="21"/>
  <c r="CA27" i="21"/>
  <c r="CA25" i="21"/>
  <c r="CF10" i="21"/>
  <c r="CC25" i="21"/>
  <c r="BA28" i="21"/>
  <c r="BG23" i="21"/>
  <c r="X29" i="21"/>
  <c r="BY26" i="21"/>
  <c r="CE26" i="21"/>
  <c r="BZ27" i="21"/>
  <c r="BG16" i="21"/>
  <c r="BZ26" i="21"/>
  <c r="BG27" i="21"/>
  <c r="BG12" i="21"/>
  <c r="BB27" i="21"/>
  <c r="AF29" i="21"/>
  <c r="AF6" i="21"/>
  <c r="Z29" i="21"/>
  <c r="CE7" i="21"/>
  <c r="CB27" i="21"/>
  <c r="AW28" i="21"/>
  <c r="CD27" i="21"/>
  <c r="AW27" i="21"/>
  <c r="AC29" i="21"/>
  <c r="BB29" i="21"/>
  <c r="AG23" i="21"/>
  <c r="CE25" i="21"/>
  <c r="BG28" i="21"/>
  <c r="CG23" i="21"/>
  <c r="AY28" i="21"/>
  <c r="CD28" i="21"/>
  <c r="CA28" i="21"/>
  <c r="AA30" i="21"/>
  <c r="BG7" i="21"/>
  <c r="CC28" i="21"/>
  <c r="BY28" i="21"/>
  <c r="BC28" i="21"/>
  <c r="CG27" i="21"/>
  <c r="CG13" i="21"/>
  <c r="BG18" i="21"/>
  <c r="BG29" i="21"/>
  <c r="BG13" i="21"/>
  <c r="AX28" i="21"/>
  <c r="Z30" i="21"/>
  <c r="AY29" i="21"/>
  <c r="AZ28" i="21"/>
  <c r="AZ27" i="21"/>
  <c r="CB26" i="21"/>
  <c r="BE28" i="21"/>
  <c r="CG9" i="21"/>
  <c r="CE28" i="21"/>
  <c r="AA29" i="21"/>
  <c r="AE30" i="21"/>
  <c r="BG30" i="21"/>
  <c r="AB30" i="21"/>
  <c r="BF29" i="21"/>
  <c r="BB30" i="21"/>
  <c r="BA30" i="21"/>
  <c r="AZ29" i="21"/>
  <c r="BD29" i="21"/>
  <c r="BZ28" i="21"/>
  <c r="CG29" i="21"/>
  <c r="AZ30" i="21"/>
  <c r="CF28" i="21"/>
  <c r="CC29" i="21"/>
  <c r="CB28" i="21"/>
  <c r="BC30" i="21"/>
  <c r="BB28" i="21"/>
  <c r="AG31" i="21"/>
  <c r="BD30" i="21"/>
  <c r="BF28" i="21"/>
  <c r="AE31" i="21"/>
  <c r="AC30" i="21"/>
  <c r="BD28" i="21"/>
  <c r="AC31" i="21"/>
  <c r="CC27" i="21"/>
  <c r="BE29" i="21"/>
  <c r="CD31" i="21"/>
  <c r="AA31" i="21"/>
  <c r="AA32" i="21"/>
  <c r="AF31" i="21"/>
  <c r="Z31" i="21"/>
  <c r="AB32" i="21"/>
  <c r="BB32" i="21"/>
  <c r="AF32" i="21"/>
  <c r="AZ31" i="21"/>
  <c r="CB29" i="21"/>
  <c r="CE30" i="21"/>
  <c r="AB31" i="21"/>
  <c r="AG30" i="21"/>
  <c r="AD31" i="21"/>
  <c r="BF30" i="21"/>
  <c r="CG28" i="21"/>
  <c r="CD29" i="21"/>
  <c r="AF30" i="21"/>
  <c r="CF29" i="21"/>
  <c r="BZ30" i="21"/>
  <c r="CA29" i="21"/>
  <c r="BE30" i="21"/>
  <c r="CE29" i="21"/>
  <c r="BZ29" i="21"/>
  <c r="CA30" i="21"/>
  <c r="CG30" i="21"/>
  <c r="CC30" i="21"/>
  <c r="BC29" i="21"/>
  <c r="CD30" i="21"/>
  <c r="BC31" i="21"/>
  <c r="BA29" i="21"/>
  <c r="BA31" i="21"/>
  <c r="BD31" i="21"/>
  <c r="BG32" i="21"/>
  <c r="CF30" i="21"/>
  <c r="CB31" i="21"/>
  <c r="BF31" i="21"/>
  <c r="AE32" i="21"/>
  <c r="AD32" i="21"/>
  <c r="BG31" i="21"/>
  <c r="AC32" i="21"/>
  <c r="CB30" i="21"/>
  <c r="BC32" i="21"/>
  <c r="AF33" i="21"/>
  <c r="AC33" i="21"/>
  <c r="BE34" i="21"/>
  <c r="BB31" i="21"/>
  <c r="BE31" i="21"/>
  <c r="AD33" i="21"/>
  <c r="AG32" i="21"/>
  <c r="AE33" i="21"/>
  <c r="CG32" i="21"/>
  <c r="CE31" i="21"/>
  <c r="CB32" i="21"/>
  <c r="CD32" i="21"/>
  <c r="BG33" i="21"/>
  <c r="BD33" i="21"/>
  <c r="CG31" i="21"/>
  <c r="BE32" i="21"/>
  <c r="CE32" i="21"/>
  <c r="CC32" i="21"/>
  <c r="AG33" i="21"/>
  <c r="BE33" i="21"/>
  <c r="CF31" i="21"/>
  <c r="BD32" i="21"/>
  <c r="BF33" i="21"/>
  <c r="CC33" i="21"/>
  <c r="CC31" i="21"/>
  <c r="BF32" i="21"/>
  <c r="BG34" i="21"/>
  <c r="AF35" i="21"/>
  <c r="CF32" i="21"/>
  <c r="AF34" i="21"/>
  <c r="CD33" i="21"/>
  <c r="BC33" i="21"/>
  <c r="AG34" i="21"/>
  <c r="CE33" i="21"/>
  <c r="AD34" i="21"/>
  <c r="CG33" i="21"/>
  <c r="AC34" i="21"/>
  <c r="CG34" i="21"/>
  <c r="CF33" i="21"/>
  <c r="BD34" i="21"/>
  <c r="AG35" i="21"/>
  <c r="AE35" i="21"/>
  <c r="BF34" i="21"/>
  <c r="CD34" i="21"/>
  <c r="AE36" i="21"/>
  <c r="AE34" i="21"/>
  <c r="CE34" i="21"/>
  <c r="BF35" i="21"/>
  <c r="BE35" i="21"/>
  <c r="CG36" i="21"/>
  <c r="CF34" i="21"/>
  <c r="BG36" i="21"/>
  <c r="CG35" i="21"/>
  <c r="BG35" i="21"/>
  <c r="BE36" i="21"/>
  <c r="CF35" i="21"/>
  <c r="AF37" i="21"/>
  <c r="CE35" i="21"/>
  <c r="AE37" i="21"/>
  <c r="AF36" i="21"/>
  <c r="BF36" i="21"/>
  <c r="BF38" i="21"/>
  <c r="AG36" i="21"/>
  <c r="CG37" i="21"/>
  <c r="BG38" i="21"/>
  <c r="BG37" i="21"/>
  <c r="AG39" i="21"/>
  <c r="AG37" i="21"/>
  <c r="C45" i="21"/>
  <c r="E43" i="21"/>
  <c r="A47" i="21"/>
  <c r="AL45" i="21"/>
  <c r="BO44" i="21"/>
  <c r="O46" i="21"/>
  <c r="AO45" i="21"/>
  <c r="BR44" i="21"/>
  <c r="AR45" i="21"/>
  <c r="BU44" i="21"/>
  <c r="AU45" i="21"/>
  <c r="X46" i="21"/>
  <c r="AX45" i="21"/>
  <c r="CA44" i="21"/>
  <c r="AA46" i="21"/>
  <c r="BL44" i="21"/>
  <c r="L46" i="21"/>
  <c r="R46" i="21"/>
  <c r="U46" i="21"/>
  <c r="BX44" i="21"/>
  <c r="BA45" i="21"/>
  <c r="BD45" i="21"/>
  <c r="BJ44" i="21"/>
  <c r="BM44" i="21"/>
  <c r="M46" i="21"/>
  <c r="AS45" i="21"/>
  <c r="AV45" i="21"/>
  <c r="AY45" i="21"/>
  <c r="AJ45" i="21"/>
  <c r="AP45" i="21"/>
  <c r="BS44" i="21"/>
  <c r="S46" i="21"/>
  <c r="CD44" i="21"/>
  <c r="AD46" i="21"/>
  <c r="CG44" i="21"/>
  <c r="AG46" i="21"/>
  <c r="BG45" i="21"/>
  <c r="J46" i="21"/>
  <c r="AM45" i="21"/>
  <c r="BP44" i="21"/>
  <c r="P46" i="21"/>
  <c r="BY44" i="21"/>
  <c r="AE46" i="21"/>
  <c r="BK44" i="21"/>
  <c r="BN44" i="21"/>
  <c r="BQ44" i="21"/>
  <c r="BT44" i="21"/>
  <c r="AZ45" i="21"/>
  <c r="CC44" i="21"/>
  <c r="AC46" i="21"/>
  <c r="BC45" i="21"/>
  <c r="AF46" i="21"/>
  <c r="BF45" i="21"/>
  <c r="BV44" i="21"/>
  <c r="AB46" i="21"/>
  <c r="BB45" i="21"/>
  <c r="CE44" i="21"/>
  <c r="AQ45" i="21"/>
  <c r="AT45" i="21"/>
  <c r="AW45" i="21"/>
  <c r="V46" i="21"/>
  <c r="Y46" i="21"/>
  <c r="CB44" i="21"/>
  <c r="BE45" i="21"/>
  <c r="K46" i="21"/>
  <c r="AK45" i="21"/>
  <c r="N46" i="21"/>
  <c r="AN45" i="21"/>
  <c r="Q46" i="21"/>
  <c r="T46" i="21"/>
  <c r="BW44" i="21"/>
  <c r="W46" i="21"/>
  <c r="BZ44" i="21"/>
  <c r="Z46" i="21"/>
  <c r="CF44" i="21"/>
  <c r="GX68" i="18"/>
  <c r="GV67" i="18"/>
  <c r="GV98" i="18" s="1"/>
  <c r="GW69" i="18"/>
  <c r="GW98" i="18" s="1"/>
  <c r="A47" i="17"/>
  <c r="AI45" i="17"/>
  <c r="H46" i="17"/>
  <c r="AJ45" i="17"/>
  <c r="I46" i="17"/>
  <c r="AK45" i="17"/>
  <c r="J46" i="17"/>
  <c r="K46" i="17"/>
  <c r="AL45" i="17"/>
  <c r="AM45" i="17"/>
  <c r="L46" i="17"/>
  <c r="AN45" i="17"/>
  <c r="M46" i="17"/>
  <c r="N46" i="17"/>
  <c r="AO45" i="17"/>
  <c r="Q46" i="17"/>
  <c r="AQ45" i="17"/>
  <c r="AP45" i="17"/>
  <c r="AR45" i="17"/>
  <c r="P46" i="17"/>
  <c r="O46" i="17"/>
  <c r="AS45" i="17"/>
  <c r="R46" i="17"/>
  <c r="AT45" i="17"/>
  <c r="S46" i="17"/>
  <c r="T46" i="17"/>
  <c r="AU45" i="17"/>
  <c r="AV45" i="17"/>
  <c r="U46" i="17"/>
  <c r="V46" i="17"/>
  <c r="AW45" i="17"/>
  <c r="AX45" i="17"/>
  <c r="W46" i="17"/>
  <c r="X46" i="17"/>
  <c r="AY45" i="17"/>
  <c r="AZ45" i="17"/>
  <c r="Y46" i="17"/>
  <c r="BA45" i="17"/>
  <c r="Z46" i="17"/>
  <c r="AA46" i="17"/>
  <c r="BB45" i="17"/>
  <c r="BC45" i="17"/>
  <c r="AB46" i="17"/>
  <c r="AC46" i="17"/>
  <c r="BD45" i="17"/>
  <c r="BE45" i="17"/>
  <c r="AD46" i="17"/>
  <c r="AT6" i="17"/>
  <c r="AL6" i="17"/>
  <c r="AZ6" i="17"/>
  <c r="AS6" i="17"/>
  <c r="AU6" i="17"/>
  <c r="AK6" i="17"/>
  <c r="AO6" i="17"/>
  <c r="BB6" i="17"/>
  <c r="BC6" i="17"/>
  <c r="AV6" i="17"/>
  <c r="AQ6" i="17"/>
  <c r="BA6" i="17"/>
  <c r="AM6" i="17"/>
  <c r="BD6" i="17"/>
  <c r="AI6" i="17"/>
  <c r="AX6" i="17"/>
  <c r="AN6" i="17"/>
  <c r="AP6" i="17"/>
  <c r="AW6" i="17"/>
  <c r="AA6" i="17"/>
  <c r="AY6" i="17"/>
  <c r="R6" i="17"/>
  <c r="J6" i="17"/>
  <c r="V6" i="17"/>
  <c r="BE6" i="17"/>
  <c r="N6" i="17"/>
  <c r="W6" i="17"/>
  <c r="K6" i="17"/>
  <c r="O6" i="17"/>
  <c r="H6" i="17"/>
  <c r="L6" i="17"/>
  <c r="Q6" i="17"/>
  <c r="P6" i="17"/>
  <c r="X6" i="17"/>
  <c r="U6" i="17"/>
  <c r="Z6" i="17"/>
  <c r="Y6" i="17"/>
  <c r="AJ6" i="17"/>
  <c r="T6" i="17"/>
  <c r="AR6" i="17"/>
  <c r="I6" i="17"/>
  <c r="S6" i="17"/>
  <c r="AD6" i="17"/>
  <c r="AB6" i="17"/>
  <c r="AC6" i="17"/>
  <c r="M6" i="17"/>
  <c r="GX8" i="18"/>
  <c r="GW9" i="18"/>
  <c r="GV7" i="18"/>
  <c r="GZ6" i="18"/>
  <c r="FE9" i="18"/>
  <c r="AE42" i="17" s="1"/>
  <c r="FF8" i="18"/>
  <c r="BF39" i="17" s="1"/>
  <c r="F39" i="17" l="1"/>
  <c r="D44" i="21"/>
  <c r="D37" i="21"/>
  <c r="C36" i="21"/>
  <c r="E40" i="21"/>
  <c r="E41" i="21"/>
  <c r="C40" i="21"/>
  <c r="C39" i="21"/>
  <c r="E37" i="21"/>
  <c r="D39" i="21"/>
  <c r="E38" i="21"/>
  <c r="AG42" i="17"/>
  <c r="C44" i="21"/>
  <c r="E36" i="21"/>
  <c r="H74" i="21"/>
  <c r="E74" i="21"/>
  <c r="C72" i="21"/>
  <c r="F72" i="21"/>
  <c r="E76" i="21"/>
  <c r="H76" i="21"/>
  <c r="D76" i="21"/>
  <c r="G76" i="21"/>
  <c r="G74" i="21"/>
  <c r="D74" i="21"/>
  <c r="E75" i="21"/>
  <c r="H75" i="21"/>
  <c r="E73" i="21"/>
  <c r="H73" i="21"/>
  <c r="D70" i="21"/>
  <c r="G70" i="21"/>
  <c r="F75" i="21"/>
  <c r="C75" i="21"/>
  <c r="C74" i="21"/>
  <c r="F74" i="21"/>
  <c r="G73" i="21"/>
  <c r="D73" i="21"/>
  <c r="F70" i="21"/>
  <c r="C70" i="21"/>
  <c r="D75" i="21"/>
  <c r="G75" i="21"/>
  <c r="D71" i="21"/>
  <c r="G71" i="21"/>
  <c r="G77" i="21"/>
  <c r="D77" i="21"/>
  <c r="F76" i="21"/>
  <c r="C76" i="21"/>
  <c r="D72" i="21"/>
  <c r="G72" i="21"/>
  <c r="H71" i="21"/>
  <c r="E71" i="21"/>
  <c r="E72" i="21"/>
  <c r="H72" i="21"/>
  <c r="E70" i="21"/>
  <c r="H70" i="21"/>
  <c r="F77" i="21"/>
  <c r="C77" i="21"/>
  <c r="F73" i="21"/>
  <c r="C73" i="21"/>
  <c r="F71" i="21"/>
  <c r="C71" i="21"/>
  <c r="C38" i="21"/>
  <c r="E42" i="21"/>
  <c r="D43" i="21"/>
  <c r="D42" i="21"/>
  <c r="C41" i="21"/>
  <c r="C43" i="21"/>
  <c r="D41" i="21"/>
  <c r="D40" i="21"/>
  <c r="E39" i="21"/>
  <c r="D39" i="17"/>
  <c r="C42" i="17"/>
  <c r="E42" i="17"/>
  <c r="AE6" i="17"/>
  <c r="AG6" i="17" s="1"/>
  <c r="BF42" i="17"/>
  <c r="F42" i="17" s="1"/>
  <c r="BF43" i="17"/>
  <c r="F43" i="17" s="1"/>
  <c r="BF6" i="17"/>
  <c r="D6" i="17" s="1"/>
  <c r="BF45" i="17"/>
  <c r="D45" i="17" s="1"/>
  <c r="BF40" i="17"/>
  <c r="BF41" i="17"/>
  <c r="AE46" i="17"/>
  <c r="C46" i="17" s="1"/>
  <c r="AE44" i="17"/>
  <c r="E44" i="17" s="1"/>
  <c r="AE45" i="17"/>
  <c r="E45" i="17" s="1"/>
  <c r="BF44" i="17"/>
  <c r="D44" i="17" s="1"/>
  <c r="AE43" i="17"/>
  <c r="C43" i="17" s="1"/>
  <c r="GX98" i="18"/>
  <c r="GX100" i="18" s="1"/>
  <c r="HA88" i="18"/>
  <c r="HB87" i="18"/>
  <c r="GZ86" i="18"/>
  <c r="AA10" i="15"/>
  <c r="AA11" i="15" s="1"/>
  <c r="Q7" i="15"/>
  <c r="Q8" i="15" s="1"/>
  <c r="D22" i="21"/>
  <c r="C13" i="21"/>
  <c r="E16" i="21"/>
  <c r="C9" i="21"/>
  <c r="E15" i="21"/>
  <c r="C8" i="21"/>
  <c r="E8" i="21"/>
  <c r="D18" i="21"/>
  <c r="D7" i="21"/>
  <c r="D15" i="21"/>
  <c r="D9" i="21"/>
  <c r="D11" i="21"/>
  <c r="E20" i="21"/>
  <c r="E18" i="21"/>
  <c r="D10" i="21"/>
  <c r="D21" i="21"/>
  <c r="D20" i="21"/>
  <c r="D13" i="21"/>
  <c r="D23" i="21"/>
  <c r="D24" i="21"/>
  <c r="D6" i="21"/>
  <c r="C14" i="21"/>
  <c r="C12" i="21"/>
  <c r="E9" i="21"/>
  <c r="E23" i="21"/>
  <c r="C23" i="21"/>
  <c r="D12" i="21"/>
  <c r="D16" i="21"/>
  <c r="D17" i="21"/>
  <c r="D8" i="21"/>
  <c r="C21" i="21"/>
  <c r="E13" i="21"/>
  <c r="E17" i="21"/>
  <c r="E14" i="21"/>
  <c r="C35" i="21"/>
  <c r="E27" i="21"/>
  <c r="C18" i="21"/>
  <c r="E7" i="21"/>
  <c r="D14" i="21"/>
  <c r="C7" i="21"/>
  <c r="C26" i="21"/>
  <c r="C10" i="21"/>
  <c r="E22" i="21"/>
  <c r="E6" i="21"/>
  <c r="C24" i="21"/>
  <c r="D19" i="21"/>
  <c r="C17" i="21"/>
  <c r="E12" i="21"/>
  <c r="D35" i="21"/>
  <c r="C19" i="21"/>
  <c r="E10" i="21"/>
  <c r="C22" i="21"/>
  <c r="D36" i="21"/>
  <c r="C33" i="21"/>
  <c r="D33" i="21"/>
  <c r="C32" i="21"/>
  <c r="E30" i="21"/>
  <c r="D28" i="21"/>
  <c r="D27" i="21"/>
  <c r="E24" i="21"/>
  <c r="E21" i="21"/>
  <c r="E25" i="21"/>
  <c r="E11" i="21"/>
  <c r="C25" i="21"/>
  <c r="C6" i="17"/>
  <c r="C34" i="21"/>
  <c r="D34" i="21"/>
  <c r="E33" i="21"/>
  <c r="E31" i="21"/>
  <c r="E32" i="21"/>
  <c r="D31" i="21"/>
  <c r="D32" i="21"/>
  <c r="E28" i="21"/>
  <c r="C30" i="21"/>
  <c r="C31" i="21"/>
  <c r="D30" i="21"/>
  <c r="C16" i="21"/>
  <c r="C28" i="21"/>
  <c r="C15" i="21"/>
  <c r="C20" i="21"/>
  <c r="D26" i="21"/>
  <c r="D38" i="21"/>
  <c r="C37" i="21"/>
  <c r="E35" i="21"/>
  <c r="E34" i="21"/>
  <c r="E29" i="21"/>
  <c r="D29" i="21"/>
  <c r="C29" i="21"/>
  <c r="E26" i="21"/>
  <c r="C6" i="21"/>
  <c r="C27" i="21"/>
  <c r="C11" i="21"/>
  <c r="D25" i="21"/>
  <c r="E19" i="21"/>
  <c r="C46" i="21"/>
  <c r="D45" i="21"/>
  <c r="E44" i="21"/>
  <c r="A48" i="21"/>
  <c r="BX45" i="21"/>
  <c r="BA46" i="21"/>
  <c r="AL46" i="21"/>
  <c r="BO45" i="21"/>
  <c r="O47" i="21"/>
  <c r="AO46" i="21"/>
  <c r="BR45" i="21"/>
  <c r="AR46" i="21"/>
  <c r="BU45" i="21"/>
  <c r="AU46" i="21"/>
  <c r="BL45" i="21"/>
  <c r="L47" i="21"/>
  <c r="R47" i="21"/>
  <c r="U47" i="21"/>
  <c r="X47" i="21"/>
  <c r="CA45" i="21"/>
  <c r="AA47" i="21"/>
  <c r="CD45" i="21"/>
  <c r="AD47" i="21"/>
  <c r="CG45" i="21"/>
  <c r="AG47" i="21"/>
  <c r="BG46" i="21"/>
  <c r="J47" i="21"/>
  <c r="AM46" i="21"/>
  <c r="BP45" i="21"/>
  <c r="P47" i="21"/>
  <c r="BV45" i="21"/>
  <c r="V47" i="21"/>
  <c r="BY45" i="21"/>
  <c r="AB47" i="21"/>
  <c r="BD46" i="21"/>
  <c r="BJ45" i="21"/>
  <c r="BM45" i="21"/>
  <c r="M47" i="21"/>
  <c r="AS46" i="21"/>
  <c r="AX46" i="21"/>
  <c r="AJ46" i="21"/>
  <c r="AP46" i="21"/>
  <c r="S47" i="21"/>
  <c r="Y47" i="21"/>
  <c r="AY46" i="21"/>
  <c r="CB45" i="21"/>
  <c r="BE46" i="21"/>
  <c r="K47" i="21"/>
  <c r="AK46" i="21"/>
  <c r="N47" i="21"/>
  <c r="AN46" i="21"/>
  <c r="Q47" i="21"/>
  <c r="T47" i="21"/>
  <c r="BW45" i="21"/>
  <c r="W47" i="21"/>
  <c r="BZ45" i="21"/>
  <c r="Z47" i="21"/>
  <c r="AZ46" i="21"/>
  <c r="BS45" i="21"/>
  <c r="AE47" i="21"/>
  <c r="BK45" i="21"/>
  <c r="BN45" i="21"/>
  <c r="BQ45" i="21"/>
  <c r="BT45" i="21"/>
  <c r="AV46" i="21"/>
  <c r="BB46" i="21"/>
  <c r="CE45" i="21"/>
  <c r="AQ46" i="21"/>
  <c r="AT46" i="21"/>
  <c r="AW46" i="21"/>
  <c r="BC46" i="21"/>
  <c r="CF45" i="21"/>
  <c r="AF47" i="21"/>
  <c r="BF46" i="21"/>
  <c r="AC47" i="21"/>
  <c r="CC45" i="21"/>
  <c r="H35" i="21"/>
  <c r="F11" i="21"/>
  <c r="H36" i="21"/>
  <c r="H37" i="21"/>
  <c r="H20" i="21"/>
  <c r="G40" i="21"/>
  <c r="G33" i="21"/>
  <c r="H44" i="21"/>
  <c r="G15" i="21"/>
  <c r="F25" i="21"/>
  <c r="H11" i="21"/>
  <c r="H34" i="21"/>
  <c r="H29" i="21"/>
  <c r="H25" i="21"/>
  <c r="H41" i="21"/>
  <c r="H28" i="21"/>
  <c r="F7" i="21"/>
  <c r="F17" i="21"/>
  <c r="F18" i="21"/>
  <c r="F41" i="21"/>
  <c r="F23" i="21"/>
  <c r="H19" i="21"/>
  <c r="H8" i="21"/>
  <c r="G29" i="21"/>
  <c r="G13" i="21"/>
  <c r="G18" i="21"/>
  <c r="F36" i="21"/>
  <c r="G12" i="21"/>
  <c r="G35" i="21"/>
  <c r="F46" i="21"/>
  <c r="G44" i="21"/>
  <c r="G14" i="21"/>
  <c r="F14" i="21"/>
  <c r="G39" i="21"/>
  <c r="F38" i="21"/>
  <c r="F22" i="21"/>
  <c r="F35" i="21"/>
  <c r="F26" i="21"/>
  <c r="G27" i="21"/>
  <c r="F21" i="21"/>
  <c r="F45" i="21"/>
  <c r="F42" i="21"/>
  <c r="HB68" i="18"/>
  <c r="GZ67" i="18"/>
  <c r="GZ98" i="18" s="1"/>
  <c r="HA69" i="18"/>
  <c r="HA98" i="18" s="1"/>
  <c r="H18" i="21"/>
  <c r="F15" i="21"/>
  <c r="H31" i="21"/>
  <c r="H15" i="21"/>
  <c r="H33" i="21"/>
  <c r="H40" i="21"/>
  <c r="F19" i="21"/>
  <c r="H23" i="21"/>
  <c r="G8" i="21"/>
  <c r="H17" i="21"/>
  <c r="H42" i="21"/>
  <c r="H16" i="21"/>
  <c r="F40" i="21"/>
  <c r="F33" i="21"/>
  <c r="H9" i="21"/>
  <c r="H26" i="21"/>
  <c r="H12" i="21"/>
  <c r="F20" i="21"/>
  <c r="H10" i="21"/>
  <c r="H30" i="21"/>
  <c r="G42" i="21"/>
  <c r="G41" i="21"/>
  <c r="G43" i="21"/>
  <c r="G7" i="21"/>
  <c r="G22" i="21"/>
  <c r="G36" i="21"/>
  <c r="F43" i="21"/>
  <c r="G16" i="21"/>
  <c r="G25" i="21"/>
  <c r="G17" i="21"/>
  <c r="F12" i="21"/>
  <c r="F34" i="21"/>
  <c r="G38" i="21"/>
  <c r="G23" i="21"/>
  <c r="F13" i="21"/>
  <c r="G45" i="21"/>
  <c r="G31" i="21"/>
  <c r="F31" i="21"/>
  <c r="F44" i="21"/>
  <c r="F27" i="21"/>
  <c r="G11" i="21"/>
  <c r="F28" i="21"/>
  <c r="H7" i="21"/>
  <c r="H38" i="21"/>
  <c r="F16" i="21"/>
  <c r="H14" i="21"/>
  <c r="H24" i="21"/>
  <c r="H22" i="21"/>
  <c r="G34" i="21"/>
  <c r="H39" i="21"/>
  <c r="F37" i="21"/>
  <c r="H13" i="21"/>
  <c r="H21" i="21"/>
  <c r="H43" i="21"/>
  <c r="H32" i="21"/>
  <c r="F29" i="21"/>
  <c r="H27" i="21"/>
  <c r="G28" i="21"/>
  <c r="G30" i="21"/>
  <c r="G26" i="21"/>
  <c r="G19" i="21"/>
  <c r="F32" i="21"/>
  <c r="F39" i="21"/>
  <c r="G10" i="21"/>
  <c r="G37" i="21"/>
  <c r="G32" i="21"/>
  <c r="F30" i="21"/>
  <c r="F10" i="21"/>
  <c r="G24" i="21"/>
  <c r="F8" i="21"/>
  <c r="G20" i="21"/>
  <c r="F24" i="21"/>
  <c r="G9" i="21"/>
  <c r="F9" i="21"/>
  <c r="G21" i="21"/>
  <c r="A48" i="17"/>
  <c r="AI46" i="17"/>
  <c r="H47" i="17"/>
  <c r="AJ46" i="17"/>
  <c r="I47" i="17"/>
  <c r="AK46" i="17"/>
  <c r="J47" i="17"/>
  <c r="K47" i="17"/>
  <c r="AL46" i="17"/>
  <c r="AM46" i="17"/>
  <c r="L47" i="17"/>
  <c r="AN46" i="17"/>
  <c r="M47" i="17"/>
  <c r="N47" i="17"/>
  <c r="AO46" i="17"/>
  <c r="AR46" i="17"/>
  <c r="Q47" i="17"/>
  <c r="AQ46" i="17"/>
  <c r="P47" i="17"/>
  <c r="O47" i="17"/>
  <c r="AP46" i="17"/>
  <c r="AS46" i="17"/>
  <c r="R47" i="17"/>
  <c r="S47" i="17"/>
  <c r="AT46" i="17"/>
  <c r="AU46" i="17"/>
  <c r="T47" i="17"/>
  <c r="AV46" i="17"/>
  <c r="U47" i="17"/>
  <c r="V47" i="17"/>
  <c r="AW46" i="17"/>
  <c r="AX46" i="17"/>
  <c r="W47" i="17"/>
  <c r="AY46" i="17"/>
  <c r="X47" i="17"/>
  <c r="AZ46" i="17"/>
  <c r="Y47" i="17"/>
  <c r="BA46" i="17"/>
  <c r="Z47" i="17"/>
  <c r="BB46" i="17"/>
  <c r="AA47" i="17"/>
  <c r="AB47" i="17"/>
  <c r="BC46" i="17"/>
  <c r="BD46" i="17"/>
  <c r="AC47" i="17"/>
  <c r="AD47" i="17"/>
  <c r="BE46" i="17"/>
  <c r="BF46" i="17"/>
  <c r="AE47" i="17"/>
  <c r="HA9" i="18"/>
  <c r="HB8" i="18"/>
  <c r="HD6" i="18"/>
  <c r="GZ7" i="18"/>
  <c r="H6" i="21"/>
  <c r="F6" i="21"/>
  <c r="G6" i="21"/>
  <c r="B44" i="10" l="1"/>
  <c r="D44" i="10" s="1"/>
  <c r="AG47" i="17"/>
  <c r="AG44" i="17"/>
  <c r="AG45" i="17"/>
  <c r="AG46" i="17"/>
  <c r="AG43" i="17"/>
  <c r="D40" i="17"/>
  <c r="F40" i="17"/>
  <c r="F6" i="17"/>
  <c r="F44" i="17"/>
  <c r="F46" i="17"/>
  <c r="D41" i="17"/>
  <c r="F41" i="17"/>
  <c r="F45" i="17"/>
  <c r="D46" i="17"/>
  <c r="D42" i="17"/>
  <c r="D43" i="17"/>
  <c r="C45" i="17"/>
  <c r="B47" i="10" s="1"/>
  <c r="E46" i="17"/>
  <c r="B48" i="10" s="1"/>
  <c r="D48" i="10" s="1"/>
  <c r="C44" i="17"/>
  <c r="B46" i="10" s="1"/>
  <c r="E43" i="17"/>
  <c r="B45" i="10" s="1"/>
  <c r="D45" i="10" s="1"/>
  <c r="AB10" i="15"/>
  <c r="AB11" i="15" s="1"/>
  <c r="HB98" i="18"/>
  <c r="HB100" i="18" s="1"/>
  <c r="HE88" i="18"/>
  <c r="HF87" i="18"/>
  <c r="HD86" i="18"/>
  <c r="R7" i="15"/>
  <c r="R8" i="15" s="1"/>
  <c r="C47" i="17"/>
  <c r="E45" i="21"/>
  <c r="C47" i="21"/>
  <c r="D46" i="21"/>
  <c r="G46" i="21"/>
  <c r="H45" i="21"/>
  <c r="F47" i="21"/>
  <c r="A49" i="21"/>
  <c r="BL46" i="21"/>
  <c r="L48" i="21"/>
  <c r="R48" i="21"/>
  <c r="U48" i="21"/>
  <c r="AL47" i="21"/>
  <c r="BO46" i="21"/>
  <c r="O48" i="21"/>
  <c r="AO47" i="21"/>
  <c r="BR46" i="21"/>
  <c r="AR47" i="21"/>
  <c r="BU46" i="21"/>
  <c r="AU47" i="21"/>
  <c r="X48" i="21"/>
  <c r="AX47" i="21"/>
  <c r="BX46" i="21"/>
  <c r="AJ47" i="21"/>
  <c r="AP47" i="21"/>
  <c r="BS46" i="21"/>
  <c r="S48" i="21"/>
  <c r="Y48" i="21"/>
  <c r="CB46" i="21"/>
  <c r="BB47" i="21"/>
  <c r="CA46" i="21"/>
  <c r="AA48" i="21"/>
  <c r="BA47" i="21"/>
  <c r="CD46" i="21"/>
  <c r="AD48" i="21"/>
  <c r="CG46" i="21"/>
  <c r="AG48" i="21"/>
  <c r="BG47" i="21"/>
  <c r="J48" i="21"/>
  <c r="AM47" i="21"/>
  <c r="BP46" i="21"/>
  <c r="P48" i="21"/>
  <c r="BD47" i="21"/>
  <c r="BJ46" i="21"/>
  <c r="BM46" i="21"/>
  <c r="M48" i="21"/>
  <c r="V48" i="21"/>
  <c r="AV47" i="21"/>
  <c r="CE46" i="21"/>
  <c r="AQ47" i="21"/>
  <c r="AT47" i="21"/>
  <c r="AW47" i="21"/>
  <c r="CF46" i="21"/>
  <c r="BY46" i="21"/>
  <c r="AY47" i="21"/>
  <c r="BE47" i="21"/>
  <c r="K48" i="21"/>
  <c r="AK47" i="21"/>
  <c r="N48" i="21"/>
  <c r="AN47" i="21"/>
  <c r="Q48" i="21"/>
  <c r="T48" i="21"/>
  <c r="BW46" i="21"/>
  <c r="W48" i="21"/>
  <c r="BZ46" i="21"/>
  <c r="Z48" i="21"/>
  <c r="AS47" i="21"/>
  <c r="BV46" i="21"/>
  <c r="AB48" i="21"/>
  <c r="AE48" i="21"/>
  <c r="BK46" i="21"/>
  <c r="BN46" i="21"/>
  <c r="BQ46" i="21"/>
  <c r="BT46" i="21"/>
  <c r="AZ47" i="21"/>
  <c r="CC46" i="21"/>
  <c r="AC48" i="21"/>
  <c r="BC47" i="21"/>
  <c r="BF47" i="21"/>
  <c r="AF48" i="21"/>
  <c r="HF68" i="18"/>
  <c r="HD67" i="18"/>
  <c r="HD98" i="18" s="1"/>
  <c r="HE69" i="18"/>
  <c r="HE98" i="18" s="1"/>
  <c r="E47" i="17"/>
  <c r="A49" i="17"/>
  <c r="AI47" i="17"/>
  <c r="H48" i="17"/>
  <c r="I48" i="17"/>
  <c r="AJ47" i="17"/>
  <c r="AK47" i="17"/>
  <c r="J48" i="17"/>
  <c r="AL47" i="17"/>
  <c r="K48" i="17"/>
  <c r="L48" i="17"/>
  <c r="AM47" i="17"/>
  <c r="AN47" i="17"/>
  <c r="M48" i="17"/>
  <c r="N48" i="17"/>
  <c r="AO47" i="17"/>
  <c r="AR47" i="17"/>
  <c r="Q48" i="17"/>
  <c r="AQ47" i="17"/>
  <c r="P48" i="17"/>
  <c r="O48" i="17"/>
  <c r="AP47" i="17"/>
  <c r="R48" i="17"/>
  <c r="AS47" i="17"/>
  <c r="S48" i="17"/>
  <c r="AT47" i="17"/>
  <c r="AU47" i="17"/>
  <c r="T48" i="17"/>
  <c r="AV47" i="17"/>
  <c r="U48" i="17"/>
  <c r="AW47" i="17"/>
  <c r="V48" i="17"/>
  <c r="AX47" i="17"/>
  <c r="W48" i="17"/>
  <c r="X48" i="17"/>
  <c r="AY47" i="17"/>
  <c r="AZ47" i="17"/>
  <c r="Y48" i="17"/>
  <c r="BA47" i="17"/>
  <c r="Z48" i="17"/>
  <c r="AA48" i="17"/>
  <c r="BB47" i="17"/>
  <c r="BC47" i="17"/>
  <c r="AB48" i="17"/>
  <c r="BD47" i="17"/>
  <c r="AC48" i="17"/>
  <c r="AD48" i="17"/>
  <c r="BE47" i="17"/>
  <c r="BF47" i="17"/>
  <c r="AE48" i="17"/>
  <c r="HD7" i="18"/>
  <c r="HF8" i="18"/>
  <c r="HE9" i="18"/>
  <c r="E6" i="17"/>
  <c r="B8" i="10" s="1"/>
  <c r="B49" i="10" l="1"/>
  <c r="D49" i="10" s="1"/>
  <c r="AG48" i="17"/>
  <c r="C48" i="17"/>
  <c r="F47" i="17"/>
  <c r="A102" i="10"/>
  <c r="E44" i="10"/>
  <c r="E48" i="10"/>
  <c r="A106" i="10"/>
  <c r="A103" i="10"/>
  <c r="E45" i="10"/>
  <c r="D46" i="10"/>
  <c r="D47" i="10"/>
  <c r="D47" i="17"/>
  <c r="AC10" i="15"/>
  <c r="H82" i="17"/>
  <c r="AI84" i="17"/>
  <c r="AI81" i="17"/>
  <c r="AI83" i="17"/>
  <c r="H81" i="17"/>
  <c r="H84" i="17"/>
  <c r="E84" i="17" s="1"/>
  <c r="AI82" i="17"/>
  <c r="H83" i="17"/>
  <c r="U83" i="17"/>
  <c r="U88" i="17" s="1"/>
  <c r="Y82" i="17"/>
  <c r="Y88" i="17" s="1"/>
  <c r="AC84" i="17"/>
  <c r="AC88" i="17" s="1"/>
  <c r="HF98" i="18"/>
  <c r="S7" i="15"/>
  <c r="S8" i="15" s="1"/>
  <c r="C48" i="21"/>
  <c r="D47" i="21"/>
  <c r="E46" i="21"/>
  <c r="F48" i="21"/>
  <c r="G47" i="21"/>
  <c r="H46" i="21"/>
  <c r="A50" i="21"/>
  <c r="AL48" i="21"/>
  <c r="BO47" i="21"/>
  <c r="O49" i="21"/>
  <c r="AO48" i="21"/>
  <c r="BR47" i="21"/>
  <c r="AR48" i="21"/>
  <c r="BU47" i="21"/>
  <c r="AU48" i="21"/>
  <c r="X49" i="21"/>
  <c r="AX48" i="21"/>
  <c r="CA47" i="21"/>
  <c r="AA49" i="21"/>
  <c r="BL47" i="21"/>
  <c r="L49" i="21"/>
  <c r="R49" i="21"/>
  <c r="U49" i="21"/>
  <c r="BX47" i="21"/>
  <c r="BD48" i="21"/>
  <c r="BJ47" i="21"/>
  <c r="BM47" i="21"/>
  <c r="M49" i="21"/>
  <c r="AS48" i="21"/>
  <c r="AV48" i="21"/>
  <c r="AY48" i="21"/>
  <c r="AJ48" i="21"/>
  <c r="AP48" i="21"/>
  <c r="BS47" i="21"/>
  <c r="S49" i="21"/>
  <c r="BA48" i="21"/>
  <c r="CD47" i="21"/>
  <c r="AD49" i="21"/>
  <c r="CG47" i="21"/>
  <c r="AG49" i="21"/>
  <c r="BG48" i="21"/>
  <c r="J49" i="21"/>
  <c r="AM48" i="21"/>
  <c r="BP47" i="21"/>
  <c r="P49" i="21"/>
  <c r="BV47" i="21"/>
  <c r="AB49" i="21"/>
  <c r="BB48" i="21"/>
  <c r="AE49" i="21"/>
  <c r="BK47" i="21"/>
  <c r="BN47" i="21"/>
  <c r="BQ47" i="21"/>
  <c r="BT47" i="21"/>
  <c r="AZ48" i="21"/>
  <c r="CC47" i="21"/>
  <c r="AC49" i="21"/>
  <c r="BC48" i="21"/>
  <c r="AF49" i="21"/>
  <c r="BF48" i="21"/>
  <c r="V49" i="21"/>
  <c r="Y49" i="21"/>
  <c r="CB47" i="21"/>
  <c r="CE47" i="21"/>
  <c r="AQ48" i="21"/>
  <c r="AT48" i="21"/>
  <c r="AW48" i="21"/>
  <c r="BY47" i="21"/>
  <c r="BE48" i="21"/>
  <c r="K49" i="21"/>
  <c r="AK48" i="21"/>
  <c r="N49" i="21"/>
  <c r="AN48" i="21"/>
  <c r="Q49" i="21"/>
  <c r="T49" i="21"/>
  <c r="BW47" i="21"/>
  <c r="W49" i="21"/>
  <c r="BZ47" i="21"/>
  <c r="Z49" i="21"/>
  <c r="CF47" i="21"/>
  <c r="I9" i="17"/>
  <c r="AI8" i="17"/>
  <c r="H7" i="17"/>
  <c r="K7" i="17"/>
  <c r="AK8" i="17"/>
  <c r="I7" i="17"/>
  <c r="AL8" i="17"/>
  <c r="J9" i="17"/>
  <c r="AJ8" i="17"/>
  <c r="AL7" i="17"/>
  <c r="J8" i="17"/>
  <c r="J7" i="17"/>
  <c r="K8" i="17"/>
  <c r="I8" i="17"/>
  <c r="H8" i="17"/>
  <c r="L10" i="17"/>
  <c r="AM7" i="17"/>
  <c r="L7" i="17"/>
  <c r="AI7" i="17"/>
  <c r="I10" i="17"/>
  <c r="H9" i="17"/>
  <c r="AI9" i="17"/>
  <c r="K9" i="17"/>
  <c r="AK9" i="17"/>
  <c r="AJ7" i="17"/>
  <c r="AL9" i="17"/>
  <c r="AK7" i="17"/>
  <c r="J10" i="17"/>
  <c r="AM9" i="17"/>
  <c r="H10" i="17"/>
  <c r="AJ9" i="17"/>
  <c r="K10" i="17"/>
  <c r="J11" i="17"/>
  <c r="AM10" i="17"/>
  <c r="L8" i="17"/>
  <c r="M8" i="17"/>
  <c r="AK10" i="17"/>
  <c r="M11" i="17"/>
  <c r="L11" i="17"/>
  <c r="AJ10" i="17"/>
  <c r="L9" i="17"/>
  <c r="AN9" i="17"/>
  <c r="AM8" i="17"/>
  <c r="AN7" i="17"/>
  <c r="AJ11" i="17"/>
  <c r="N12" i="17"/>
  <c r="H11" i="17"/>
  <c r="K12" i="17"/>
  <c r="I11" i="17"/>
  <c r="M9" i="17"/>
  <c r="AN8" i="17"/>
  <c r="N8" i="17"/>
  <c r="N10" i="17"/>
  <c r="M7" i="17"/>
  <c r="M14" i="17"/>
  <c r="H12" i="17"/>
  <c r="N9" i="17"/>
  <c r="K11" i="17"/>
  <c r="AI12" i="17"/>
  <c r="M10" i="17"/>
  <c r="N13" i="17"/>
  <c r="AO10" i="17"/>
  <c r="L13" i="17"/>
  <c r="AO11" i="17"/>
  <c r="AL11" i="17"/>
  <c r="AN11" i="17"/>
  <c r="N11" i="17"/>
  <c r="I12" i="17"/>
  <c r="J12" i="17"/>
  <c r="AI10" i="17"/>
  <c r="AL12" i="17"/>
  <c r="K13" i="17"/>
  <c r="L12" i="17"/>
  <c r="I13" i="17"/>
  <c r="AO8" i="17"/>
  <c r="AN10" i="17"/>
  <c r="AK11" i="17"/>
  <c r="AM11" i="17"/>
  <c r="M12" i="17"/>
  <c r="AL10" i="17"/>
  <c r="AQ13" i="17"/>
  <c r="O14" i="17"/>
  <c r="O11" i="17"/>
  <c r="N7" i="17"/>
  <c r="AO9" i="17"/>
  <c r="AR11" i="17"/>
  <c r="AI11" i="17"/>
  <c r="O13" i="17"/>
  <c r="H13" i="17"/>
  <c r="Q7" i="17"/>
  <c r="M13" i="17"/>
  <c r="AQ8" i="17"/>
  <c r="Q13" i="17"/>
  <c r="P13" i="17"/>
  <c r="H14" i="17"/>
  <c r="Q9" i="17"/>
  <c r="O8" i="17"/>
  <c r="O10" i="17"/>
  <c r="AO13" i="17"/>
  <c r="AR9" i="17"/>
  <c r="P7" i="17"/>
  <c r="P14" i="17"/>
  <c r="AP12" i="17"/>
  <c r="I14" i="17"/>
  <c r="Q10" i="17"/>
  <c r="Q8" i="17"/>
  <c r="O7" i="17"/>
  <c r="L14" i="17"/>
  <c r="O9" i="17"/>
  <c r="AL13" i="17"/>
  <c r="P11" i="17"/>
  <c r="Q14" i="17"/>
  <c r="O12" i="17"/>
  <c r="AP13" i="17"/>
  <c r="AO7" i="17"/>
  <c r="AR13" i="17"/>
  <c r="Q11" i="17"/>
  <c r="P9" i="17"/>
  <c r="P8" i="17"/>
  <c r="AS13" i="17"/>
  <c r="AK12" i="17"/>
  <c r="P10" i="17"/>
  <c r="J14" i="17"/>
  <c r="AS11" i="17"/>
  <c r="N14" i="17"/>
  <c r="Q15" i="17"/>
  <c r="AQ9" i="17"/>
  <c r="AP9" i="17"/>
  <c r="AK13" i="17"/>
  <c r="P12" i="17"/>
  <c r="AQ10" i="17"/>
  <c r="AI13" i="17"/>
  <c r="AR7" i="17"/>
  <c r="AO12" i="17"/>
  <c r="AM13" i="17"/>
  <c r="R10" i="17"/>
  <c r="AS7" i="17"/>
  <c r="H15" i="17"/>
  <c r="R7" i="17"/>
  <c r="K14" i="17"/>
  <c r="R11" i="17"/>
  <c r="N15" i="17"/>
  <c r="J13" i="17"/>
  <c r="J15" i="17"/>
  <c r="AQ11" i="17"/>
  <c r="AJ12" i="17"/>
  <c r="AQ12" i="17"/>
  <c r="L15" i="17"/>
  <c r="M15" i="17"/>
  <c r="K15" i="17"/>
  <c r="AQ14" i="17"/>
  <c r="R14" i="17"/>
  <c r="AN12" i="17"/>
  <c r="I15" i="17"/>
  <c r="AN13" i="17"/>
  <c r="R12" i="17"/>
  <c r="R15" i="17"/>
  <c r="AR8" i="17"/>
  <c r="AP10" i="17"/>
  <c r="R9" i="17"/>
  <c r="AM12" i="17"/>
  <c r="AP11" i="17"/>
  <c r="AP7" i="17"/>
  <c r="P15" i="17"/>
  <c r="AI14" i="17"/>
  <c r="AJ15" i="17"/>
  <c r="AL15" i="17"/>
  <c r="S7" i="17"/>
  <c r="AR14" i="17"/>
  <c r="AS9" i="17"/>
  <c r="AT11" i="17"/>
  <c r="AQ15" i="17"/>
  <c r="P16" i="17"/>
  <c r="R8" i="17"/>
  <c r="S10" i="17"/>
  <c r="N16" i="17"/>
  <c r="I16" i="17"/>
  <c r="Q16" i="17"/>
  <c r="AS8" i="17"/>
  <c r="AM14" i="17"/>
  <c r="O15" i="17"/>
  <c r="AR10" i="17"/>
  <c r="J16" i="17"/>
  <c r="AP14" i="17"/>
  <c r="AT7" i="17"/>
  <c r="AJ14" i="17"/>
  <c r="Q12" i="17"/>
  <c r="AT10" i="17"/>
  <c r="AL14" i="17"/>
  <c r="AM15" i="17"/>
  <c r="L16" i="17"/>
  <c r="AJ13" i="17"/>
  <c r="S16" i="17"/>
  <c r="AS12" i="17"/>
  <c r="R13" i="17"/>
  <c r="H16" i="17"/>
  <c r="AT12" i="17"/>
  <c r="AS14" i="17"/>
  <c r="AQ16" i="17"/>
  <c r="R16" i="17"/>
  <c r="AT14" i="17"/>
  <c r="K16" i="17"/>
  <c r="O16" i="17"/>
  <c r="AP16" i="17"/>
  <c r="S12" i="17"/>
  <c r="S13" i="17"/>
  <c r="AU15" i="17"/>
  <c r="AQ7" i="17"/>
  <c r="AO14" i="17"/>
  <c r="AK16" i="17"/>
  <c r="T11" i="17"/>
  <c r="AN15" i="17"/>
  <c r="M16" i="17"/>
  <c r="R17" i="17"/>
  <c r="T15" i="17"/>
  <c r="T13" i="17"/>
  <c r="S9" i="17"/>
  <c r="S14" i="17"/>
  <c r="AR15" i="17"/>
  <c r="AK15" i="17"/>
  <c r="T9" i="17"/>
  <c r="AU13" i="17"/>
  <c r="AP8" i="17"/>
  <c r="AK14" i="17"/>
  <c r="AT8" i="17"/>
  <c r="K17" i="17"/>
  <c r="S15" i="17"/>
  <c r="AN14" i="17"/>
  <c r="T17" i="17"/>
  <c r="L17" i="17"/>
  <c r="T10" i="17"/>
  <c r="AT15" i="17"/>
  <c r="J17" i="17"/>
  <c r="AS10" i="17"/>
  <c r="AR12" i="17"/>
  <c r="AU8" i="17"/>
  <c r="AT13" i="17"/>
  <c r="T14" i="17"/>
  <c r="P17" i="17"/>
  <c r="AS15" i="17"/>
  <c r="Q17" i="17"/>
  <c r="N18" i="17"/>
  <c r="AU14" i="17"/>
  <c r="U11" i="17"/>
  <c r="AP15" i="17"/>
  <c r="U15" i="17"/>
  <c r="AS17" i="17"/>
  <c r="I17" i="17"/>
  <c r="U17" i="17"/>
  <c r="AV10" i="17"/>
  <c r="S11" i="17"/>
  <c r="AL17" i="17"/>
  <c r="AV14" i="17"/>
  <c r="AU9" i="17"/>
  <c r="T7" i="17"/>
  <c r="AV17" i="17"/>
  <c r="S8" i="17"/>
  <c r="AM16" i="17"/>
  <c r="AV12" i="17"/>
  <c r="AT9" i="17"/>
  <c r="AK17" i="17"/>
  <c r="AU11" i="17"/>
  <c r="AM17" i="17"/>
  <c r="AT17" i="17"/>
  <c r="AR16" i="17"/>
  <c r="AN17" i="17"/>
  <c r="AO15" i="17"/>
  <c r="AO16" i="17"/>
  <c r="T8" i="17"/>
  <c r="AO17" i="17"/>
  <c r="AS18" i="17"/>
  <c r="AN16" i="17"/>
  <c r="AJ16" i="17"/>
  <c r="T18" i="17"/>
  <c r="AR17" i="17"/>
  <c r="AV15" i="17"/>
  <c r="T12" i="17"/>
  <c r="M17" i="17"/>
  <c r="T16" i="17"/>
  <c r="AL16" i="17"/>
  <c r="AU16" i="17"/>
  <c r="AV7" i="17"/>
  <c r="AV8" i="17"/>
  <c r="U7" i="17"/>
  <c r="AU17" i="17"/>
  <c r="AU7" i="17"/>
  <c r="S17" i="17"/>
  <c r="AJ17" i="17"/>
  <c r="AV9" i="17"/>
  <c r="N17" i="17"/>
  <c r="AV13" i="17"/>
  <c r="AV16" i="17"/>
  <c r="O17" i="17"/>
  <c r="AP18" i="17"/>
  <c r="P18" i="17"/>
  <c r="Q19" i="17"/>
  <c r="AV18" i="17"/>
  <c r="AO18" i="17"/>
  <c r="V17" i="17"/>
  <c r="AP17" i="17"/>
  <c r="AW11" i="17"/>
  <c r="U9" i="17"/>
  <c r="M18" i="17"/>
  <c r="V18" i="17"/>
  <c r="AR18" i="17"/>
  <c r="AS16" i="17"/>
  <c r="S18" i="17"/>
  <c r="L18" i="17"/>
  <c r="AV11" i="17"/>
  <c r="AX10" i="17"/>
  <c r="AW13" i="17"/>
  <c r="V10" i="17"/>
  <c r="K19" i="17"/>
  <c r="K18" i="17"/>
  <c r="AQ17" i="17"/>
  <c r="V13" i="17"/>
  <c r="O18" i="17"/>
  <c r="U18" i="17"/>
  <c r="V20" i="17"/>
  <c r="U13" i="17"/>
  <c r="R18" i="17"/>
  <c r="AW12" i="17"/>
  <c r="AW9" i="17"/>
  <c r="AM18" i="17"/>
  <c r="AW10" i="17"/>
  <c r="U8" i="17"/>
  <c r="U10" i="17"/>
  <c r="J18" i="17"/>
  <c r="AW7" i="17"/>
  <c r="AW16" i="17"/>
  <c r="Q18" i="17"/>
  <c r="AW17" i="17"/>
  <c r="AU12" i="17"/>
  <c r="AU10" i="17"/>
  <c r="U14" i="17"/>
  <c r="AT16" i="17"/>
  <c r="AX8" i="17"/>
  <c r="AN19" i="17"/>
  <c r="K20" i="17"/>
  <c r="V16" i="17"/>
  <c r="S19" i="17"/>
  <c r="W20" i="17"/>
  <c r="AX15" i="17"/>
  <c r="AU18" i="17"/>
  <c r="AT19" i="17"/>
  <c r="AL18" i="17"/>
  <c r="AQ18" i="17"/>
  <c r="AR19" i="17"/>
  <c r="W12" i="17"/>
  <c r="AW19" i="17"/>
  <c r="AX20" i="17"/>
  <c r="AW8" i="17"/>
  <c r="AX14" i="17"/>
  <c r="L19" i="17"/>
  <c r="U16" i="17"/>
  <c r="W13" i="17"/>
  <c r="AW15" i="17"/>
  <c r="V9" i="17"/>
  <c r="AO19" i="17"/>
  <c r="AQ19" i="17"/>
  <c r="N19" i="17"/>
  <c r="U19" i="17"/>
  <c r="V7" i="17"/>
  <c r="V12" i="17"/>
  <c r="AS19" i="17"/>
  <c r="AW14" i="17"/>
  <c r="AX13" i="17"/>
  <c r="W8" i="17"/>
  <c r="T19" i="17"/>
  <c r="AX17" i="17"/>
  <c r="U12" i="17"/>
  <c r="V8" i="17"/>
  <c r="O19" i="17"/>
  <c r="AX9" i="17"/>
  <c r="AT18" i="17"/>
  <c r="AX11" i="17"/>
  <c r="AX18" i="17"/>
  <c r="AW18" i="17"/>
  <c r="V14" i="17"/>
  <c r="P19" i="17"/>
  <c r="V11" i="17"/>
  <c r="V19" i="17"/>
  <c r="S20" i="17"/>
  <c r="AN18" i="17"/>
  <c r="T20" i="17"/>
  <c r="V15" i="17"/>
  <c r="O20" i="17"/>
  <c r="U20" i="17"/>
  <c r="AV20" i="17"/>
  <c r="W10" i="17"/>
  <c r="R20" i="17"/>
  <c r="W16" i="17"/>
  <c r="W18" i="17"/>
  <c r="W9" i="17"/>
  <c r="Q20" i="17"/>
  <c r="X16" i="17"/>
  <c r="W17" i="17"/>
  <c r="N21" i="17"/>
  <c r="AY18" i="17"/>
  <c r="W11" i="17"/>
  <c r="W14" i="17"/>
  <c r="AX12" i="17"/>
  <c r="AX7" i="17"/>
  <c r="X19" i="17"/>
  <c r="X17" i="17"/>
  <c r="AZ17" i="17"/>
  <c r="AM19" i="17"/>
  <c r="T21" i="17"/>
  <c r="AO20" i="17"/>
  <c r="L21" i="17"/>
  <c r="R19" i="17"/>
  <c r="X21" i="17"/>
  <c r="X15" i="17"/>
  <c r="AX16" i="17"/>
  <c r="X10" i="17"/>
  <c r="X9" i="17"/>
  <c r="R21" i="17"/>
  <c r="X7" i="17"/>
  <c r="N20" i="17"/>
  <c r="X20" i="17"/>
  <c r="M19" i="17"/>
  <c r="P20" i="17"/>
  <c r="X8" i="17"/>
  <c r="M20" i="17"/>
  <c r="AY10" i="17"/>
  <c r="AY14" i="17"/>
  <c r="AP19" i="17"/>
  <c r="AM21" i="17"/>
  <c r="O21" i="17"/>
  <c r="U21" i="17"/>
  <c r="M21" i="17"/>
  <c r="W21" i="17"/>
  <c r="X13" i="17"/>
  <c r="P21" i="17"/>
  <c r="X14" i="17"/>
  <c r="AX19" i="17"/>
  <c r="W19" i="17"/>
  <c r="AU20" i="17"/>
  <c r="X18" i="17"/>
  <c r="AY20" i="17"/>
  <c r="AY15" i="17"/>
  <c r="AV21" i="17"/>
  <c r="M22" i="17"/>
  <c r="Y18" i="17"/>
  <c r="U22" i="17"/>
  <c r="W22" i="17"/>
  <c r="AV19" i="17"/>
  <c r="N22" i="17"/>
  <c r="AY12" i="17"/>
  <c r="Y13" i="17"/>
  <c r="AU21" i="17"/>
  <c r="AY16" i="17"/>
  <c r="T22" i="17"/>
  <c r="W7" i="17"/>
  <c r="Q22" i="17"/>
  <c r="AX21" i="17"/>
  <c r="AZ21" i="17"/>
  <c r="AZ8" i="17"/>
  <c r="R22" i="17"/>
  <c r="AZ9" i="17"/>
  <c r="Y12" i="17"/>
  <c r="AZ7" i="17"/>
  <c r="Y11" i="17"/>
  <c r="AY13" i="17"/>
  <c r="AT20" i="17"/>
  <c r="AU19" i="17"/>
  <c r="AN20" i="17"/>
  <c r="AZ13" i="17"/>
  <c r="AZ16" i="17"/>
  <c r="Y21" i="17"/>
  <c r="AR21" i="17"/>
  <c r="AY11" i="17"/>
  <c r="AN21" i="17"/>
  <c r="AZ19" i="17"/>
  <c r="Y20" i="17"/>
  <c r="V21" i="17"/>
  <c r="Y17" i="17"/>
  <c r="AS21" i="17"/>
  <c r="AO21" i="17"/>
  <c r="Y9" i="17"/>
  <c r="Y15" i="17"/>
  <c r="AY17" i="17"/>
  <c r="X12" i="17"/>
  <c r="AQ21" i="17"/>
  <c r="AY9" i="17"/>
  <c r="V22" i="17"/>
  <c r="AZ20" i="17"/>
  <c r="AP20" i="17"/>
  <c r="W15" i="17"/>
  <c r="AZ12" i="17"/>
  <c r="AZ11" i="17"/>
  <c r="AS20" i="17"/>
  <c r="AP21" i="17"/>
  <c r="AW20" i="17"/>
  <c r="AZ15" i="17"/>
  <c r="AR20" i="17"/>
  <c r="AZ18" i="17"/>
  <c r="AY8" i="17"/>
  <c r="S21" i="17"/>
  <c r="X11" i="17"/>
  <c r="AZ22" i="17"/>
  <c r="AZ10" i="17"/>
  <c r="AW21" i="17"/>
  <c r="P22" i="17"/>
  <c r="Y16" i="17"/>
  <c r="AY19" i="17"/>
  <c r="Q21" i="17"/>
  <c r="AW22" i="17"/>
  <c r="BA8" i="17"/>
  <c r="BA21" i="17"/>
  <c r="Y19" i="17"/>
  <c r="AR22" i="17"/>
  <c r="Y22" i="17"/>
  <c r="BA14" i="17"/>
  <c r="Z23" i="17"/>
  <c r="V23" i="17"/>
  <c r="Z18" i="17"/>
  <c r="X22" i="17"/>
  <c r="BA12" i="17"/>
  <c r="Y7" i="17"/>
  <c r="BA18" i="17"/>
  <c r="Y10" i="17"/>
  <c r="S23" i="17"/>
  <c r="P24" i="17"/>
  <c r="Y14" i="17"/>
  <c r="Z16" i="17"/>
  <c r="BA19" i="17"/>
  <c r="BA23" i="17"/>
  <c r="BA13" i="17"/>
  <c r="BA7" i="17"/>
  <c r="AZ14" i="17"/>
  <c r="BA15" i="17"/>
  <c r="BA16" i="17"/>
  <c r="Y8" i="17"/>
  <c r="BA10" i="17"/>
  <c r="BA11" i="17"/>
  <c r="AU22" i="17"/>
  <c r="BA20" i="17"/>
  <c r="AT22" i="17"/>
  <c r="AQ20" i="17"/>
  <c r="AT21" i="17"/>
  <c r="Z13" i="17"/>
  <c r="BA22" i="17"/>
  <c r="Y23" i="17"/>
  <c r="U23" i="17"/>
  <c r="AX22" i="17"/>
  <c r="O22" i="17"/>
  <c r="Q23" i="17"/>
  <c r="AS22" i="17"/>
  <c r="AY7" i="17"/>
  <c r="S22" i="17"/>
  <c r="BA9" i="17"/>
  <c r="BA17" i="17"/>
  <c r="AY22" i="17"/>
  <c r="AY21" i="17"/>
  <c r="AV22" i="17"/>
  <c r="BB11" i="17"/>
  <c r="P23" i="17"/>
  <c r="X23" i="17"/>
  <c r="AA10" i="17"/>
  <c r="AA17" i="17"/>
  <c r="V24" i="17"/>
  <c r="BB21" i="17"/>
  <c r="BB23" i="17"/>
  <c r="AA21" i="17"/>
  <c r="AZ23" i="17"/>
  <c r="Z17" i="17"/>
  <c r="R23" i="17"/>
  <c r="Z12" i="17"/>
  <c r="AQ22" i="17"/>
  <c r="AA24" i="17"/>
  <c r="BB15" i="17"/>
  <c r="Z14" i="17"/>
  <c r="X24" i="17"/>
  <c r="AT23" i="17"/>
  <c r="Y24" i="17"/>
  <c r="AA9" i="17"/>
  <c r="Z15" i="17"/>
  <c r="AY23" i="17"/>
  <c r="AA13" i="17"/>
  <c r="AA19" i="17"/>
  <c r="AS23" i="17"/>
  <c r="O23" i="17"/>
  <c r="AA12" i="17"/>
  <c r="AB12" i="17"/>
  <c r="Z7" i="17"/>
  <c r="Z8" i="17"/>
  <c r="AA23" i="17"/>
  <c r="BB10" i="17"/>
  <c r="AA8" i="17"/>
  <c r="U24" i="17"/>
  <c r="S24" i="17"/>
  <c r="BB12" i="17"/>
  <c r="W23" i="17"/>
  <c r="Z22" i="17"/>
  <c r="AA15" i="17"/>
  <c r="Z11" i="17"/>
  <c r="BB20" i="17"/>
  <c r="T23" i="17"/>
  <c r="AQ23" i="17"/>
  <c r="AA22" i="17"/>
  <c r="BB13" i="17"/>
  <c r="Z24" i="17"/>
  <c r="BB24" i="17"/>
  <c r="BB17" i="17"/>
  <c r="O24" i="17"/>
  <c r="Z9" i="17"/>
  <c r="BB19" i="17"/>
  <c r="Z10" i="17"/>
  <c r="Z20" i="17"/>
  <c r="BB14" i="17"/>
  <c r="Z19" i="17"/>
  <c r="Z21" i="17"/>
  <c r="BB18" i="17"/>
  <c r="AA11" i="17"/>
  <c r="BB22" i="17"/>
  <c r="R24" i="17"/>
  <c r="AU23" i="17"/>
  <c r="AA20" i="17"/>
  <c r="AX24" i="17"/>
  <c r="S25" i="17"/>
  <c r="BC15" i="17"/>
  <c r="AB8" i="17"/>
  <c r="AB19" i="17"/>
  <c r="R25" i="17"/>
  <c r="BB9" i="17"/>
  <c r="BC11" i="17"/>
  <c r="AB10" i="17"/>
  <c r="BA24" i="17"/>
  <c r="Q24" i="17"/>
  <c r="Y25" i="17"/>
  <c r="T24" i="17"/>
  <c r="BC25" i="17"/>
  <c r="AB9" i="17"/>
  <c r="AA14" i="17"/>
  <c r="AQ24" i="17"/>
  <c r="Q25" i="17"/>
  <c r="AV23" i="17"/>
  <c r="AV24" i="17"/>
  <c r="AW23" i="17"/>
  <c r="W24" i="17"/>
  <c r="U25" i="17"/>
  <c r="AR23" i="17"/>
  <c r="BC16" i="17"/>
  <c r="BD26" i="17"/>
  <c r="V25" i="17"/>
  <c r="AB7" i="17"/>
  <c r="AA18" i="17"/>
  <c r="AA7" i="17"/>
  <c r="AA16" i="17"/>
  <c r="BC12" i="17"/>
  <c r="BC14" i="17"/>
  <c r="BC23" i="17"/>
  <c r="BC22" i="17"/>
  <c r="AX23" i="17"/>
  <c r="BB16" i="17"/>
  <c r="BB7" i="17"/>
  <c r="AC26" i="17"/>
  <c r="BC7" i="17"/>
  <c r="AW24" i="17"/>
  <c r="AB14" i="17"/>
  <c r="AB21" i="17"/>
  <c r="BD12" i="17"/>
  <c r="AB16" i="17"/>
  <c r="AB22" i="17"/>
  <c r="AC13" i="17"/>
  <c r="AC8" i="17"/>
  <c r="AA26" i="17"/>
  <c r="Q26" i="17"/>
  <c r="AB20" i="17"/>
  <c r="AC23" i="17"/>
  <c r="AB11" i="17"/>
  <c r="AU25" i="17"/>
  <c r="AC18" i="17"/>
  <c r="AC17" i="17"/>
  <c r="BC17" i="17"/>
  <c r="BB8" i="17"/>
  <c r="AU24" i="17"/>
  <c r="AB15" i="17"/>
  <c r="U26" i="17"/>
  <c r="AB25" i="17"/>
  <c r="AC22" i="17"/>
  <c r="T25" i="17"/>
  <c r="AB18" i="17"/>
  <c r="BC10" i="17"/>
  <c r="V26" i="17"/>
  <c r="AB23" i="17"/>
  <c r="X25" i="17"/>
  <c r="AB17" i="17"/>
  <c r="W25" i="17"/>
  <c r="AC10" i="17"/>
  <c r="AC12" i="17"/>
  <c r="BC13" i="17"/>
  <c r="AY24" i="17"/>
  <c r="AB24" i="17"/>
  <c r="X26" i="17"/>
  <c r="R26" i="17"/>
  <c r="AC25" i="17"/>
  <c r="S26" i="17"/>
  <c r="BC24" i="17"/>
  <c r="BC19" i="17"/>
  <c r="AV25" i="17"/>
  <c r="BD21" i="17"/>
  <c r="AZ24" i="17"/>
  <c r="W26" i="17"/>
  <c r="AS24" i="17"/>
  <c r="Z25" i="17"/>
  <c r="BC8" i="17"/>
  <c r="BD15" i="17"/>
  <c r="AB26" i="17"/>
  <c r="AW26" i="17"/>
  <c r="BD25" i="17"/>
  <c r="BD17" i="17"/>
  <c r="AW25" i="17"/>
  <c r="BC20" i="17"/>
  <c r="BD16" i="17"/>
  <c r="AS26" i="17"/>
  <c r="AD19" i="17"/>
  <c r="AC14" i="17"/>
  <c r="AB13" i="17"/>
  <c r="AC9" i="17"/>
  <c r="AD27" i="17"/>
  <c r="AD21" i="17"/>
  <c r="BC26" i="17"/>
  <c r="Y27" i="17"/>
  <c r="BE12" i="17"/>
  <c r="AZ25" i="17"/>
  <c r="T27" i="17"/>
  <c r="AC24" i="17"/>
  <c r="BE10" i="17"/>
  <c r="BE9" i="17"/>
  <c r="X27" i="17"/>
  <c r="AD10" i="17"/>
  <c r="BC9" i="17"/>
  <c r="BB26" i="17"/>
  <c r="AD26" i="17"/>
  <c r="BD10" i="17"/>
  <c r="AX25" i="17"/>
  <c r="AC15" i="17"/>
  <c r="AZ26" i="17"/>
  <c r="AD24" i="17"/>
  <c r="AC7" i="17"/>
  <c r="BD18" i="17"/>
  <c r="W27" i="17"/>
  <c r="AT26" i="17"/>
  <c r="AD14" i="17"/>
  <c r="BC18" i="17"/>
  <c r="AA25" i="17"/>
  <c r="AD12" i="17"/>
  <c r="BE13" i="17"/>
  <c r="AB27" i="17"/>
  <c r="BE17" i="17"/>
  <c r="BD8" i="17"/>
  <c r="T26" i="17"/>
  <c r="AD18" i="17"/>
  <c r="AD9" i="17"/>
  <c r="BD14" i="17"/>
  <c r="AA27" i="17"/>
  <c r="BB25" i="17"/>
  <c r="T28" i="17"/>
  <c r="AY25" i="17"/>
  <c r="BD22" i="17"/>
  <c r="S27" i="17"/>
  <c r="AC19" i="17"/>
  <c r="BE16" i="17"/>
  <c r="AT25" i="17"/>
  <c r="Z26" i="17"/>
  <c r="Y26" i="17"/>
  <c r="U27" i="17"/>
  <c r="BC21" i="17"/>
  <c r="BA25" i="17"/>
  <c r="AC20" i="17"/>
  <c r="V27" i="17"/>
  <c r="BE18" i="17"/>
  <c r="AT24" i="17"/>
  <c r="AC16" i="17"/>
  <c r="AD15" i="17"/>
  <c r="AD8" i="17"/>
  <c r="AD22" i="17"/>
  <c r="AD7" i="17"/>
  <c r="BE27" i="17"/>
  <c r="BE26" i="17"/>
  <c r="AC11" i="17"/>
  <c r="AD16" i="17"/>
  <c r="BD9" i="17"/>
  <c r="AC21" i="17"/>
  <c r="AD23" i="17"/>
  <c r="AC27" i="17"/>
  <c r="AD25" i="17"/>
  <c r="AD11" i="17"/>
  <c r="BF25" i="17"/>
  <c r="W28" i="17"/>
  <c r="BD7" i="17"/>
  <c r="AE7" i="17"/>
  <c r="AU27" i="17"/>
  <c r="BF22" i="17"/>
  <c r="AE25" i="17"/>
  <c r="BE19" i="17"/>
  <c r="BF17" i="17"/>
  <c r="AC28" i="17"/>
  <c r="BE20" i="17"/>
  <c r="BF15" i="17"/>
  <c r="AE18" i="17"/>
  <c r="Z28" i="17"/>
  <c r="AE22" i="17"/>
  <c r="AG22" i="17" s="1"/>
  <c r="AE12" i="17"/>
  <c r="AE19" i="17"/>
  <c r="AU26" i="17"/>
  <c r="BD19" i="17"/>
  <c r="BF8" i="17"/>
  <c r="BE23" i="17"/>
  <c r="AA28" i="17"/>
  <c r="AE16" i="17"/>
  <c r="BE25" i="17"/>
  <c r="AV26" i="17"/>
  <c r="BF13" i="17"/>
  <c r="AD13" i="17"/>
  <c r="U28" i="17"/>
  <c r="S28" i="17"/>
  <c r="BD13" i="17"/>
  <c r="BE7" i="17"/>
  <c r="AE28" i="17"/>
  <c r="AX26" i="17"/>
  <c r="AE8" i="17"/>
  <c r="AE17" i="17"/>
  <c r="AE11" i="17"/>
  <c r="Z27" i="17"/>
  <c r="BE21" i="17"/>
  <c r="BD11" i="17"/>
  <c r="AD20" i="17"/>
  <c r="AE10" i="17"/>
  <c r="BF23" i="17"/>
  <c r="BA27" i="17"/>
  <c r="AE15" i="17"/>
  <c r="BD20" i="17"/>
  <c r="BD24" i="17"/>
  <c r="AE24" i="17"/>
  <c r="AG24" i="17" s="1"/>
  <c r="AE14" i="17"/>
  <c r="AE9" i="17"/>
  <c r="BD23" i="17"/>
  <c r="V29" i="17"/>
  <c r="AD28" i="17"/>
  <c r="BE24" i="17"/>
  <c r="AE26" i="17"/>
  <c r="AE21" i="17"/>
  <c r="BE8" i="17"/>
  <c r="X28" i="17"/>
  <c r="Y28" i="17"/>
  <c r="AD17" i="17"/>
  <c r="AZ27" i="17"/>
  <c r="AE27" i="17"/>
  <c r="BE14" i="17"/>
  <c r="BE30" i="17"/>
  <c r="AU28" i="17"/>
  <c r="AE13" i="17"/>
  <c r="T29" i="17"/>
  <c r="BF19" i="17"/>
  <c r="AE29" i="17"/>
  <c r="W29" i="17"/>
  <c r="AV27" i="17"/>
  <c r="AB28" i="17"/>
  <c r="AV28" i="17"/>
  <c r="BF26" i="17"/>
  <c r="BF11" i="17"/>
  <c r="AY28" i="17"/>
  <c r="BD28" i="17"/>
  <c r="AZ28" i="17"/>
  <c r="BB27" i="17"/>
  <c r="BF24" i="17"/>
  <c r="BE28" i="17"/>
  <c r="BE11" i="17"/>
  <c r="AE23" i="17"/>
  <c r="BF18" i="17"/>
  <c r="U29" i="17"/>
  <c r="BF14" i="17"/>
  <c r="BF16" i="17"/>
  <c r="BF10" i="17"/>
  <c r="AY27" i="17"/>
  <c r="AX27" i="17"/>
  <c r="AC29" i="17"/>
  <c r="BC28" i="17"/>
  <c r="BB28" i="17"/>
  <c r="BF28" i="17"/>
  <c r="BF27" i="17"/>
  <c r="AB29" i="17"/>
  <c r="BE22" i="17"/>
  <c r="AE20" i="17"/>
  <c r="AG20" i="17" s="1"/>
  <c r="AW27" i="17"/>
  <c r="AD29" i="17"/>
  <c r="BD27" i="17"/>
  <c r="BE15" i="17"/>
  <c r="BF7" i="17"/>
  <c r="BF21" i="17"/>
  <c r="BC27" i="17"/>
  <c r="X29" i="17"/>
  <c r="BA26" i="17"/>
  <c r="BF12" i="17"/>
  <c r="BF20" i="17"/>
  <c r="AA29" i="17"/>
  <c r="AY26" i="17"/>
  <c r="V28" i="17"/>
  <c r="BF9" i="17"/>
  <c r="Z29" i="17"/>
  <c r="AY29" i="17"/>
  <c r="W30" i="17"/>
  <c r="AW28" i="17"/>
  <c r="X30" i="17"/>
  <c r="BD29" i="17"/>
  <c r="AX28" i="17"/>
  <c r="Y30" i="17"/>
  <c r="Z30" i="17"/>
  <c r="BC29" i="17"/>
  <c r="Y29" i="17"/>
  <c r="AW29" i="17"/>
  <c r="BA28" i="17"/>
  <c r="AX29" i="17"/>
  <c r="U30" i="17"/>
  <c r="BA29" i="17"/>
  <c r="BE29" i="17"/>
  <c r="BB29" i="17"/>
  <c r="AC31" i="17"/>
  <c r="AE30" i="17"/>
  <c r="AB31" i="17"/>
  <c r="AC30" i="17"/>
  <c r="AB30" i="17"/>
  <c r="AD30" i="17"/>
  <c r="AE31" i="17"/>
  <c r="AD31" i="17"/>
  <c r="Z31" i="17"/>
  <c r="AA30" i="17"/>
  <c r="AZ29" i="17"/>
  <c r="BF29" i="17"/>
  <c r="V31" i="17"/>
  <c r="AA31" i="17"/>
  <c r="AY30" i="17"/>
  <c r="W31" i="17"/>
  <c r="BA31" i="17"/>
  <c r="AX32" i="17"/>
  <c r="BD31" i="17"/>
  <c r="BC30" i="17"/>
  <c r="AB32" i="17"/>
  <c r="BC31" i="17"/>
  <c r="BE31" i="17"/>
  <c r="BD30" i="17"/>
  <c r="AX30" i="17"/>
  <c r="W32" i="17"/>
  <c r="BB30" i="17"/>
  <c r="X31" i="17"/>
  <c r="Y31" i="17"/>
  <c r="AD32" i="17"/>
  <c r="BB31" i="17"/>
  <c r="AX31" i="17"/>
  <c r="BF30" i="17"/>
  <c r="AY32" i="17"/>
  <c r="BB32" i="17"/>
  <c r="BA32" i="17"/>
  <c r="Z33" i="17"/>
  <c r="BE32" i="17"/>
  <c r="AE32" i="17"/>
  <c r="AC32" i="17"/>
  <c r="AY31" i="17"/>
  <c r="BF31" i="17"/>
  <c r="BF32" i="17"/>
  <c r="AE33" i="17"/>
  <c r="Z32" i="17"/>
  <c r="BA30" i="17"/>
  <c r="AZ30" i="17"/>
  <c r="AZ32" i="17"/>
  <c r="Y32" i="17"/>
  <c r="AE34" i="17"/>
  <c r="AZ31" i="17"/>
  <c r="AA33" i="17"/>
  <c r="AD33" i="17"/>
  <c r="BC32" i="17"/>
  <c r="AC33" i="17"/>
  <c r="AB33" i="17"/>
  <c r="Y34" i="17"/>
  <c r="AA34" i="17"/>
  <c r="BD32" i="17"/>
  <c r="Z34" i="17"/>
  <c r="AA32" i="17"/>
  <c r="Y33" i="17"/>
  <c r="BA33" i="17"/>
  <c r="BB33" i="17"/>
  <c r="BF33" i="17"/>
  <c r="BA34" i="17"/>
  <c r="BE34" i="17"/>
  <c r="AB34" i="17"/>
  <c r="AD34" i="17"/>
  <c r="BC34" i="17"/>
  <c r="BD33" i="17"/>
  <c r="BB34" i="17"/>
  <c r="AE35" i="17"/>
  <c r="BF34" i="17"/>
  <c r="BE33" i="17"/>
  <c r="AB35" i="17"/>
  <c r="AD35" i="17"/>
  <c r="AD36" i="17"/>
  <c r="AC35" i="17"/>
  <c r="BE35" i="17"/>
  <c r="AC34" i="17"/>
  <c r="BD34" i="17"/>
  <c r="BC33" i="17"/>
  <c r="AA35" i="17"/>
  <c r="AC36" i="17"/>
  <c r="BC35" i="17"/>
  <c r="AE36" i="17"/>
  <c r="BC36" i="17"/>
  <c r="BD35" i="17"/>
  <c r="AB37" i="17"/>
  <c r="BF35" i="17"/>
  <c r="AB36" i="17"/>
  <c r="AD37" i="17"/>
  <c r="AC37" i="17"/>
  <c r="AD38" i="17"/>
  <c r="AC38" i="17"/>
  <c r="AE37" i="17"/>
  <c r="AG37" i="17" s="1"/>
  <c r="BD36" i="17"/>
  <c r="BE36" i="17"/>
  <c r="AE38" i="17"/>
  <c r="AE41" i="17"/>
  <c r="AG41" i="17" s="1"/>
  <c r="AE40" i="17"/>
  <c r="AG40" i="17" s="1"/>
  <c r="AE39" i="17"/>
  <c r="AG39" i="17" s="1"/>
  <c r="BE37" i="17"/>
  <c r="BF37" i="17"/>
  <c r="BF36" i="17"/>
  <c r="BF38" i="17"/>
  <c r="E48" i="17"/>
  <c r="A50" i="17"/>
  <c r="AI48" i="17"/>
  <c r="H49" i="17"/>
  <c r="AJ48" i="17"/>
  <c r="I49" i="17"/>
  <c r="J49" i="17"/>
  <c r="AK48" i="17"/>
  <c r="K49" i="17"/>
  <c r="AL48" i="17"/>
  <c r="AM48" i="17"/>
  <c r="L49" i="17"/>
  <c r="M49" i="17"/>
  <c r="AN48" i="17"/>
  <c r="N49" i="17"/>
  <c r="AO48" i="17"/>
  <c r="AQ48" i="17"/>
  <c r="AP48" i="17"/>
  <c r="Q49" i="17"/>
  <c r="AR48" i="17"/>
  <c r="P49" i="17"/>
  <c r="O49" i="17"/>
  <c r="AS48" i="17"/>
  <c r="R49" i="17"/>
  <c r="AT48" i="17"/>
  <c r="S49" i="17"/>
  <c r="AU48" i="17"/>
  <c r="T49" i="17"/>
  <c r="AV48" i="17"/>
  <c r="U49" i="17"/>
  <c r="AW48" i="17"/>
  <c r="V49" i="17"/>
  <c r="W49" i="17"/>
  <c r="AX48" i="17"/>
  <c r="X49" i="17"/>
  <c r="AY48" i="17"/>
  <c r="AZ48" i="17"/>
  <c r="Y49" i="17"/>
  <c r="Z49" i="17"/>
  <c r="BA48" i="17"/>
  <c r="BB48" i="17"/>
  <c r="AA49" i="17"/>
  <c r="AB49" i="17"/>
  <c r="BC48" i="17"/>
  <c r="AC49" i="17"/>
  <c r="BD48" i="17"/>
  <c r="BE48" i="17"/>
  <c r="AD49" i="17"/>
  <c r="AE49" i="17"/>
  <c r="BF48" i="17"/>
  <c r="AD10" i="15" l="1"/>
  <c r="AD11" i="15" s="1"/>
  <c r="B50" i="10"/>
  <c r="D50" i="10" s="1"/>
  <c r="E50" i="10" s="1"/>
  <c r="AG38" i="17"/>
  <c r="E82" i="17"/>
  <c r="E83" i="17"/>
  <c r="C82" i="17"/>
  <c r="C84" i="17"/>
  <c r="C83" i="17"/>
  <c r="E81" i="17"/>
  <c r="C81" i="17"/>
  <c r="B82" i="17"/>
  <c r="B84" i="17"/>
  <c r="B83" i="17"/>
  <c r="B81" i="17"/>
  <c r="AG35" i="17"/>
  <c r="AG34" i="17"/>
  <c r="AG33" i="17"/>
  <c r="AG30" i="17"/>
  <c r="AG26" i="17"/>
  <c r="AG18" i="17"/>
  <c r="AG19" i="17"/>
  <c r="AG16" i="17"/>
  <c r="AG29" i="17"/>
  <c r="AG28" i="17"/>
  <c r="AG15" i="17"/>
  <c r="AG10" i="17"/>
  <c r="AG9" i="17"/>
  <c r="AG8" i="17"/>
  <c r="AG7" i="17"/>
  <c r="AG49" i="17"/>
  <c r="AG31" i="17"/>
  <c r="AG36" i="17"/>
  <c r="AG32" i="17"/>
  <c r="AG23" i="17"/>
  <c r="AG27" i="17"/>
  <c r="AG21" i="17"/>
  <c r="AG25" i="17"/>
  <c r="AG17" i="17"/>
  <c r="AG14" i="17"/>
  <c r="AG13" i="17"/>
  <c r="AG12" i="17"/>
  <c r="AG11" i="17"/>
  <c r="AG83" i="17"/>
  <c r="AG81" i="17"/>
  <c r="AG82" i="17"/>
  <c r="AG84" i="17"/>
  <c r="F36" i="17"/>
  <c r="F35" i="17"/>
  <c r="F32" i="17"/>
  <c r="F18" i="17"/>
  <c r="D81" i="17"/>
  <c r="F81" i="17"/>
  <c r="F37" i="17"/>
  <c r="D82" i="17"/>
  <c r="F82" i="17"/>
  <c r="D83" i="17"/>
  <c r="F83" i="17"/>
  <c r="D84" i="17"/>
  <c r="F84" i="17"/>
  <c r="F31" i="17"/>
  <c r="F30" i="17"/>
  <c r="F29" i="17"/>
  <c r="F21" i="17"/>
  <c r="F27" i="17"/>
  <c r="F24" i="17"/>
  <c r="F26" i="17"/>
  <c r="F19" i="17"/>
  <c r="F25" i="17"/>
  <c r="F12" i="17"/>
  <c r="F8" i="17"/>
  <c r="F48" i="17"/>
  <c r="D38" i="17"/>
  <c r="F38" i="17"/>
  <c r="F34" i="17"/>
  <c r="F33" i="17"/>
  <c r="F20" i="17"/>
  <c r="F28" i="17"/>
  <c r="F23" i="17"/>
  <c r="F22" i="17"/>
  <c r="F15" i="17"/>
  <c r="F10" i="17"/>
  <c r="F9" i="17"/>
  <c r="F7" i="17"/>
  <c r="F17" i="17"/>
  <c r="F16" i="17"/>
  <c r="F14" i="17"/>
  <c r="F13" i="17"/>
  <c r="F11" i="17"/>
  <c r="B103" i="10"/>
  <c r="D103" i="10"/>
  <c r="C103" i="10"/>
  <c r="B106" i="10"/>
  <c r="C106" i="10"/>
  <c r="D106" i="10"/>
  <c r="B102" i="10"/>
  <c r="D102" i="10"/>
  <c r="C102" i="10"/>
  <c r="E47" i="10"/>
  <c r="A105" i="10"/>
  <c r="E49" i="10"/>
  <c r="A107" i="10"/>
  <c r="E46" i="10"/>
  <c r="A104" i="10"/>
  <c r="AC11" i="15"/>
  <c r="D18" i="17"/>
  <c r="D36" i="17"/>
  <c r="D35" i="17"/>
  <c r="D32" i="17"/>
  <c r="D37" i="17"/>
  <c r="D31" i="17"/>
  <c r="D30" i="17"/>
  <c r="D29" i="17"/>
  <c r="D21" i="17"/>
  <c r="D27" i="17"/>
  <c r="D24" i="17"/>
  <c r="D26" i="17"/>
  <c r="D19" i="17"/>
  <c r="D25" i="17"/>
  <c r="D12" i="17"/>
  <c r="D8" i="17"/>
  <c r="D34" i="17"/>
  <c r="D33" i="17"/>
  <c r="D20" i="17"/>
  <c r="D28" i="17"/>
  <c r="D23" i="17"/>
  <c r="D22" i="17"/>
  <c r="D15" i="17"/>
  <c r="D10" i="17"/>
  <c r="D9" i="17"/>
  <c r="D7" i="17"/>
  <c r="D48" i="17"/>
  <c r="D17" i="17"/>
  <c r="D16" i="17"/>
  <c r="D14" i="17"/>
  <c r="D13" i="17"/>
  <c r="D11" i="17"/>
  <c r="AI71" i="17"/>
  <c r="AI64" i="17"/>
  <c r="AI69" i="17"/>
  <c r="H64" i="17"/>
  <c r="AI65" i="17"/>
  <c r="AI72" i="17"/>
  <c r="AG73" i="17"/>
  <c r="H70" i="17"/>
  <c r="H68" i="17"/>
  <c r="H72" i="17"/>
  <c r="H65" i="17"/>
  <c r="AI68" i="17"/>
  <c r="AI67" i="17"/>
  <c r="H67" i="17"/>
  <c r="H66" i="17"/>
  <c r="H69" i="17"/>
  <c r="AI66" i="17"/>
  <c r="H71" i="17"/>
  <c r="AI70" i="17"/>
  <c r="I72" i="17"/>
  <c r="AJ64" i="17"/>
  <c r="I71" i="17"/>
  <c r="AJ70" i="17"/>
  <c r="AJ71" i="17"/>
  <c r="AJ68" i="17"/>
  <c r="AJ69" i="17"/>
  <c r="I64" i="17"/>
  <c r="J65" i="17"/>
  <c r="AK67" i="17"/>
  <c r="J68" i="17"/>
  <c r="AK70" i="17"/>
  <c r="J64" i="17"/>
  <c r="J67" i="17"/>
  <c r="AK71" i="17"/>
  <c r="AK65" i="17"/>
  <c r="AK72" i="17"/>
  <c r="J72" i="17"/>
  <c r="J69" i="17"/>
  <c r="AK66" i="17"/>
  <c r="J71" i="17"/>
  <c r="J66" i="17"/>
  <c r="J70" i="17"/>
  <c r="K70" i="17"/>
  <c r="K68" i="17"/>
  <c r="K67" i="17"/>
  <c r="K64" i="17"/>
  <c r="AL65" i="17"/>
  <c r="AL69" i="17"/>
  <c r="K72" i="17"/>
  <c r="AL70" i="17"/>
  <c r="AL72" i="17"/>
  <c r="K69" i="17"/>
  <c r="AL68" i="17"/>
  <c r="K65" i="17"/>
  <c r="K71" i="17"/>
  <c r="K66" i="17"/>
  <c r="AL67" i="17"/>
  <c r="L70" i="17"/>
  <c r="L65" i="17"/>
  <c r="L68" i="17"/>
  <c r="L67" i="17"/>
  <c r="AM64" i="17"/>
  <c r="L72" i="17"/>
  <c r="AM72" i="17"/>
  <c r="AM66" i="17"/>
  <c r="AM65" i="17"/>
  <c r="L71" i="17"/>
  <c r="AN71" i="17"/>
  <c r="AN64" i="17"/>
  <c r="M64" i="17"/>
  <c r="M67" i="17"/>
  <c r="M72" i="17"/>
  <c r="M71" i="17"/>
  <c r="AN67" i="17"/>
  <c r="M65" i="17"/>
  <c r="N69" i="17"/>
  <c r="AN72" i="17"/>
  <c r="M70" i="17"/>
  <c r="M68" i="17"/>
  <c r="AN65" i="17"/>
  <c r="M66" i="17"/>
  <c r="AN68" i="17"/>
  <c r="M69" i="17"/>
  <c r="AN66" i="17"/>
  <c r="AO71" i="17"/>
  <c r="N71" i="17"/>
  <c r="N70" i="17"/>
  <c r="N72" i="17"/>
  <c r="AO70" i="17"/>
  <c r="N68" i="17"/>
  <c r="N64" i="17"/>
  <c r="N66" i="17"/>
  <c r="N67" i="17"/>
  <c r="AO67" i="17"/>
  <c r="AQ68" i="17"/>
  <c r="AQ69" i="17"/>
  <c r="Q72" i="17"/>
  <c r="P67" i="17"/>
  <c r="AQ66" i="17"/>
  <c r="P72" i="17"/>
  <c r="P69" i="17"/>
  <c r="P68" i="17"/>
  <c r="P66" i="17"/>
  <c r="P65" i="17"/>
  <c r="P71" i="17"/>
  <c r="P64" i="17"/>
  <c r="P70" i="17"/>
  <c r="AQ72" i="17"/>
  <c r="AS72" i="17"/>
  <c r="AS66" i="17"/>
  <c r="AR66" i="17"/>
  <c r="AS69" i="17"/>
  <c r="AR71" i="17"/>
  <c r="AS65" i="17"/>
  <c r="AS71" i="17"/>
  <c r="Q68" i="17"/>
  <c r="R68" i="17"/>
  <c r="AS67" i="17"/>
  <c r="AS64" i="17"/>
  <c r="AS70" i="17"/>
  <c r="AS68" i="17"/>
  <c r="R69" i="17"/>
  <c r="AR69" i="17"/>
  <c r="AR65" i="17"/>
  <c r="AR68" i="17"/>
  <c r="AR64" i="17"/>
  <c r="R72" i="17"/>
  <c r="R67" i="17"/>
  <c r="R66" i="17"/>
  <c r="AT64" i="17"/>
  <c r="R64" i="17"/>
  <c r="S65" i="17"/>
  <c r="AT69" i="17"/>
  <c r="AT66" i="17"/>
  <c r="R71" i="17"/>
  <c r="R65" i="17"/>
  <c r="S67" i="17"/>
  <c r="S64" i="17"/>
  <c r="AT72" i="17"/>
  <c r="S68" i="17"/>
  <c r="AT65" i="17"/>
  <c r="AT68" i="17"/>
  <c r="R70" i="17"/>
  <c r="AT71" i="17"/>
  <c r="T66" i="17"/>
  <c r="U69" i="17"/>
  <c r="S69" i="17"/>
  <c r="AU71" i="17"/>
  <c r="AU68" i="17"/>
  <c r="S70" i="17"/>
  <c r="AT70" i="17"/>
  <c r="T64" i="17"/>
  <c r="T68" i="17"/>
  <c r="T69" i="17"/>
  <c r="S72" i="17"/>
  <c r="AT67" i="17"/>
  <c r="AU65" i="17"/>
  <c r="S66" i="17"/>
  <c r="AU64" i="17"/>
  <c r="T72" i="17"/>
  <c r="W70" i="17"/>
  <c r="U64" i="17"/>
  <c r="AV67" i="17"/>
  <c r="AU67" i="17"/>
  <c r="U71" i="17"/>
  <c r="T70" i="17"/>
  <c r="T71" i="17"/>
  <c r="AV69" i="17"/>
  <c r="AV70" i="17"/>
  <c r="AU70" i="17"/>
  <c r="U72" i="17"/>
  <c r="AV68" i="17"/>
  <c r="U70" i="17"/>
  <c r="AV72" i="17"/>
  <c r="AV71" i="17"/>
  <c r="U65" i="17"/>
  <c r="T67" i="17"/>
  <c r="U67" i="17"/>
  <c r="AV66" i="17"/>
  <c r="AU69" i="17"/>
  <c r="AW65" i="17"/>
  <c r="U66" i="17"/>
  <c r="AW66" i="17"/>
  <c r="AX65" i="17"/>
  <c r="AV64" i="17"/>
  <c r="AV65" i="17"/>
  <c r="AW70" i="17"/>
  <c r="AW71" i="17"/>
  <c r="U68" i="17"/>
  <c r="V68" i="17"/>
  <c r="V66" i="17"/>
  <c r="AW69" i="17"/>
  <c r="AW72" i="17"/>
  <c r="V69" i="17"/>
  <c r="V71" i="17"/>
  <c r="AW67" i="17"/>
  <c r="V67" i="17"/>
  <c r="V72" i="17"/>
  <c r="AW68" i="17"/>
  <c r="AX68" i="17"/>
  <c r="AX72" i="17"/>
  <c r="V70" i="17"/>
  <c r="AX66" i="17"/>
  <c r="W71" i="17"/>
  <c r="W66" i="17"/>
  <c r="AX71" i="17"/>
  <c r="AW64" i="17"/>
  <c r="V64" i="17"/>
  <c r="AX69" i="17"/>
  <c r="W69" i="17"/>
  <c r="W68" i="17"/>
  <c r="W64" i="17"/>
  <c r="W65" i="17"/>
  <c r="AY64" i="17"/>
  <c r="W72" i="17"/>
  <c r="AX64" i="17"/>
  <c r="AY70" i="17"/>
  <c r="W67" i="17"/>
  <c r="X64" i="17"/>
  <c r="AY65" i="17"/>
  <c r="X66" i="17"/>
  <c r="X70" i="17"/>
  <c r="AX70" i="17"/>
  <c r="AY67" i="17"/>
  <c r="AY71" i="17"/>
  <c r="AY66" i="17"/>
  <c r="AY72" i="17"/>
  <c r="AY68" i="17"/>
  <c r="X68" i="17"/>
  <c r="AZ64" i="17"/>
  <c r="AZ69" i="17"/>
  <c r="X72" i="17"/>
  <c r="X65" i="17"/>
  <c r="Y68" i="17"/>
  <c r="Y71" i="17"/>
  <c r="AZ65" i="17"/>
  <c r="AY69" i="17"/>
  <c r="AZ71" i="17"/>
  <c r="AZ72" i="17"/>
  <c r="Y70" i="17"/>
  <c r="AZ68" i="17"/>
  <c r="Y67" i="17"/>
  <c r="X71" i="17"/>
  <c r="X69" i="17"/>
  <c r="BA71" i="17"/>
  <c r="Y69" i="17"/>
  <c r="AZ66" i="17"/>
  <c r="Z64" i="17"/>
  <c r="BA66" i="17"/>
  <c r="Z68" i="17"/>
  <c r="Z67" i="17"/>
  <c r="AZ70" i="17"/>
  <c r="BA72" i="17"/>
  <c r="Z66" i="17"/>
  <c r="BA69" i="17"/>
  <c r="BA67" i="17"/>
  <c r="Y64" i="17"/>
  <c r="AZ67" i="17"/>
  <c r="Y72" i="17"/>
  <c r="BA64" i="17"/>
  <c r="BA70" i="17"/>
  <c r="Y66" i="17"/>
  <c r="AA67" i="17"/>
  <c r="BA68" i="17"/>
  <c r="BB72" i="17"/>
  <c r="BB70" i="17"/>
  <c r="Z65" i="17"/>
  <c r="Z71" i="17"/>
  <c r="BB65" i="17"/>
  <c r="BB71" i="17"/>
  <c r="BA65" i="17"/>
  <c r="Z69" i="17"/>
  <c r="BB66" i="17"/>
  <c r="AA66" i="17"/>
  <c r="BB68" i="17"/>
  <c r="Z72" i="17"/>
  <c r="BB69" i="17"/>
  <c r="AA64" i="17"/>
  <c r="BB64" i="17"/>
  <c r="AA68" i="17"/>
  <c r="BB67" i="17"/>
  <c r="Z70" i="17"/>
  <c r="AA65" i="17"/>
  <c r="AA70" i="17"/>
  <c r="AA72" i="17"/>
  <c r="AB72" i="17"/>
  <c r="AB66" i="17"/>
  <c r="BC71" i="17"/>
  <c r="AA69" i="17"/>
  <c r="AA71" i="17"/>
  <c r="BC72" i="17"/>
  <c r="AB64" i="17"/>
  <c r="BC65" i="17"/>
  <c r="BC69" i="17"/>
  <c r="AB71" i="17"/>
  <c r="AB70" i="17"/>
  <c r="BC70" i="17"/>
  <c r="BD72" i="17"/>
  <c r="BC64" i="17"/>
  <c r="AB65" i="17"/>
  <c r="BC66" i="17"/>
  <c r="BC68" i="17"/>
  <c r="BC67" i="17"/>
  <c r="BD67" i="17"/>
  <c r="AC65" i="17"/>
  <c r="BD70" i="17"/>
  <c r="AC72" i="17"/>
  <c r="AC67" i="17"/>
  <c r="AC69" i="17"/>
  <c r="BD68" i="17"/>
  <c r="BD64" i="17"/>
  <c r="BD69" i="17"/>
  <c r="BD65" i="17"/>
  <c r="AC68" i="17"/>
  <c r="AB68" i="17"/>
  <c r="BD66" i="17"/>
  <c r="AB69" i="17"/>
  <c r="BD71" i="17"/>
  <c r="BE65" i="17"/>
  <c r="BE71" i="17"/>
  <c r="AD68" i="17"/>
  <c r="BE66" i="17"/>
  <c r="AC71" i="17"/>
  <c r="AD69" i="17"/>
  <c r="BE67" i="17"/>
  <c r="BE69" i="17"/>
  <c r="AD64" i="17"/>
  <c r="AD71" i="17"/>
  <c r="AD67" i="17"/>
  <c r="AD70" i="17"/>
  <c r="AD66" i="17"/>
  <c r="AC70" i="17"/>
  <c r="AC64" i="17"/>
  <c r="AD65" i="17"/>
  <c r="AD72" i="17"/>
  <c r="AC66" i="17"/>
  <c r="BE72" i="17"/>
  <c r="BF72" i="17"/>
  <c r="AE71" i="17"/>
  <c r="BF68" i="17"/>
  <c r="BF64" i="17"/>
  <c r="BF67" i="17"/>
  <c r="BF65" i="17"/>
  <c r="BE68" i="17"/>
  <c r="AE69" i="17"/>
  <c r="AE68" i="17"/>
  <c r="AE64" i="17"/>
  <c r="BF70" i="17"/>
  <c r="AE70" i="17"/>
  <c r="AE72" i="17"/>
  <c r="BE70" i="17"/>
  <c r="BE64" i="17"/>
  <c r="BF66" i="17"/>
  <c r="BF71" i="17"/>
  <c r="AE66" i="17"/>
  <c r="AE65" i="17"/>
  <c r="BF69" i="17"/>
  <c r="HF100" i="18"/>
  <c r="H88" i="17"/>
  <c r="AE10" i="15"/>
  <c r="T7" i="15"/>
  <c r="T8" i="15" s="1"/>
  <c r="C26" i="17"/>
  <c r="C22" i="17"/>
  <c r="C24" i="17"/>
  <c r="C19" i="17"/>
  <c r="C36" i="17"/>
  <c r="C20" i="17"/>
  <c r="C23" i="17"/>
  <c r="C27" i="17"/>
  <c r="C21" i="17"/>
  <c r="C25" i="17"/>
  <c r="E39" i="17"/>
  <c r="C39" i="17"/>
  <c r="C38" i="17"/>
  <c r="C37" i="17"/>
  <c r="C35" i="17"/>
  <c r="C31" i="17"/>
  <c r="C29" i="17"/>
  <c r="C28" i="17"/>
  <c r="C15" i="17"/>
  <c r="C10" i="17"/>
  <c r="C9" i="17"/>
  <c r="C8" i="17"/>
  <c r="C7" i="17"/>
  <c r="C49" i="17"/>
  <c r="E40" i="17"/>
  <c r="C40" i="17"/>
  <c r="C32" i="17"/>
  <c r="C17" i="17"/>
  <c r="C14" i="17"/>
  <c r="C13" i="17"/>
  <c r="C12" i="17"/>
  <c r="C11" i="17"/>
  <c r="E41" i="17"/>
  <c r="C41" i="17"/>
  <c r="B43" i="10" s="1"/>
  <c r="C34" i="17"/>
  <c r="C33" i="17"/>
  <c r="C30" i="17"/>
  <c r="C18" i="17"/>
  <c r="C16" i="17"/>
  <c r="C49" i="21"/>
  <c r="D48" i="21"/>
  <c r="E47" i="21"/>
  <c r="F49" i="21"/>
  <c r="G48" i="21"/>
  <c r="H47" i="21"/>
  <c r="A51" i="21"/>
  <c r="BX48" i="21"/>
  <c r="AL49" i="21"/>
  <c r="BO48" i="21"/>
  <c r="O50" i="21"/>
  <c r="AO49" i="21"/>
  <c r="BR48" i="21"/>
  <c r="AR49" i="21"/>
  <c r="BU48" i="21"/>
  <c r="AU49" i="21"/>
  <c r="BL48" i="21"/>
  <c r="L50" i="21"/>
  <c r="R50" i="21"/>
  <c r="U50" i="21"/>
  <c r="AX49" i="21"/>
  <c r="BA49" i="21"/>
  <c r="CD48" i="21"/>
  <c r="AD50" i="21"/>
  <c r="CG48" i="21"/>
  <c r="AG50" i="21"/>
  <c r="BG49" i="21"/>
  <c r="J50" i="21"/>
  <c r="AM49" i="21"/>
  <c r="BP48" i="21"/>
  <c r="P50" i="21"/>
  <c r="BV48" i="21"/>
  <c r="V50" i="21"/>
  <c r="BY48" i="21"/>
  <c r="AB50" i="21"/>
  <c r="X50" i="21"/>
  <c r="BJ48" i="21"/>
  <c r="BM48" i="21"/>
  <c r="M50" i="21"/>
  <c r="AS49" i="21"/>
  <c r="CA48" i="21"/>
  <c r="AA50" i="21"/>
  <c r="BD49" i="21"/>
  <c r="AJ49" i="21"/>
  <c r="AP49" i="21"/>
  <c r="BE49" i="21"/>
  <c r="K50" i="21"/>
  <c r="AK49" i="21"/>
  <c r="N50" i="21"/>
  <c r="AN49" i="21"/>
  <c r="Q50" i="21"/>
  <c r="T50" i="21"/>
  <c r="BW48" i="21"/>
  <c r="W50" i="21"/>
  <c r="BZ48" i="21"/>
  <c r="Z50" i="21"/>
  <c r="S50" i="21"/>
  <c r="AV49" i="21"/>
  <c r="BB49" i="21"/>
  <c r="AE50" i="21"/>
  <c r="BK48" i="21"/>
  <c r="BN48" i="21"/>
  <c r="BQ48" i="21"/>
  <c r="BT48" i="21"/>
  <c r="AZ49" i="21"/>
  <c r="BS48" i="21"/>
  <c r="Y50" i="21"/>
  <c r="AY49" i="21"/>
  <c r="CB48" i="21"/>
  <c r="CE48" i="21"/>
  <c r="AQ49" i="21"/>
  <c r="AT49" i="21"/>
  <c r="AW49" i="21"/>
  <c r="CC48" i="21"/>
  <c r="BC49" i="21"/>
  <c r="AC50" i="21"/>
  <c r="CF48" i="21"/>
  <c r="AF50" i="21"/>
  <c r="BF49" i="21"/>
  <c r="E24" i="17"/>
  <c r="E22" i="17"/>
  <c r="E12" i="17"/>
  <c r="E18" i="17"/>
  <c r="E26" i="17"/>
  <c r="E14" i="17"/>
  <c r="E11" i="17"/>
  <c r="E13" i="17"/>
  <c r="E15" i="17"/>
  <c r="E10" i="17"/>
  <c r="E16" i="17"/>
  <c r="E19" i="17"/>
  <c r="E20" i="17"/>
  <c r="E23" i="17"/>
  <c r="E27" i="17"/>
  <c r="E21" i="17"/>
  <c r="E9" i="17"/>
  <c r="E8" i="17"/>
  <c r="A108" i="10"/>
  <c r="E31" i="17"/>
  <c r="E17" i="17"/>
  <c r="E28" i="17"/>
  <c r="E7" i="17"/>
  <c r="D8" i="10"/>
  <c r="E38" i="17"/>
  <c r="E37" i="17"/>
  <c r="E35" i="17"/>
  <c r="E34" i="17"/>
  <c r="E30" i="17"/>
  <c r="E25" i="17"/>
  <c r="E36" i="17"/>
  <c r="E33" i="17"/>
  <c r="E32" i="17"/>
  <c r="E29" i="17"/>
  <c r="A51" i="17"/>
  <c r="H50" i="17"/>
  <c r="AI49" i="17"/>
  <c r="AJ49" i="17"/>
  <c r="I50" i="17"/>
  <c r="J50" i="17"/>
  <c r="AK49" i="17"/>
  <c r="AL49" i="17"/>
  <c r="K50" i="17"/>
  <c r="AM49" i="17"/>
  <c r="L50" i="17"/>
  <c r="M50" i="17"/>
  <c r="AN49" i="17"/>
  <c r="AO49" i="17"/>
  <c r="N50" i="17"/>
  <c r="O50" i="17"/>
  <c r="P50" i="17"/>
  <c r="AR49" i="17"/>
  <c r="Q50" i="17"/>
  <c r="AQ49" i="17"/>
  <c r="AP49" i="17"/>
  <c r="AS49" i="17"/>
  <c r="R50" i="17"/>
  <c r="AT49" i="17"/>
  <c r="S50" i="17"/>
  <c r="AU49" i="17"/>
  <c r="T50" i="17"/>
  <c r="AV49" i="17"/>
  <c r="U50" i="17"/>
  <c r="AW49" i="17"/>
  <c r="V50" i="17"/>
  <c r="W50" i="17"/>
  <c r="AX49" i="17"/>
  <c r="AY49" i="17"/>
  <c r="X50" i="17"/>
  <c r="Y50" i="17"/>
  <c r="AZ49" i="17"/>
  <c r="Z50" i="17"/>
  <c r="BA49" i="17"/>
  <c r="AA50" i="17"/>
  <c r="BB49" i="17"/>
  <c r="BC49" i="17"/>
  <c r="AB50" i="17"/>
  <c r="AC50" i="17"/>
  <c r="BD49" i="17"/>
  <c r="AD50" i="17"/>
  <c r="BE49" i="17"/>
  <c r="AE50" i="17"/>
  <c r="BF49" i="17"/>
  <c r="E49" i="17"/>
  <c r="B32" i="10" l="1"/>
  <c r="B20" i="10"/>
  <c r="B36" i="10"/>
  <c r="D36" i="10" s="1"/>
  <c r="B13" i="10"/>
  <c r="B16" i="10"/>
  <c r="B42" i="10"/>
  <c r="D42" i="10" s="1"/>
  <c r="B9" i="10"/>
  <c r="B12" i="10"/>
  <c r="B31" i="10"/>
  <c r="D31" i="10" s="1"/>
  <c r="B39" i="10"/>
  <c r="B29" i="10"/>
  <c r="D29" i="10" s="1"/>
  <c r="B38" i="10"/>
  <c r="D38" i="10" s="1"/>
  <c r="B24" i="10"/>
  <c r="B14" i="10"/>
  <c r="B19" i="10"/>
  <c r="B10" i="10"/>
  <c r="B17" i="10"/>
  <c r="B33" i="10"/>
  <c r="B40" i="10"/>
  <c r="B27" i="10"/>
  <c r="B25" i="10"/>
  <c r="B21" i="10"/>
  <c r="B28" i="10"/>
  <c r="B18" i="10"/>
  <c r="B35" i="10"/>
  <c r="B15" i="10"/>
  <c r="D15" i="10" s="1"/>
  <c r="B34" i="10"/>
  <c r="D34" i="10" s="1"/>
  <c r="B51" i="10"/>
  <c r="B11" i="10"/>
  <c r="D11" i="10" s="1"/>
  <c r="A69" i="10" s="1"/>
  <c r="B30" i="10"/>
  <c r="D30" i="10" s="1"/>
  <c r="B37" i="10"/>
  <c r="B41" i="10"/>
  <c r="D41" i="10" s="1"/>
  <c r="B23" i="10"/>
  <c r="D23" i="10" s="1"/>
  <c r="B22" i="10"/>
  <c r="B26" i="10"/>
  <c r="D26" i="10" s="1"/>
  <c r="AG69" i="17"/>
  <c r="AG72" i="17"/>
  <c r="AG64" i="17"/>
  <c r="AG50" i="17"/>
  <c r="AG71" i="17"/>
  <c r="AG66" i="17"/>
  <c r="AG68" i="17"/>
  <c r="AG67" i="17"/>
  <c r="AG65" i="17"/>
  <c r="AG70" i="17"/>
  <c r="AG88" i="17"/>
  <c r="E106" i="10"/>
  <c r="F48" i="10" s="1"/>
  <c r="H48" i="10" s="1"/>
  <c r="E103" i="10"/>
  <c r="F45" i="10" s="1"/>
  <c r="H45" i="10" s="1"/>
  <c r="E102" i="10"/>
  <c r="F44" i="10" s="1"/>
  <c r="H44" i="10" s="1"/>
  <c r="F49" i="17"/>
  <c r="F68" i="17"/>
  <c r="F72" i="17"/>
  <c r="F69" i="17"/>
  <c r="F70" i="17"/>
  <c r="F66" i="17"/>
  <c r="F65" i="17"/>
  <c r="F64" i="17"/>
  <c r="F67" i="17"/>
  <c r="F71" i="17"/>
  <c r="B107" i="10"/>
  <c r="E107" i="10" s="1"/>
  <c r="F49" i="10" s="1"/>
  <c r="H49" i="10" s="1"/>
  <c r="C107" i="10"/>
  <c r="D107" i="10"/>
  <c r="B108" i="10"/>
  <c r="C108" i="10"/>
  <c r="D108" i="10"/>
  <c r="B104" i="10"/>
  <c r="C104" i="10"/>
  <c r="D104" i="10"/>
  <c r="B105" i="10"/>
  <c r="D105" i="10"/>
  <c r="C105" i="10"/>
  <c r="D32" i="10"/>
  <c r="D43" i="10"/>
  <c r="D13" i="10"/>
  <c r="D16" i="10"/>
  <c r="D9" i="10"/>
  <c r="D12" i="10"/>
  <c r="D39" i="10"/>
  <c r="D24" i="10"/>
  <c r="D18" i="10"/>
  <c r="D35" i="10"/>
  <c r="D14" i="10"/>
  <c r="D19" i="10"/>
  <c r="D10" i="10"/>
  <c r="D17" i="10"/>
  <c r="D33" i="10"/>
  <c r="D40" i="10"/>
  <c r="D27" i="10"/>
  <c r="D25" i="10"/>
  <c r="D21" i="10"/>
  <c r="D28" i="10"/>
  <c r="D20" i="10"/>
  <c r="D51" i="10"/>
  <c r="D37" i="10"/>
  <c r="D22" i="10"/>
  <c r="A66" i="10"/>
  <c r="E8" i="10"/>
  <c r="E88" i="17"/>
  <c r="D70" i="17"/>
  <c r="D66" i="17"/>
  <c r="D65" i="17"/>
  <c r="D64" i="17"/>
  <c r="D49" i="17"/>
  <c r="D67" i="17"/>
  <c r="D71" i="17"/>
  <c r="D68" i="17"/>
  <c r="D72" i="17"/>
  <c r="D69" i="17"/>
  <c r="BD76" i="17"/>
  <c r="E67" i="17"/>
  <c r="AI76" i="17"/>
  <c r="C88" i="17"/>
  <c r="C25" i="12" s="1"/>
  <c r="D88" i="17"/>
  <c r="AR76" i="17"/>
  <c r="I76" i="17"/>
  <c r="BA76" i="17"/>
  <c r="AA76" i="17"/>
  <c r="E70" i="17"/>
  <c r="H76" i="17"/>
  <c r="P76" i="17"/>
  <c r="AO76" i="17"/>
  <c r="N76" i="17"/>
  <c r="BE76" i="17"/>
  <c r="AC76" i="17"/>
  <c r="AD76" i="17"/>
  <c r="BB76" i="17"/>
  <c r="Y76" i="17"/>
  <c r="AZ76" i="17"/>
  <c r="X76" i="17"/>
  <c r="AX76" i="17"/>
  <c r="W76" i="17"/>
  <c r="V76" i="17"/>
  <c r="AV76" i="17"/>
  <c r="R76" i="17"/>
  <c r="AM76" i="17"/>
  <c r="L76" i="17"/>
  <c r="AL76" i="17"/>
  <c r="C71" i="17"/>
  <c r="E71" i="17"/>
  <c r="E66" i="17"/>
  <c r="C66" i="17"/>
  <c r="E68" i="17"/>
  <c r="C68" i="17"/>
  <c r="BF76" i="17"/>
  <c r="AW76" i="17"/>
  <c r="T76" i="17"/>
  <c r="S76" i="17"/>
  <c r="AT76" i="17"/>
  <c r="M76" i="17"/>
  <c r="AK76" i="17"/>
  <c r="J76" i="17"/>
  <c r="AJ76" i="17"/>
  <c r="C67" i="17"/>
  <c r="C65" i="17"/>
  <c r="E65" i="17"/>
  <c r="C70" i="17"/>
  <c r="AE76" i="17"/>
  <c r="BC76" i="17"/>
  <c r="AB76" i="17"/>
  <c r="Z76" i="17"/>
  <c r="AY76" i="17"/>
  <c r="U76" i="17"/>
  <c r="AU76" i="17"/>
  <c r="AS76" i="17"/>
  <c r="Q76" i="17"/>
  <c r="AQ76" i="17"/>
  <c r="AN76" i="17"/>
  <c r="K76" i="17"/>
  <c r="C69" i="17"/>
  <c r="E69" i="17"/>
  <c r="E72" i="17"/>
  <c r="C72" i="17"/>
  <c r="C64" i="17"/>
  <c r="E64" i="17"/>
  <c r="AE11" i="15"/>
  <c r="F88" i="17"/>
  <c r="AF10" i="15"/>
  <c r="U7" i="15"/>
  <c r="U8" i="15" s="1"/>
  <c r="C50" i="17"/>
  <c r="D49" i="21"/>
  <c r="E48" i="21"/>
  <c r="C50" i="21"/>
  <c r="H48" i="21"/>
  <c r="F50" i="21"/>
  <c r="A52" i="21"/>
  <c r="BL49" i="21"/>
  <c r="L51" i="21"/>
  <c r="AO50" i="21"/>
  <c r="R51" i="21"/>
  <c r="U51" i="21"/>
  <c r="AU50" i="21"/>
  <c r="BA50" i="21"/>
  <c r="AL50" i="21"/>
  <c r="BO49" i="21"/>
  <c r="O51" i="21"/>
  <c r="BR49" i="21"/>
  <c r="AR50" i="21"/>
  <c r="BU49" i="21"/>
  <c r="X51" i="21"/>
  <c r="AX50" i="21"/>
  <c r="CA49" i="21"/>
  <c r="AA51" i="21"/>
  <c r="BD50" i="21"/>
  <c r="AJ50" i="21"/>
  <c r="AP50" i="21"/>
  <c r="BS49" i="21"/>
  <c r="S51" i="21"/>
  <c r="Y51" i="21"/>
  <c r="CB49" i="21"/>
  <c r="BB50" i="21"/>
  <c r="BX49" i="21"/>
  <c r="CD49" i="21"/>
  <c r="AD51" i="21"/>
  <c r="CG49" i="21"/>
  <c r="AG51" i="21"/>
  <c r="J51" i="21"/>
  <c r="AM50" i="21"/>
  <c r="BP49" i="21"/>
  <c r="P51" i="21"/>
  <c r="BG50" i="21"/>
  <c r="BJ49" i="21"/>
  <c r="BM49" i="21"/>
  <c r="M51" i="21"/>
  <c r="AS50" i="21"/>
  <c r="BY49" i="21"/>
  <c r="AY50" i="21"/>
  <c r="CE49" i="21"/>
  <c r="AQ50" i="21"/>
  <c r="AT50" i="21"/>
  <c r="AW50" i="21"/>
  <c r="CF49" i="21"/>
  <c r="BZ49" i="21"/>
  <c r="Z51" i="21"/>
  <c r="BV49" i="21"/>
  <c r="AB51" i="21"/>
  <c r="BE50" i="21"/>
  <c r="K51" i="21"/>
  <c r="AK50" i="21"/>
  <c r="N51" i="21"/>
  <c r="AN50" i="21"/>
  <c r="Q51" i="21"/>
  <c r="T51" i="21"/>
  <c r="BW49" i="21"/>
  <c r="W51" i="21"/>
  <c r="V51" i="21"/>
  <c r="AV50" i="21"/>
  <c r="AE51" i="21"/>
  <c r="BK49" i="21"/>
  <c r="BN49" i="21"/>
  <c r="BQ49" i="21"/>
  <c r="BT49" i="21"/>
  <c r="AZ50" i="21"/>
  <c r="CC49" i="21"/>
  <c r="AC51" i="21"/>
  <c r="BC50" i="21"/>
  <c r="AF51" i="21"/>
  <c r="BF50" i="21"/>
  <c r="G49" i="21"/>
  <c r="E50" i="17"/>
  <c r="A52" i="17"/>
  <c r="AI50" i="17"/>
  <c r="H51" i="17"/>
  <c r="I51" i="17"/>
  <c r="AJ50" i="17"/>
  <c r="AK50" i="17"/>
  <c r="J51" i="17"/>
  <c r="AL50" i="17"/>
  <c r="K51" i="17"/>
  <c r="AM50" i="17"/>
  <c r="L51" i="17"/>
  <c r="M51" i="17"/>
  <c r="AN50" i="17"/>
  <c r="AO50" i="17"/>
  <c r="N51" i="17"/>
  <c r="Q51" i="17"/>
  <c r="AQ50" i="17"/>
  <c r="AP50" i="17"/>
  <c r="P51" i="17"/>
  <c r="AR50" i="17"/>
  <c r="O51" i="17"/>
  <c r="AS50" i="17"/>
  <c r="R51" i="17"/>
  <c r="AT50" i="17"/>
  <c r="S51" i="17"/>
  <c r="T51" i="17"/>
  <c r="AU50" i="17"/>
  <c r="U51" i="17"/>
  <c r="AV50" i="17"/>
  <c r="V51" i="17"/>
  <c r="AW50" i="17"/>
  <c r="W51" i="17"/>
  <c r="AX50" i="17"/>
  <c r="X51" i="17"/>
  <c r="AY50" i="17"/>
  <c r="AZ50" i="17"/>
  <c r="Y51" i="17"/>
  <c r="BA50" i="17"/>
  <c r="Z51" i="17"/>
  <c r="AA51" i="17"/>
  <c r="BB50" i="17"/>
  <c r="BC50" i="17"/>
  <c r="AB51" i="17"/>
  <c r="AC51" i="17"/>
  <c r="BD50" i="17"/>
  <c r="AD51" i="17"/>
  <c r="BE50" i="17"/>
  <c r="AE51" i="17"/>
  <c r="BF50" i="17"/>
  <c r="D76" i="17" l="1"/>
  <c r="F76" i="17"/>
  <c r="B52" i="10"/>
  <c r="E104" i="10"/>
  <c r="F46" i="10" s="1"/>
  <c r="H46" i="10" s="1"/>
  <c r="AG76" i="17"/>
  <c r="E105" i="10"/>
  <c r="F47" i="10" s="1"/>
  <c r="H47" i="10" s="1"/>
  <c r="AG51" i="17"/>
  <c r="F50" i="17"/>
  <c r="D66" i="10"/>
  <c r="B66" i="10"/>
  <c r="B69" i="10"/>
  <c r="D69" i="10"/>
  <c r="C69" i="10"/>
  <c r="C66" i="10"/>
  <c r="E42" i="10"/>
  <c r="A100" i="10"/>
  <c r="E28" i="10"/>
  <c r="A86" i="10"/>
  <c r="E14" i="10"/>
  <c r="A72" i="10"/>
  <c r="E36" i="10"/>
  <c r="A94" i="10"/>
  <c r="A68" i="10"/>
  <c r="E10" i="10"/>
  <c r="E35" i="10"/>
  <c r="A93" i="10"/>
  <c r="E37" i="10"/>
  <c r="A95" i="10"/>
  <c r="E24" i="10"/>
  <c r="A82" i="10"/>
  <c r="E41" i="10"/>
  <c r="A99" i="10"/>
  <c r="E31" i="10"/>
  <c r="A89" i="10"/>
  <c r="E27" i="10"/>
  <c r="A85" i="10"/>
  <c r="E22" i="10"/>
  <c r="A80" i="10"/>
  <c r="E21" i="10"/>
  <c r="A79" i="10"/>
  <c r="A67" i="10"/>
  <c r="E9" i="10"/>
  <c r="E11" i="10"/>
  <c r="E26" i="10"/>
  <c r="A84" i="10"/>
  <c r="E40" i="10"/>
  <c r="A98" i="10"/>
  <c r="E39" i="10"/>
  <c r="A97" i="10"/>
  <c r="A71" i="10"/>
  <c r="E13" i="10"/>
  <c r="E15" i="10"/>
  <c r="A73" i="10"/>
  <c r="A96" i="10"/>
  <c r="E38" i="10"/>
  <c r="E51" i="10"/>
  <c r="A109" i="10"/>
  <c r="E17" i="10"/>
  <c r="A75" i="10"/>
  <c r="E34" i="10"/>
  <c r="A92" i="10"/>
  <c r="E33" i="10"/>
  <c r="A91" i="10"/>
  <c r="E29" i="10"/>
  <c r="A87" i="10"/>
  <c r="E30" i="10"/>
  <c r="A88" i="10"/>
  <c r="E25" i="10"/>
  <c r="A83" i="10"/>
  <c r="E18" i="10"/>
  <c r="A76" i="10"/>
  <c r="E16" i="10"/>
  <c r="A74" i="10"/>
  <c r="E43" i="10"/>
  <c r="A101" i="10"/>
  <c r="E23" i="10"/>
  <c r="A81" i="10"/>
  <c r="E20" i="10"/>
  <c r="A78" i="10"/>
  <c r="E19" i="10"/>
  <c r="A77" i="10"/>
  <c r="E12" i="10"/>
  <c r="A70" i="10"/>
  <c r="E32" i="10"/>
  <c r="A90" i="10"/>
  <c r="D52" i="10"/>
  <c r="D50" i="17"/>
  <c r="E76" i="17"/>
  <c r="C15" i="12"/>
  <c r="C76" i="17"/>
  <c r="E108" i="10"/>
  <c r="F50" i="10" s="1"/>
  <c r="H50" i="10" s="1"/>
  <c r="AF11" i="15"/>
  <c r="AG10" i="15"/>
  <c r="V7" i="15"/>
  <c r="V8" i="15" s="1"/>
  <c r="C51" i="17"/>
  <c r="E49" i="21"/>
  <c r="C51" i="21"/>
  <c r="D50" i="21"/>
  <c r="H49" i="21"/>
  <c r="A53" i="21"/>
  <c r="BO50" i="21"/>
  <c r="O52" i="21"/>
  <c r="BR50" i="21"/>
  <c r="BU50" i="21"/>
  <c r="X52" i="21"/>
  <c r="AX51" i="21"/>
  <c r="CA50" i="21"/>
  <c r="AA52" i="21"/>
  <c r="BL50" i="21"/>
  <c r="L52" i="21"/>
  <c r="AO51" i="21"/>
  <c r="R52" i="21"/>
  <c r="U52" i="21"/>
  <c r="AL51" i="21"/>
  <c r="AR51" i="21"/>
  <c r="AU51" i="21"/>
  <c r="BX50" i="21"/>
  <c r="BJ50" i="21"/>
  <c r="BM50" i="21"/>
  <c r="M52" i="21"/>
  <c r="AS51" i="21"/>
  <c r="AV51" i="21"/>
  <c r="AY51" i="21"/>
  <c r="BD51" i="21"/>
  <c r="AJ51" i="21"/>
  <c r="AP51" i="21"/>
  <c r="BS50" i="21"/>
  <c r="S52" i="21"/>
  <c r="BA51" i="21"/>
  <c r="CD50" i="21"/>
  <c r="AD52" i="21"/>
  <c r="CG50" i="21"/>
  <c r="AG52" i="21"/>
  <c r="BG51" i="21"/>
  <c r="J52" i="21"/>
  <c r="AM51" i="21"/>
  <c r="BP50" i="21"/>
  <c r="P52" i="21"/>
  <c r="V52" i="21"/>
  <c r="Y52" i="21"/>
  <c r="CB50" i="21"/>
  <c r="AE52" i="21"/>
  <c r="BK50" i="21"/>
  <c r="BN50" i="21"/>
  <c r="BQ50" i="21"/>
  <c r="BT50" i="21"/>
  <c r="AZ51" i="21"/>
  <c r="CC50" i="21"/>
  <c r="AC52" i="21"/>
  <c r="BC51" i="21"/>
  <c r="AF52" i="21"/>
  <c r="BF51" i="21"/>
  <c r="BY50" i="21"/>
  <c r="CE50" i="21"/>
  <c r="AQ51" i="21"/>
  <c r="AT51" i="21"/>
  <c r="AW51" i="21"/>
  <c r="BV50" i="21"/>
  <c r="AB52" i="21"/>
  <c r="BB51" i="21"/>
  <c r="BE51" i="21"/>
  <c r="K52" i="21"/>
  <c r="AK51" i="21"/>
  <c r="N52" i="21"/>
  <c r="AN51" i="21"/>
  <c r="Q52" i="21"/>
  <c r="T52" i="21"/>
  <c r="BW50" i="21"/>
  <c r="W52" i="21"/>
  <c r="BZ50" i="21"/>
  <c r="Z52" i="21"/>
  <c r="CF50" i="21"/>
  <c r="F51" i="21"/>
  <c r="G50" i="21"/>
  <c r="A53" i="17"/>
  <c r="AI51" i="17"/>
  <c r="H52" i="17"/>
  <c r="I52" i="17"/>
  <c r="AJ51" i="17"/>
  <c r="AK51" i="17"/>
  <c r="J52" i="17"/>
  <c r="K52" i="17"/>
  <c r="AL51" i="17"/>
  <c r="L52" i="17"/>
  <c r="AM51" i="17"/>
  <c r="AN51" i="17"/>
  <c r="M52" i="17"/>
  <c r="AO51" i="17"/>
  <c r="N52" i="17"/>
  <c r="AR51" i="17"/>
  <c r="P52" i="17"/>
  <c r="AP51" i="17"/>
  <c r="Q52" i="17"/>
  <c r="AQ51" i="17"/>
  <c r="O52" i="17"/>
  <c r="R52" i="17"/>
  <c r="AS51" i="17"/>
  <c r="S52" i="17"/>
  <c r="AT51" i="17"/>
  <c r="AU51" i="17"/>
  <c r="T52" i="17"/>
  <c r="AV51" i="17"/>
  <c r="U52" i="17"/>
  <c r="AW51" i="17"/>
  <c r="V52" i="17"/>
  <c r="W52" i="17"/>
  <c r="AX51" i="17"/>
  <c r="AY51" i="17"/>
  <c r="X52" i="17"/>
  <c r="Y52" i="17"/>
  <c r="AZ51" i="17"/>
  <c r="BA51" i="17"/>
  <c r="Z52" i="17"/>
  <c r="BB51" i="17"/>
  <c r="AA52" i="17"/>
  <c r="BC51" i="17"/>
  <c r="AB52" i="17"/>
  <c r="BD51" i="17"/>
  <c r="AC52" i="17"/>
  <c r="AD52" i="17"/>
  <c r="BE51" i="17"/>
  <c r="BF51" i="17"/>
  <c r="AE52" i="17"/>
  <c r="E51" i="17"/>
  <c r="B53" i="10" l="1"/>
  <c r="C13" i="12"/>
  <c r="AG52" i="17"/>
  <c r="E69" i="10"/>
  <c r="F11" i="10" s="1"/>
  <c r="H11" i="10" s="1"/>
  <c r="F51" i="17"/>
  <c r="B90" i="10"/>
  <c r="D90" i="10"/>
  <c r="C90" i="10"/>
  <c r="B78" i="10"/>
  <c r="D78" i="10"/>
  <c r="C78" i="10"/>
  <c r="B74" i="10"/>
  <c r="D74" i="10"/>
  <c r="C74" i="10"/>
  <c r="B88" i="10"/>
  <c r="C88" i="10"/>
  <c r="D88" i="10"/>
  <c r="B92" i="10"/>
  <c r="D92" i="10"/>
  <c r="C92" i="10"/>
  <c r="B97" i="10"/>
  <c r="C97" i="10"/>
  <c r="D97" i="10"/>
  <c r="B79" i="10"/>
  <c r="D79" i="10"/>
  <c r="C79" i="10"/>
  <c r="B89" i="10"/>
  <c r="D89" i="10"/>
  <c r="C89" i="10"/>
  <c r="B95" i="10"/>
  <c r="C95" i="10"/>
  <c r="D95" i="10"/>
  <c r="B94" i="10"/>
  <c r="D94" i="10"/>
  <c r="C94" i="10"/>
  <c r="B100" i="10"/>
  <c r="D100" i="10"/>
  <c r="C100" i="10"/>
  <c r="B77" i="10"/>
  <c r="D77" i="10"/>
  <c r="C77" i="10"/>
  <c r="B101" i="10"/>
  <c r="C101" i="10"/>
  <c r="D101" i="10"/>
  <c r="B83" i="10"/>
  <c r="D83" i="10"/>
  <c r="C83" i="10"/>
  <c r="B91" i="10"/>
  <c r="C91" i="10"/>
  <c r="D91" i="10"/>
  <c r="B109" i="10"/>
  <c r="C109" i="10"/>
  <c r="D109" i="10"/>
  <c r="B96" i="10"/>
  <c r="D96" i="10"/>
  <c r="C96" i="10"/>
  <c r="B84" i="10"/>
  <c r="D84" i="10"/>
  <c r="C84" i="10"/>
  <c r="B85" i="10"/>
  <c r="C85" i="10"/>
  <c r="D85" i="10"/>
  <c r="B82" i="10"/>
  <c r="C82" i="10"/>
  <c r="D82" i="10"/>
  <c r="B86" i="10"/>
  <c r="D86" i="10"/>
  <c r="C86" i="10"/>
  <c r="B70" i="10"/>
  <c r="D70" i="10"/>
  <c r="C70" i="10"/>
  <c r="B81" i="10"/>
  <c r="D81" i="10"/>
  <c r="C81" i="10"/>
  <c r="B76" i="10"/>
  <c r="D76" i="10"/>
  <c r="C76" i="10"/>
  <c r="B87" i="10"/>
  <c r="C87" i="10"/>
  <c r="D87" i="10"/>
  <c r="B75" i="10"/>
  <c r="D75" i="10"/>
  <c r="C75" i="10"/>
  <c r="B73" i="10"/>
  <c r="D73" i="10"/>
  <c r="C73" i="10"/>
  <c r="B71" i="10"/>
  <c r="D71" i="10"/>
  <c r="C71" i="10"/>
  <c r="B98" i="10"/>
  <c r="D98" i="10"/>
  <c r="C98" i="10"/>
  <c r="B67" i="10"/>
  <c r="D67" i="10"/>
  <c r="C67" i="10"/>
  <c r="B80" i="10"/>
  <c r="D80" i="10"/>
  <c r="C80" i="10"/>
  <c r="B99" i="10"/>
  <c r="C99" i="10"/>
  <c r="D99" i="10"/>
  <c r="B93" i="10"/>
  <c r="C93" i="10"/>
  <c r="D93" i="10"/>
  <c r="B68" i="10"/>
  <c r="D68" i="10"/>
  <c r="C68" i="10"/>
  <c r="B72" i="10"/>
  <c r="D72" i="10"/>
  <c r="C72" i="10"/>
  <c r="E52" i="10"/>
  <c r="A110" i="10"/>
  <c r="D53" i="10"/>
  <c r="D51" i="17"/>
  <c r="AG11" i="15"/>
  <c r="AH10" i="15"/>
  <c r="AH11" i="15" s="1"/>
  <c r="W7" i="15"/>
  <c r="E66" i="10"/>
  <c r="F8" i="10" s="1"/>
  <c r="H8" i="10" s="1"/>
  <c r="C52" i="17"/>
  <c r="D51" i="21"/>
  <c r="E50" i="21"/>
  <c r="C52" i="21"/>
  <c r="F52" i="21"/>
  <c r="G51" i="21"/>
  <c r="H50" i="21"/>
  <c r="A54" i="21"/>
  <c r="AU52" i="21"/>
  <c r="BX51" i="21"/>
  <c r="AL52" i="21"/>
  <c r="BO51" i="21"/>
  <c r="O53" i="21"/>
  <c r="BR51" i="21"/>
  <c r="BU51" i="21"/>
  <c r="BL51" i="21"/>
  <c r="L53" i="21"/>
  <c r="AO52" i="21"/>
  <c r="R53" i="21"/>
  <c r="AR52" i="21"/>
  <c r="U53" i="21"/>
  <c r="AX52" i="21"/>
  <c r="CD51" i="21"/>
  <c r="AD53" i="21"/>
  <c r="BD52" i="21"/>
  <c r="CG51" i="21"/>
  <c r="AG53" i="21"/>
  <c r="J53" i="21"/>
  <c r="AM52" i="21"/>
  <c r="BP51" i="21"/>
  <c r="P53" i="21"/>
  <c r="BV51" i="21"/>
  <c r="V53" i="21"/>
  <c r="BY51" i="21"/>
  <c r="AB53" i="21"/>
  <c r="CA51" i="21"/>
  <c r="AA53" i="21"/>
  <c r="BA52" i="21"/>
  <c r="BG52" i="21"/>
  <c r="BJ51" i="21"/>
  <c r="BM51" i="21"/>
  <c r="M53" i="21"/>
  <c r="AS52" i="21"/>
  <c r="X53" i="21"/>
  <c r="AJ52" i="21"/>
  <c r="AP52" i="21"/>
  <c r="BS51" i="21"/>
  <c r="AV52" i="21"/>
  <c r="BB52" i="21"/>
  <c r="BE52" i="21"/>
  <c r="K53" i="21"/>
  <c r="AK52" i="21"/>
  <c r="N53" i="21"/>
  <c r="AN52" i="21"/>
  <c r="Q53" i="21"/>
  <c r="T53" i="21"/>
  <c r="BW51" i="21"/>
  <c r="W53" i="21"/>
  <c r="BZ51" i="21"/>
  <c r="Z53" i="21"/>
  <c r="AZ52" i="21"/>
  <c r="Y53" i="21"/>
  <c r="AY52" i="21"/>
  <c r="CB51" i="21"/>
  <c r="AE53" i="21"/>
  <c r="BK51" i="21"/>
  <c r="BN51" i="21"/>
  <c r="BQ51" i="21"/>
  <c r="BT51" i="21"/>
  <c r="S53" i="21"/>
  <c r="CE51" i="21"/>
  <c r="AQ52" i="21"/>
  <c r="AT52" i="21"/>
  <c r="AW52" i="21"/>
  <c r="AC53" i="21"/>
  <c r="AF53" i="21"/>
  <c r="CC51" i="21"/>
  <c r="CF51" i="21"/>
  <c r="BC52" i="21"/>
  <c r="BF52" i="21"/>
  <c r="AI52" i="17"/>
  <c r="H53" i="17"/>
  <c r="A54" i="17"/>
  <c r="I53" i="17"/>
  <c r="AJ52" i="17"/>
  <c r="AK52" i="17"/>
  <c r="J53" i="17"/>
  <c r="AL52" i="17"/>
  <c r="K53" i="17"/>
  <c r="L53" i="17"/>
  <c r="AM52" i="17"/>
  <c r="AN52" i="17"/>
  <c r="M53" i="17"/>
  <c r="AO52" i="17"/>
  <c r="N53" i="17"/>
  <c r="Q53" i="17"/>
  <c r="AR52" i="17"/>
  <c r="P53" i="17"/>
  <c r="AQ52" i="17"/>
  <c r="AP52" i="17"/>
  <c r="O53" i="17"/>
  <c r="R53" i="17"/>
  <c r="AS52" i="17"/>
  <c r="AT52" i="17"/>
  <c r="S53" i="17"/>
  <c r="AU52" i="17"/>
  <c r="T53" i="17"/>
  <c r="U53" i="17"/>
  <c r="AV52" i="17"/>
  <c r="AW52" i="17"/>
  <c r="V53" i="17"/>
  <c r="AX52" i="17"/>
  <c r="W53" i="17"/>
  <c r="AY52" i="17"/>
  <c r="X53" i="17"/>
  <c r="Y53" i="17"/>
  <c r="AZ52" i="17"/>
  <c r="BA52" i="17"/>
  <c r="Z53" i="17"/>
  <c r="AA53" i="17"/>
  <c r="BB52" i="17"/>
  <c r="BC52" i="17"/>
  <c r="AB53" i="17"/>
  <c r="AC53" i="17"/>
  <c r="BD52" i="17"/>
  <c r="BE52" i="17"/>
  <c r="AD53" i="17"/>
  <c r="AE53" i="17"/>
  <c r="BF52" i="17"/>
  <c r="E52" i="17"/>
  <c r="X7" i="15" l="1"/>
  <c r="W8" i="15"/>
  <c r="B54" i="10"/>
  <c r="E70" i="10"/>
  <c r="F12" i="10" s="1"/>
  <c r="H12" i="10" s="1"/>
  <c r="E93" i="10"/>
  <c r="F35" i="10" s="1"/>
  <c r="H35" i="10" s="1"/>
  <c r="E80" i="10"/>
  <c r="F22" i="10" s="1"/>
  <c r="H22" i="10" s="1"/>
  <c r="E67" i="10"/>
  <c r="F9" i="10" s="1"/>
  <c r="H9" i="10" s="1"/>
  <c r="E98" i="10"/>
  <c r="F40" i="10" s="1"/>
  <c r="H40" i="10" s="1"/>
  <c r="E71" i="10"/>
  <c r="F13" i="10" s="1"/>
  <c r="H13" i="10" s="1"/>
  <c r="E75" i="10"/>
  <c r="F17" i="10" s="1"/>
  <c r="H17" i="10" s="1"/>
  <c r="E87" i="10"/>
  <c r="F29" i="10" s="1"/>
  <c r="H29" i="10" s="1"/>
  <c r="E76" i="10"/>
  <c r="F18" i="10" s="1"/>
  <c r="H18" i="10" s="1"/>
  <c r="E81" i="10"/>
  <c r="F23" i="10" s="1"/>
  <c r="H23" i="10" s="1"/>
  <c r="E86" i="10"/>
  <c r="F28" i="10" s="1"/>
  <c r="H28" i="10" s="1"/>
  <c r="E82" i="10"/>
  <c r="F24" i="10" s="1"/>
  <c r="H24" i="10" s="1"/>
  <c r="E85" i="10"/>
  <c r="F27" i="10" s="1"/>
  <c r="H27" i="10" s="1"/>
  <c r="E84" i="10"/>
  <c r="F26" i="10" s="1"/>
  <c r="H26" i="10" s="1"/>
  <c r="E96" i="10"/>
  <c r="F38" i="10" s="1"/>
  <c r="H38" i="10" s="1"/>
  <c r="E109" i="10"/>
  <c r="F51" i="10" s="1"/>
  <c r="H51" i="10" s="1"/>
  <c r="E91" i="10"/>
  <c r="F33" i="10" s="1"/>
  <c r="H33" i="10" s="1"/>
  <c r="E83" i="10"/>
  <c r="F25" i="10" s="1"/>
  <c r="H25" i="10" s="1"/>
  <c r="E101" i="10"/>
  <c r="F43" i="10" s="1"/>
  <c r="H43" i="10" s="1"/>
  <c r="E77" i="10"/>
  <c r="F19" i="10" s="1"/>
  <c r="H19" i="10" s="1"/>
  <c r="E100" i="10"/>
  <c r="F42" i="10" s="1"/>
  <c r="H42" i="10" s="1"/>
  <c r="E94" i="10"/>
  <c r="F36" i="10" s="1"/>
  <c r="H36" i="10" s="1"/>
  <c r="E95" i="10"/>
  <c r="F37" i="10" s="1"/>
  <c r="H37" i="10" s="1"/>
  <c r="E89" i="10"/>
  <c r="F31" i="10" s="1"/>
  <c r="H31" i="10" s="1"/>
  <c r="E79" i="10"/>
  <c r="F21" i="10" s="1"/>
  <c r="H21" i="10" s="1"/>
  <c r="E97" i="10"/>
  <c r="F39" i="10" s="1"/>
  <c r="H39" i="10" s="1"/>
  <c r="E92" i="10"/>
  <c r="F34" i="10" s="1"/>
  <c r="H34" i="10" s="1"/>
  <c r="E88" i="10"/>
  <c r="F30" i="10" s="1"/>
  <c r="H30" i="10" s="1"/>
  <c r="E74" i="10"/>
  <c r="F16" i="10" s="1"/>
  <c r="H16" i="10" s="1"/>
  <c r="E78" i="10"/>
  <c r="F20" i="10" s="1"/>
  <c r="H20" i="10" s="1"/>
  <c r="E90" i="10"/>
  <c r="F32" i="10" s="1"/>
  <c r="H32" i="10" s="1"/>
  <c r="AG53" i="17"/>
  <c r="E68" i="10"/>
  <c r="F10" i="10" s="1"/>
  <c r="H10" i="10" s="1"/>
  <c r="E72" i="10"/>
  <c r="F14" i="10" s="1"/>
  <c r="H14" i="10" s="1"/>
  <c r="E99" i="10"/>
  <c r="F41" i="10" s="1"/>
  <c r="H41" i="10" s="1"/>
  <c r="E73" i="10"/>
  <c r="F15" i="10" s="1"/>
  <c r="H15" i="10" s="1"/>
  <c r="F52" i="17"/>
  <c r="B110" i="10"/>
  <c r="C110" i="10"/>
  <c r="D110" i="10"/>
  <c r="E53" i="10"/>
  <c r="A111" i="10"/>
  <c r="D54" i="10"/>
  <c r="D52" i="17"/>
  <c r="AI10" i="15"/>
  <c r="C53" i="17"/>
  <c r="E51" i="21"/>
  <c r="C53" i="21"/>
  <c r="D52" i="21"/>
  <c r="H51" i="21"/>
  <c r="F53" i="21"/>
  <c r="G52" i="21"/>
  <c r="A55" i="21"/>
  <c r="BL52" i="21"/>
  <c r="L54" i="21"/>
  <c r="R54" i="21"/>
  <c r="AR53" i="21"/>
  <c r="U54" i="21"/>
  <c r="AX53" i="21"/>
  <c r="AO53" i="21"/>
  <c r="AU53" i="21"/>
  <c r="AL53" i="21"/>
  <c r="BO52" i="21"/>
  <c r="O54" i="21"/>
  <c r="BR52" i="21"/>
  <c r="BU52" i="21"/>
  <c r="X54" i="21"/>
  <c r="BA53" i="21"/>
  <c r="BG53" i="21"/>
  <c r="AJ53" i="21"/>
  <c r="AP53" i="21"/>
  <c r="BS52" i="21"/>
  <c r="S54" i="21"/>
  <c r="Y54" i="21"/>
  <c r="CB52" i="21"/>
  <c r="BB53" i="21"/>
  <c r="CD52" i="21"/>
  <c r="AD54" i="21"/>
  <c r="BD53" i="21"/>
  <c r="CG52" i="21"/>
  <c r="AG54" i="21"/>
  <c r="J54" i="21"/>
  <c r="AM53" i="21"/>
  <c r="BP52" i="21"/>
  <c r="P54" i="21"/>
  <c r="BX52" i="21"/>
  <c r="CA52" i="21"/>
  <c r="AA54" i="21"/>
  <c r="BJ52" i="21"/>
  <c r="BM52" i="21"/>
  <c r="M54" i="21"/>
  <c r="BV52" i="21"/>
  <c r="AB54" i="21"/>
  <c r="CE52" i="21"/>
  <c r="AQ53" i="21"/>
  <c r="AT53" i="21"/>
  <c r="AW53" i="21"/>
  <c r="CF52" i="21"/>
  <c r="Z54" i="21"/>
  <c r="AS53" i="21"/>
  <c r="V54" i="21"/>
  <c r="AV53" i="21"/>
  <c r="BE53" i="21"/>
  <c r="K54" i="21"/>
  <c r="AK53" i="21"/>
  <c r="N54" i="21"/>
  <c r="AN53" i="21"/>
  <c r="Q54" i="21"/>
  <c r="T54" i="21"/>
  <c r="BW52" i="21"/>
  <c r="W54" i="21"/>
  <c r="BZ52" i="21"/>
  <c r="BY52" i="21"/>
  <c r="AY53" i="21"/>
  <c r="AE54" i="21"/>
  <c r="BK52" i="21"/>
  <c r="BN52" i="21"/>
  <c r="BQ52" i="21"/>
  <c r="BT52" i="21"/>
  <c r="AZ53" i="21"/>
  <c r="CC52" i="21"/>
  <c r="AC54" i="21"/>
  <c r="BC53" i="21"/>
  <c r="BF53" i="21"/>
  <c r="AF54" i="21"/>
  <c r="E53" i="17"/>
  <c r="H54" i="17"/>
  <c r="AI53" i="17"/>
  <c r="A55" i="17"/>
  <c r="I54" i="17"/>
  <c r="AJ53" i="17"/>
  <c r="AK53" i="17"/>
  <c r="J54" i="17"/>
  <c r="AL53" i="17"/>
  <c r="K54" i="17"/>
  <c r="AM53" i="17"/>
  <c r="L54" i="17"/>
  <c r="AN53" i="17"/>
  <c r="M54" i="17"/>
  <c r="AO53" i="17"/>
  <c r="N54" i="17"/>
  <c r="P54" i="17"/>
  <c r="O54" i="17"/>
  <c r="AR53" i="17"/>
  <c r="Q54" i="17"/>
  <c r="AQ53" i="17"/>
  <c r="AP53" i="17"/>
  <c r="AS53" i="17"/>
  <c r="R54" i="17"/>
  <c r="S54" i="17"/>
  <c r="AT53" i="17"/>
  <c r="AU53" i="17"/>
  <c r="T54" i="17"/>
  <c r="AV53" i="17"/>
  <c r="U54" i="17"/>
  <c r="AW53" i="17"/>
  <c r="V54" i="17"/>
  <c r="AX53" i="17"/>
  <c r="W54" i="17"/>
  <c r="X54" i="17"/>
  <c r="AY53" i="17"/>
  <c r="Y54" i="17"/>
  <c r="AZ53" i="17"/>
  <c r="Z54" i="17"/>
  <c r="BA53" i="17"/>
  <c r="BB53" i="17"/>
  <c r="AA54" i="17"/>
  <c r="BC53" i="17"/>
  <c r="AB54" i="17"/>
  <c r="BD53" i="17"/>
  <c r="AC54" i="17"/>
  <c r="BE53" i="17"/>
  <c r="AD54" i="17"/>
  <c r="BF53" i="17"/>
  <c r="AE54" i="17"/>
  <c r="X8" i="15" l="1"/>
  <c r="B8" i="15"/>
  <c r="A8" i="15" s="1"/>
  <c r="B55" i="10"/>
  <c r="AG54" i="17"/>
  <c r="E110" i="10"/>
  <c r="F52" i="10" s="1"/>
  <c r="H52" i="10" s="1"/>
  <c r="F53" i="17"/>
  <c r="B111" i="10"/>
  <c r="C111" i="10"/>
  <c r="D111" i="10"/>
  <c r="E54" i="10"/>
  <c r="A112" i="10"/>
  <c r="D55" i="10"/>
  <c r="D53" i="17"/>
  <c r="AI11" i="15"/>
  <c r="AJ10" i="15"/>
  <c r="AJ11" i="15" s="1"/>
  <c r="C54" i="17"/>
  <c r="C54" i="21"/>
  <c r="D53" i="21"/>
  <c r="E52" i="21"/>
  <c r="H52" i="21"/>
  <c r="A56" i="21"/>
  <c r="AL54" i="21"/>
  <c r="BO53" i="21"/>
  <c r="O55" i="21"/>
  <c r="BR53" i="21"/>
  <c r="AR54" i="21"/>
  <c r="BU53" i="21"/>
  <c r="AU54" i="21"/>
  <c r="X55" i="21"/>
  <c r="CA53" i="21"/>
  <c r="AA55" i="21"/>
  <c r="BL53" i="21"/>
  <c r="L55" i="21"/>
  <c r="R55" i="21"/>
  <c r="U55" i="21"/>
  <c r="AO54" i="21"/>
  <c r="BX53" i="21"/>
  <c r="BA54" i="21"/>
  <c r="BG54" i="21"/>
  <c r="BJ53" i="21"/>
  <c r="BM53" i="21"/>
  <c r="M55" i="21"/>
  <c r="AS54" i="21"/>
  <c r="AV54" i="21"/>
  <c r="AY54" i="21"/>
  <c r="AX54" i="21"/>
  <c r="AJ54" i="21"/>
  <c r="AP54" i="21"/>
  <c r="BS53" i="21"/>
  <c r="S55" i="21"/>
  <c r="CD53" i="21"/>
  <c r="AD55" i="21"/>
  <c r="BD54" i="21"/>
  <c r="CG53" i="21"/>
  <c r="AG55" i="21"/>
  <c r="J55" i="21"/>
  <c r="AM54" i="21"/>
  <c r="BP53" i="21"/>
  <c r="P55" i="21"/>
  <c r="BY53" i="21"/>
  <c r="AE55" i="21"/>
  <c r="BK53" i="21"/>
  <c r="BN53" i="21"/>
  <c r="BQ53" i="21"/>
  <c r="BT53" i="21"/>
  <c r="AZ54" i="21"/>
  <c r="CC53" i="21"/>
  <c r="AC55" i="21"/>
  <c r="BC54" i="21"/>
  <c r="AF55" i="21"/>
  <c r="BF54" i="21"/>
  <c r="BV53" i="21"/>
  <c r="AB55" i="21"/>
  <c r="BB54" i="21"/>
  <c r="CE53" i="21"/>
  <c r="AQ54" i="21"/>
  <c r="AT54" i="21"/>
  <c r="AW54" i="21"/>
  <c r="V55" i="21"/>
  <c r="Y55" i="21"/>
  <c r="CB53" i="21"/>
  <c r="BE54" i="21"/>
  <c r="K55" i="21"/>
  <c r="AK54" i="21"/>
  <c r="N55" i="21"/>
  <c r="AN54" i="21"/>
  <c r="Q55" i="21"/>
  <c r="T55" i="21"/>
  <c r="BW53" i="21"/>
  <c r="W55" i="21"/>
  <c r="BZ53" i="21"/>
  <c r="Z55" i="21"/>
  <c r="CF53" i="21"/>
  <c r="F54" i="21"/>
  <c r="G53" i="21"/>
  <c r="E54" i="17"/>
  <c r="H55" i="17"/>
  <c r="AI54" i="17"/>
  <c r="AJ54" i="17"/>
  <c r="I55" i="17"/>
  <c r="A56" i="17"/>
  <c r="J55" i="17"/>
  <c r="AK54" i="17"/>
  <c r="AL54" i="17"/>
  <c r="K55" i="17"/>
  <c r="AM54" i="17"/>
  <c r="L55" i="17"/>
  <c r="M55" i="17"/>
  <c r="AN54" i="17"/>
  <c r="N55" i="17"/>
  <c r="AO54" i="17"/>
  <c r="AQ54" i="17"/>
  <c r="P55" i="17"/>
  <c r="AR54" i="17"/>
  <c r="Q55" i="17"/>
  <c r="AP54" i="17"/>
  <c r="O55" i="17"/>
  <c r="AS54" i="17"/>
  <c r="R55" i="17"/>
  <c r="AT54" i="17"/>
  <c r="S55" i="17"/>
  <c r="AU54" i="17"/>
  <c r="T55" i="17"/>
  <c r="AV54" i="17"/>
  <c r="U55" i="17"/>
  <c r="AW54" i="17"/>
  <c r="V55" i="17"/>
  <c r="AX54" i="17"/>
  <c r="W55" i="17"/>
  <c r="AY54" i="17"/>
  <c r="X55" i="17"/>
  <c r="Y55" i="17"/>
  <c r="AZ54" i="17"/>
  <c r="Z55" i="17"/>
  <c r="BA54" i="17"/>
  <c r="AA55" i="17"/>
  <c r="BB54" i="17"/>
  <c r="AB55" i="17"/>
  <c r="BC54" i="17"/>
  <c r="AC55" i="17"/>
  <c r="BD54" i="17"/>
  <c r="BE54" i="17"/>
  <c r="AD55" i="17"/>
  <c r="AE55" i="17"/>
  <c r="BF54" i="17"/>
  <c r="B56" i="10" l="1"/>
  <c r="E111" i="10"/>
  <c r="F53" i="10" s="1"/>
  <c r="H53" i="10" s="1"/>
  <c r="AG55" i="17"/>
  <c r="AG59" i="17" s="1"/>
  <c r="AG91" i="17" s="1"/>
  <c r="F54" i="17"/>
  <c r="B112" i="10"/>
  <c r="C112" i="10"/>
  <c r="D112" i="10"/>
  <c r="E55" i="10"/>
  <c r="A113" i="10"/>
  <c r="D56" i="10"/>
  <c r="D54" i="17"/>
  <c r="AK10" i="15"/>
  <c r="AK11" i="15" s="1"/>
  <c r="C55" i="17"/>
  <c r="E53" i="21"/>
  <c r="C55" i="21"/>
  <c r="D54" i="21"/>
  <c r="A57" i="21"/>
  <c r="AO55" i="21"/>
  <c r="AR55" i="21"/>
  <c r="BX54" i="21"/>
  <c r="AX55" i="21"/>
  <c r="BA55" i="21"/>
  <c r="BO54" i="21"/>
  <c r="O56" i="21"/>
  <c r="BR54" i="21"/>
  <c r="BU54" i="21"/>
  <c r="AU55" i="21"/>
  <c r="BL54" i="21"/>
  <c r="L56" i="21"/>
  <c r="AL55" i="21"/>
  <c r="R56" i="21"/>
  <c r="U56" i="21"/>
  <c r="X56" i="21"/>
  <c r="CA54" i="21"/>
  <c r="AA56" i="21"/>
  <c r="CD54" i="21"/>
  <c r="AD56" i="21"/>
  <c r="CG54" i="21"/>
  <c r="AG56" i="21"/>
  <c r="J56" i="21"/>
  <c r="AM55" i="21"/>
  <c r="BP54" i="21"/>
  <c r="P56" i="21"/>
  <c r="BV54" i="21"/>
  <c r="V56" i="21"/>
  <c r="BY54" i="21"/>
  <c r="AB56" i="21"/>
  <c r="BD55" i="21"/>
  <c r="BJ54" i="21"/>
  <c r="BM54" i="21"/>
  <c r="M56" i="21"/>
  <c r="AS55" i="21"/>
  <c r="BG55" i="21"/>
  <c r="AJ55" i="21"/>
  <c r="AP55" i="21"/>
  <c r="S56" i="21"/>
  <c r="Y56" i="21"/>
  <c r="AY55" i="21"/>
  <c r="CB54" i="21"/>
  <c r="BE55" i="21"/>
  <c r="K56" i="21"/>
  <c r="AK55" i="21"/>
  <c r="N56" i="21"/>
  <c r="AN55" i="21"/>
  <c r="Q56" i="21"/>
  <c r="T56" i="21"/>
  <c r="BW54" i="21"/>
  <c r="W56" i="21"/>
  <c r="BZ54" i="21"/>
  <c r="Z56" i="21"/>
  <c r="AZ55" i="21"/>
  <c r="BS54" i="21"/>
  <c r="AE56" i="21"/>
  <c r="BK54" i="21"/>
  <c r="BN54" i="21"/>
  <c r="BQ54" i="21"/>
  <c r="BT54" i="21"/>
  <c r="AV55" i="21"/>
  <c r="BB55" i="21"/>
  <c r="CE54" i="21"/>
  <c r="AQ55" i="21"/>
  <c r="AT55" i="21"/>
  <c r="AW55" i="21"/>
  <c r="BC55" i="21"/>
  <c r="CF54" i="21"/>
  <c r="AF56" i="21"/>
  <c r="BF55" i="21"/>
  <c r="AC56" i="21"/>
  <c r="CC54" i="21"/>
  <c r="F55" i="21"/>
  <c r="G54" i="21"/>
  <c r="H53" i="21"/>
  <c r="AI55" i="17"/>
  <c r="AJ55" i="17"/>
  <c r="I59" i="17"/>
  <c r="I91" i="17" s="1"/>
  <c r="J59" i="17"/>
  <c r="J91" i="17" s="1"/>
  <c r="AK55" i="17"/>
  <c r="K59" i="17"/>
  <c r="K91" i="17" s="1"/>
  <c r="AL55" i="17"/>
  <c r="AM55" i="17"/>
  <c r="L59" i="17"/>
  <c r="L91" i="17" s="1"/>
  <c r="AN55" i="17"/>
  <c r="M59" i="17"/>
  <c r="M91" i="17" s="1"/>
  <c r="N59" i="17"/>
  <c r="N91" i="17" s="1"/>
  <c r="AO55" i="17"/>
  <c r="AR55" i="17"/>
  <c r="Q59" i="17"/>
  <c r="Q91" i="17" s="1"/>
  <c r="AQ55" i="17"/>
  <c r="O59" i="17"/>
  <c r="O91" i="17" s="1"/>
  <c r="P59" i="17"/>
  <c r="P91" i="17" s="1"/>
  <c r="AP55" i="17"/>
  <c r="R59" i="17"/>
  <c r="R91" i="17" s="1"/>
  <c r="AS55" i="17"/>
  <c r="AT55" i="17"/>
  <c r="S59" i="17"/>
  <c r="S91" i="17" s="1"/>
  <c r="AU55" i="17"/>
  <c r="T59" i="17"/>
  <c r="T91" i="17" s="1"/>
  <c r="U59" i="17"/>
  <c r="U91" i="17" s="1"/>
  <c r="AV55" i="17"/>
  <c r="AW55" i="17"/>
  <c r="V59" i="17"/>
  <c r="V91" i="17" s="1"/>
  <c r="AX55" i="17"/>
  <c r="W59" i="17"/>
  <c r="W91" i="17" s="1"/>
  <c r="X59" i="17"/>
  <c r="X91" i="17" s="1"/>
  <c r="AY55" i="17"/>
  <c r="AZ55" i="17"/>
  <c r="Y59" i="17"/>
  <c r="Y91" i="17" s="1"/>
  <c r="BA55" i="17"/>
  <c r="Z59" i="17"/>
  <c r="Z91" i="17" s="1"/>
  <c r="BB55" i="17"/>
  <c r="AA59" i="17"/>
  <c r="AA91" i="17" s="1"/>
  <c r="AB59" i="17"/>
  <c r="AB91" i="17" s="1"/>
  <c r="BC55" i="17"/>
  <c r="BD55" i="17"/>
  <c r="AC59" i="17"/>
  <c r="AC91" i="17" s="1"/>
  <c r="BE55" i="17"/>
  <c r="AD59" i="17"/>
  <c r="AD91" i="17" s="1"/>
  <c r="BF55" i="17"/>
  <c r="AE59" i="17"/>
  <c r="AE91" i="17" s="1"/>
  <c r="A57" i="17"/>
  <c r="E55" i="17"/>
  <c r="F55" i="17" l="1"/>
  <c r="B57" i="10"/>
  <c r="B59" i="10" s="1"/>
  <c r="E112" i="10"/>
  <c r="F54" i="10" s="1"/>
  <c r="H54" i="10" s="1"/>
  <c r="B113" i="10"/>
  <c r="C113" i="10"/>
  <c r="D113" i="10"/>
  <c r="E56" i="10"/>
  <c r="A114" i="10"/>
  <c r="D55" i="17"/>
  <c r="AL10" i="15"/>
  <c r="AL11" i="15" s="1"/>
  <c r="H59" i="17"/>
  <c r="H91" i="17" s="1"/>
  <c r="E54" i="21"/>
  <c r="C56" i="21"/>
  <c r="D55" i="21"/>
  <c r="H54" i="21"/>
  <c r="F56" i="21"/>
  <c r="G55" i="21"/>
  <c r="A58" i="21"/>
  <c r="BL55" i="21"/>
  <c r="L57" i="21"/>
  <c r="AL56" i="21"/>
  <c r="R57" i="21"/>
  <c r="U57" i="21"/>
  <c r="AR56" i="21"/>
  <c r="BO55" i="21"/>
  <c r="O57" i="21"/>
  <c r="AO56" i="21"/>
  <c r="BR55" i="21"/>
  <c r="BU55" i="21"/>
  <c r="AU56" i="21"/>
  <c r="X57" i="21"/>
  <c r="BX55" i="21"/>
  <c r="AJ56" i="21"/>
  <c r="AP56" i="21"/>
  <c r="BS55" i="21"/>
  <c r="S57" i="21"/>
  <c r="Y57" i="21"/>
  <c r="CB55" i="21"/>
  <c r="BB56" i="21"/>
  <c r="AX56" i="21"/>
  <c r="CA55" i="21"/>
  <c r="AA57" i="21"/>
  <c r="BA56" i="21"/>
  <c r="CD55" i="21"/>
  <c r="AD57" i="21"/>
  <c r="CG55" i="21"/>
  <c r="AG57" i="21"/>
  <c r="BG56" i="21"/>
  <c r="J57" i="21"/>
  <c r="AM56" i="21"/>
  <c r="BP55" i="21"/>
  <c r="P57" i="21"/>
  <c r="BD56" i="21"/>
  <c r="BJ55" i="21"/>
  <c r="BM55" i="21"/>
  <c r="M57" i="21"/>
  <c r="V57" i="21"/>
  <c r="AV56" i="21"/>
  <c r="CE55" i="21"/>
  <c r="AQ56" i="21"/>
  <c r="AT56" i="21"/>
  <c r="AW56" i="21"/>
  <c r="CF55" i="21"/>
  <c r="BZ55" i="21"/>
  <c r="Z57" i="21"/>
  <c r="BY55" i="21"/>
  <c r="AY56" i="21"/>
  <c r="BE56" i="21"/>
  <c r="K57" i="21"/>
  <c r="AK56" i="21"/>
  <c r="N57" i="21"/>
  <c r="AN56" i="21"/>
  <c r="Q57" i="21"/>
  <c r="T57" i="21"/>
  <c r="BW55" i="21"/>
  <c r="W57" i="21"/>
  <c r="AS56" i="21"/>
  <c r="BV55" i="21"/>
  <c r="AB57" i="21"/>
  <c r="AE57" i="21"/>
  <c r="BK55" i="21"/>
  <c r="BN55" i="21"/>
  <c r="BQ55" i="21"/>
  <c r="BT55" i="21"/>
  <c r="AZ56" i="21"/>
  <c r="CC55" i="21"/>
  <c r="AC57" i="21"/>
  <c r="BC56" i="21"/>
  <c r="BF56" i="21"/>
  <c r="AF57" i="21"/>
  <c r="AJ59" i="17"/>
  <c r="AJ91" i="17" s="1"/>
  <c r="AK59" i="17"/>
  <c r="AK91" i="17" s="1"/>
  <c r="AL59" i="17"/>
  <c r="AL91" i="17" s="1"/>
  <c r="AM59" i="17"/>
  <c r="AM91" i="17" s="1"/>
  <c r="AN59" i="17"/>
  <c r="AN91" i="17" s="1"/>
  <c r="AO59" i="17"/>
  <c r="AO91" i="17" s="1"/>
  <c r="AR59" i="17"/>
  <c r="AR91" i="17" s="1"/>
  <c r="AQ59" i="17"/>
  <c r="AQ91" i="17" s="1"/>
  <c r="AP59" i="17"/>
  <c r="AP91" i="17" s="1"/>
  <c r="AS59" i="17"/>
  <c r="AS91" i="17" s="1"/>
  <c r="AT59" i="17"/>
  <c r="AT91" i="17" s="1"/>
  <c r="AU59" i="17"/>
  <c r="AU91" i="17" s="1"/>
  <c r="AV59" i="17"/>
  <c r="AV91" i="17" s="1"/>
  <c r="AW59" i="17"/>
  <c r="AW91" i="17" s="1"/>
  <c r="AX59" i="17"/>
  <c r="AX91" i="17" s="1"/>
  <c r="AY59" i="17"/>
  <c r="AY91" i="17" s="1"/>
  <c r="AZ59" i="17"/>
  <c r="AZ91" i="17" s="1"/>
  <c r="BA59" i="17"/>
  <c r="BA91" i="17" s="1"/>
  <c r="BB59" i="17"/>
  <c r="BB91" i="17" s="1"/>
  <c r="BC59" i="17"/>
  <c r="BC91" i="17" s="1"/>
  <c r="BD59" i="17"/>
  <c r="BD91" i="17" s="1"/>
  <c r="BE59" i="17"/>
  <c r="BE91" i="17" s="1"/>
  <c r="BF59" i="17"/>
  <c r="BF91" i="17" s="1"/>
  <c r="E59" i="17"/>
  <c r="E91" i="17" s="1"/>
  <c r="D59" i="17" l="1"/>
  <c r="F59" i="17"/>
  <c r="D57" i="10"/>
  <c r="E57" i="10"/>
  <c r="A115" i="10"/>
  <c r="B115" i="10" s="1"/>
  <c r="E113" i="10"/>
  <c r="F55" i="10" s="1"/>
  <c r="H55" i="10" s="1"/>
  <c r="B114" i="10"/>
  <c r="C114" i="10"/>
  <c r="D114" i="10"/>
  <c r="D58" i="10"/>
  <c r="AM10" i="15"/>
  <c r="AM11" i="15" s="1"/>
  <c r="AI59" i="17"/>
  <c r="AI91" i="17" s="1"/>
  <c r="C57" i="21"/>
  <c r="E55" i="21"/>
  <c r="D56" i="21"/>
  <c r="H55" i="21"/>
  <c r="G56" i="21"/>
  <c r="A59" i="21"/>
  <c r="BO56" i="21"/>
  <c r="O58" i="21"/>
  <c r="AO57" i="21"/>
  <c r="BR56" i="21"/>
  <c r="BU56" i="21"/>
  <c r="X58" i="21"/>
  <c r="CA56" i="21"/>
  <c r="AA58" i="21"/>
  <c r="BL56" i="21"/>
  <c r="L58" i="21"/>
  <c r="AL57" i="21"/>
  <c r="R58" i="21"/>
  <c r="AR57" i="21"/>
  <c r="U58" i="21"/>
  <c r="AU57" i="21"/>
  <c r="BX56" i="21"/>
  <c r="AX57" i="21"/>
  <c r="BD57" i="21"/>
  <c r="BJ56" i="21"/>
  <c r="BM56" i="21"/>
  <c r="M58" i="21"/>
  <c r="AS57" i="21"/>
  <c r="AV57" i="21"/>
  <c r="AY57" i="21"/>
  <c r="BA57" i="21"/>
  <c r="BG57" i="21"/>
  <c r="AJ57" i="21"/>
  <c r="AP57" i="21"/>
  <c r="BS56" i="21"/>
  <c r="S58" i="21"/>
  <c r="CD56" i="21"/>
  <c r="AD58" i="21"/>
  <c r="CG56" i="21"/>
  <c r="AG58" i="21"/>
  <c r="J58" i="21"/>
  <c r="AM57" i="21"/>
  <c r="BP56" i="21"/>
  <c r="P58" i="21"/>
  <c r="BV56" i="21"/>
  <c r="AB58" i="21"/>
  <c r="BB57" i="21"/>
  <c r="AE58" i="21"/>
  <c r="BK56" i="21"/>
  <c r="BN56" i="21"/>
  <c r="BQ56" i="21"/>
  <c r="BT56" i="21"/>
  <c r="AZ57" i="21"/>
  <c r="CC56" i="21"/>
  <c r="AC58" i="21"/>
  <c r="BC57" i="21"/>
  <c r="AF58" i="21"/>
  <c r="BF57" i="21"/>
  <c r="V58" i="21"/>
  <c r="Y58" i="21"/>
  <c r="CB56" i="21"/>
  <c r="CE56" i="21"/>
  <c r="AQ57" i="21"/>
  <c r="AT57" i="21"/>
  <c r="AW57" i="21"/>
  <c r="BY56" i="21"/>
  <c r="BE57" i="21"/>
  <c r="K58" i="21"/>
  <c r="AK57" i="21"/>
  <c r="N58" i="21"/>
  <c r="AN57" i="21"/>
  <c r="Q58" i="21"/>
  <c r="T58" i="21"/>
  <c r="BW56" i="21"/>
  <c r="W58" i="21"/>
  <c r="BZ56" i="21"/>
  <c r="Z58" i="21"/>
  <c r="CF56" i="21"/>
  <c r="F57" i="21"/>
  <c r="C59" i="17"/>
  <c r="C6" i="12" s="1"/>
  <c r="C115" i="10" l="1"/>
  <c r="D115" i="10"/>
  <c r="E114" i="10"/>
  <c r="F56" i="10" s="1"/>
  <c r="H56" i="10" s="1"/>
  <c r="E58" i="10"/>
  <c r="A116" i="10"/>
  <c r="AN10" i="15"/>
  <c r="AN11" i="15" s="1"/>
  <c r="D57" i="21"/>
  <c r="C58" i="21"/>
  <c r="E56" i="21"/>
  <c r="F58" i="21"/>
  <c r="H56" i="21"/>
  <c r="G57" i="21"/>
  <c r="A60" i="21"/>
  <c r="AL58" i="21"/>
  <c r="BX57" i="21"/>
  <c r="BO57" i="21"/>
  <c r="O59" i="21"/>
  <c r="AO58" i="21"/>
  <c r="BR57" i="21"/>
  <c r="AR58" i="21"/>
  <c r="BU57" i="21"/>
  <c r="BL57" i="21"/>
  <c r="L59" i="21"/>
  <c r="R59" i="21"/>
  <c r="U59" i="21"/>
  <c r="AU58" i="21"/>
  <c r="CD57" i="21"/>
  <c r="AD59" i="21"/>
  <c r="CG57" i="21"/>
  <c r="AG59" i="21"/>
  <c r="BG58" i="21"/>
  <c r="J59" i="21"/>
  <c r="AM58" i="21"/>
  <c r="BP57" i="21"/>
  <c r="P59" i="21"/>
  <c r="BV57" i="21"/>
  <c r="V59" i="21"/>
  <c r="BY57" i="21"/>
  <c r="AB59" i="21"/>
  <c r="X59" i="21"/>
  <c r="AX58" i="21"/>
  <c r="BJ57" i="21"/>
  <c r="BM57" i="21"/>
  <c r="M59" i="21"/>
  <c r="AS58" i="21"/>
  <c r="CA57" i="21"/>
  <c r="AA59" i="21"/>
  <c r="BA58" i="21"/>
  <c r="BD58" i="21"/>
  <c r="AJ58" i="21"/>
  <c r="AP58" i="21"/>
  <c r="BE58" i="21"/>
  <c r="K59" i="21"/>
  <c r="AK58" i="21"/>
  <c r="N59" i="21"/>
  <c r="AN58" i="21"/>
  <c r="Q59" i="21"/>
  <c r="T59" i="21"/>
  <c r="BW57" i="21"/>
  <c r="W59" i="21"/>
  <c r="BZ57" i="21"/>
  <c r="Z59" i="21"/>
  <c r="AZ58" i="21"/>
  <c r="S59" i="21"/>
  <c r="AV58" i="21"/>
  <c r="BB58" i="21"/>
  <c r="AE59" i="21"/>
  <c r="BK57" i="21"/>
  <c r="BN57" i="21"/>
  <c r="BQ57" i="21"/>
  <c r="BT57" i="21"/>
  <c r="BS57" i="21"/>
  <c r="Y59" i="21"/>
  <c r="AY58" i="21"/>
  <c r="CB57" i="21"/>
  <c r="CE57" i="21"/>
  <c r="AQ58" i="21"/>
  <c r="AT58" i="21"/>
  <c r="AW58" i="21"/>
  <c r="CC57" i="21"/>
  <c r="BF58" i="21"/>
  <c r="BC58" i="21"/>
  <c r="AC59" i="21"/>
  <c r="CF57" i="21"/>
  <c r="AF59" i="21"/>
  <c r="E59" i="10"/>
  <c r="C91" i="17"/>
  <c r="C8" i="12"/>
  <c r="E115" i="10" l="1"/>
  <c r="F57" i="10" s="1"/>
  <c r="H57" i="10" s="1"/>
  <c r="B116" i="10"/>
  <c r="C116" i="10"/>
  <c r="D116" i="10"/>
  <c r="AO10" i="15"/>
  <c r="AO11" i="15" s="1"/>
  <c r="E57" i="21"/>
  <c r="D58" i="21"/>
  <c r="C59" i="21"/>
  <c r="H57" i="21"/>
  <c r="G58" i="21"/>
  <c r="F59" i="21"/>
  <c r="A61" i="21"/>
  <c r="BL58" i="21"/>
  <c r="L60" i="21"/>
  <c r="AO59" i="21"/>
  <c r="R60" i="21"/>
  <c r="U60" i="21"/>
  <c r="AU59" i="21"/>
  <c r="BA59" i="21"/>
  <c r="AL59" i="21"/>
  <c r="BO58" i="21"/>
  <c r="O60" i="21"/>
  <c r="BR58" i="21"/>
  <c r="AR59" i="21"/>
  <c r="BU58" i="21"/>
  <c r="X60" i="21"/>
  <c r="AX59" i="21"/>
  <c r="CA58" i="21"/>
  <c r="AA60" i="21"/>
  <c r="BD59" i="21"/>
  <c r="AJ59" i="21"/>
  <c r="AP59" i="21"/>
  <c r="BS58" i="21"/>
  <c r="S60" i="21"/>
  <c r="Y60" i="21"/>
  <c r="CB58" i="21"/>
  <c r="BB59" i="21"/>
  <c r="BX58" i="21"/>
  <c r="CD58" i="21"/>
  <c r="AD60" i="21"/>
  <c r="CG58" i="21"/>
  <c r="AG60" i="21"/>
  <c r="J60" i="21"/>
  <c r="AM59" i="21"/>
  <c r="BP58" i="21"/>
  <c r="P60" i="21"/>
  <c r="BG59" i="21"/>
  <c r="BJ58" i="21"/>
  <c r="BM58" i="21"/>
  <c r="M60" i="21"/>
  <c r="AS59" i="21"/>
  <c r="BY58" i="21"/>
  <c r="AY59" i="21"/>
  <c r="CE58" i="21"/>
  <c r="AQ59" i="21"/>
  <c r="AT59" i="21"/>
  <c r="AW59" i="21"/>
  <c r="CF58" i="21"/>
  <c r="BZ58" i="21"/>
  <c r="BV58" i="21"/>
  <c r="AB60" i="21"/>
  <c r="BE59" i="21"/>
  <c r="K60" i="21"/>
  <c r="AK59" i="21"/>
  <c r="N60" i="21"/>
  <c r="AN59" i="21"/>
  <c r="Q60" i="21"/>
  <c r="T60" i="21"/>
  <c r="BW58" i="21"/>
  <c r="W60" i="21"/>
  <c r="Z60" i="21"/>
  <c r="V60" i="21"/>
  <c r="AV59" i="21"/>
  <c r="AE60" i="21"/>
  <c r="BK58" i="21"/>
  <c r="BN58" i="21"/>
  <c r="BQ58" i="21"/>
  <c r="BT58" i="21"/>
  <c r="AZ59" i="21"/>
  <c r="CC58" i="21"/>
  <c r="AC60" i="21"/>
  <c r="BC59" i="21"/>
  <c r="AF60" i="21"/>
  <c r="BF59" i="21"/>
  <c r="C36" i="12"/>
  <c r="E116" i="10" l="1"/>
  <c r="F58" i="10" s="1"/>
  <c r="H58" i="10" s="1"/>
  <c r="H59" i="10" s="1"/>
  <c r="C10" i="12" s="1"/>
  <c r="F10" i="12" s="1"/>
  <c r="AP10" i="15"/>
  <c r="AP11" i="15" s="1"/>
  <c r="C60" i="21"/>
  <c r="D59" i="21"/>
  <c r="E58" i="21"/>
  <c r="F60" i="21"/>
  <c r="G59" i="21"/>
  <c r="H58" i="21"/>
  <c r="A62" i="21"/>
  <c r="BO59" i="21"/>
  <c r="O61" i="21"/>
  <c r="BR59" i="21"/>
  <c r="BU59" i="21"/>
  <c r="X61" i="21"/>
  <c r="AX60" i="21"/>
  <c r="CA59" i="21"/>
  <c r="AA61" i="21"/>
  <c r="BL59" i="21"/>
  <c r="L61" i="21"/>
  <c r="AO60" i="21"/>
  <c r="R61" i="21"/>
  <c r="U61" i="21"/>
  <c r="AL60" i="21"/>
  <c r="AR60" i="21"/>
  <c r="AU60" i="21"/>
  <c r="BX59" i="21"/>
  <c r="BJ59" i="21"/>
  <c r="BM59" i="21"/>
  <c r="M61" i="21"/>
  <c r="AS60" i="21"/>
  <c r="AV60" i="21"/>
  <c r="AY60" i="21"/>
  <c r="BD60" i="21"/>
  <c r="AJ60" i="21"/>
  <c r="AP60" i="21"/>
  <c r="BS59" i="21"/>
  <c r="S61" i="21"/>
  <c r="BA60" i="21"/>
  <c r="CD59" i="21"/>
  <c r="AD61" i="21"/>
  <c r="CG59" i="21"/>
  <c r="AG61" i="21"/>
  <c r="BG60" i="21"/>
  <c r="J61" i="21"/>
  <c r="AM60" i="21"/>
  <c r="BP59" i="21"/>
  <c r="P61" i="21"/>
  <c r="V61" i="21"/>
  <c r="Y61" i="21"/>
  <c r="CB59" i="21"/>
  <c r="AE61" i="21"/>
  <c r="BK59" i="21"/>
  <c r="BN59" i="21"/>
  <c r="BQ59" i="21"/>
  <c r="BT59" i="21"/>
  <c r="AZ60" i="21"/>
  <c r="CC59" i="21"/>
  <c r="AC61" i="21"/>
  <c r="BC60" i="21"/>
  <c r="AF61" i="21"/>
  <c r="BF60" i="21"/>
  <c r="BY59" i="21"/>
  <c r="CE59" i="21"/>
  <c r="AQ60" i="21"/>
  <c r="AT60" i="21"/>
  <c r="AW60" i="21"/>
  <c r="BV59" i="21"/>
  <c r="AB61" i="21"/>
  <c r="BB60" i="21"/>
  <c r="BE60" i="21"/>
  <c r="K61" i="21"/>
  <c r="AK60" i="21"/>
  <c r="N61" i="21"/>
  <c r="AN60" i="21"/>
  <c r="Q61" i="21"/>
  <c r="T61" i="21"/>
  <c r="BW59" i="21"/>
  <c r="W61" i="21"/>
  <c r="BZ59" i="21"/>
  <c r="Z61" i="21"/>
  <c r="CF59" i="21"/>
  <c r="F59" i="10" l="1"/>
  <c r="C25" i="14"/>
  <c r="AQ10" i="15"/>
  <c r="AQ11" i="15" s="1"/>
  <c r="C61" i="21"/>
  <c r="D60" i="21"/>
  <c r="E59" i="21"/>
  <c r="G60" i="21"/>
  <c r="H59" i="21"/>
  <c r="A63" i="21"/>
  <c r="AU61" i="21"/>
  <c r="BX60" i="21"/>
  <c r="AL61" i="21"/>
  <c r="BO60" i="21"/>
  <c r="O62" i="21"/>
  <c r="BR60" i="21"/>
  <c r="BU60" i="21"/>
  <c r="BL60" i="21"/>
  <c r="L62" i="21"/>
  <c r="AO61" i="21"/>
  <c r="R62" i="21"/>
  <c r="AR61" i="21"/>
  <c r="U62" i="21"/>
  <c r="AX61" i="21"/>
  <c r="BA61" i="21"/>
  <c r="CD60" i="21"/>
  <c r="AD62" i="21"/>
  <c r="BD61" i="21"/>
  <c r="CG60" i="21"/>
  <c r="AG62" i="21"/>
  <c r="J62" i="21"/>
  <c r="AM61" i="21"/>
  <c r="BP60" i="21"/>
  <c r="P62" i="21"/>
  <c r="BV60" i="21"/>
  <c r="V62" i="21"/>
  <c r="BY60" i="21"/>
  <c r="AB62" i="21"/>
  <c r="CA60" i="21"/>
  <c r="AA62" i="21"/>
  <c r="BG61" i="21"/>
  <c r="BJ60" i="21"/>
  <c r="BM60" i="21"/>
  <c r="M62" i="21"/>
  <c r="AS61" i="21"/>
  <c r="X62" i="21"/>
  <c r="AJ61" i="21"/>
  <c r="AP61" i="21"/>
  <c r="BS60" i="21"/>
  <c r="AV61" i="21"/>
  <c r="BB61" i="21"/>
  <c r="BE61" i="21"/>
  <c r="K62" i="21"/>
  <c r="AK61" i="21"/>
  <c r="N62" i="21"/>
  <c r="AN61" i="21"/>
  <c r="Q62" i="21"/>
  <c r="T62" i="21"/>
  <c r="BW60" i="21"/>
  <c r="W62" i="21"/>
  <c r="BZ60" i="21"/>
  <c r="Z62" i="21"/>
  <c r="Y62" i="21"/>
  <c r="AY61" i="21"/>
  <c r="CB60" i="21"/>
  <c r="AE62" i="21"/>
  <c r="BK60" i="21"/>
  <c r="BN60" i="21"/>
  <c r="BQ60" i="21"/>
  <c r="BT60" i="21"/>
  <c r="AZ61" i="21"/>
  <c r="S62" i="21"/>
  <c r="CE60" i="21"/>
  <c r="AQ61" i="21"/>
  <c r="AT61" i="21"/>
  <c r="AW61" i="21"/>
  <c r="AC62" i="21"/>
  <c r="CC60" i="21"/>
  <c r="BC61" i="21"/>
  <c r="BF61" i="21"/>
  <c r="CF60" i="21"/>
  <c r="AF62" i="21"/>
  <c r="F61" i="21"/>
  <c r="AR10" i="15" l="1"/>
  <c r="AR11" i="15" s="1"/>
  <c r="C62" i="21"/>
  <c r="E60" i="21"/>
  <c r="D61" i="21"/>
  <c r="H60" i="21"/>
  <c r="G61" i="21"/>
  <c r="F62" i="21"/>
  <c r="A64" i="21"/>
  <c r="A65" i="21" s="1"/>
  <c r="BL61" i="21"/>
  <c r="L63" i="21"/>
  <c r="R63" i="21"/>
  <c r="AR62" i="21"/>
  <c r="U63" i="21"/>
  <c r="AX62" i="21"/>
  <c r="AO62" i="21"/>
  <c r="AU62" i="21"/>
  <c r="AL62" i="21"/>
  <c r="BO61" i="21"/>
  <c r="O63" i="21"/>
  <c r="BR61" i="21"/>
  <c r="BU61" i="21"/>
  <c r="X63" i="21"/>
  <c r="BG62" i="21"/>
  <c r="AJ62" i="21"/>
  <c r="AP62" i="21"/>
  <c r="BS61" i="21"/>
  <c r="S63" i="21"/>
  <c r="Y63" i="21"/>
  <c r="CB61" i="21"/>
  <c r="BB62" i="21"/>
  <c r="CD61" i="21"/>
  <c r="AD63" i="21"/>
  <c r="BD62" i="21"/>
  <c r="CG61" i="21"/>
  <c r="AG63" i="21"/>
  <c r="J63" i="21"/>
  <c r="AM62" i="21"/>
  <c r="BP61" i="21"/>
  <c r="P63" i="21"/>
  <c r="BX61" i="21"/>
  <c r="CA61" i="21"/>
  <c r="AA63" i="21"/>
  <c r="BA62" i="21"/>
  <c r="BJ61" i="21"/>
  <c r="BM61" i="21"/>
  <c r="M63" i="21"/>
  <c r="BV61" i="21"/>
  <c r="AB63" i="21"/>
  <c r="CE61" i="21"/>
  <c r="AQ62" i="21"/>
  <c r="AT62" i="21"/>
  <c r="AW62" i="21"/>
  <c r="CF61" i="21"/>
  <c r="Z63" i="21"/>
  <c r="AS62" i="21"/>
  <c r="V63" i="21"/>
  <c r="AV62" i="21"/>
  <c r="BE62" i="21"/>
  <c r="K63" i="21"/>
  <c r="AK62" i="21"/>
  <c r="N63" i="21"/>
  <c r="AN62" i="21"/>
  <c r="Q63" i="21"/>
  <c r="T63" i="21"/>
  <c r="BW61" i="21"/>
  <c r="W63" i="21"/>
  <c r="BZ61" i="21"/>
  <c r="BY61" i="21"/>
  <c r="AY62" i="21"/>
  <c r="AE63" i="21"/>
  <c r="BK61" i="21"/>
  <c r="BN61" i="21"/>
  <c r="BQ61" i="21"/>
  <c r="BT61" i="21"/>
  <c r="AZ62" i="21"/>
  <c r="CC61" i="21"/>
  <c r="AC63" i="21"/>
  <c r="BC62" i="21"/>
  <c r="AF63" i="21"/>
  <c r="BF62" i="21"/>
  <c r="A66" i="21" l="1"/>
  <c r="AE65" i="21"/>
  <c r="Z65" i="21"/>
  <c r="AF65" i="21"/>
  <c r="P65" i="21"/>
  <c r="R65" i="21"/>
  <c r="W65" i="21"/>
  <c r="X65" i="21"/>
  <c r="AG65" i="21"/>
  <c r="U65" i="21"/>
  <c r="AB65" i="21"/>
  <c r="AC65" i="21"/>
  <c r="O65" i="21"/>
  <c r="AA65" i="21"/>
  <c r="J65" i="21"/>
  <c r="M65" i="21"/>
  <c r="K65" i="21"/>
  <c r="AD65" i="21"/>
  <c r="S65" i="21"/>
  <c r="N65" i="21"/>
  <c r="T65" i="21"/>
  <c r="V65" i="21"/>
  <c r="L65" i="21"/>
  <c r="Q65" i="21"/>
  <c r="Y65" i="21"/>
  <c r="AS10" i="15"/>
  <c r="AS11" i="15" s="1"/>
  <c r="C63" i="21"/>
  <c r="D62" i="21"/>
  <c r="E61" i="21"/>
  <c r="F63" i="21"/>
  <c r="G62" i="21"/>
  <c r="H61" i="21"/>
  <c r="AL63" i="21"/>
  <c r="BO62" i="21"/>
  <c r="O64" i="21"/>
  <c r="BR62" i="21"/>
  <c r="AR63" i="21"/>
  <c r="BU62" i="21"/>
  <c r="AU63" i="21"/>
  <c r="X64" i="21"/>
  <c r="CA62" i="21"/>
  <c r="AA64" i="21"/>
  <c r="BL62" i="21"/>
  <c r="L64" i="21"/>
  <c r="R64" i="21"/>
  <c r="U64" i="21"/>
  <c r="AO63" i="21"/>
  <c r="BX62" i="21"/>
  <c r="BA63" i="21"/>
  <c r="BG63" i="21"/>
  <c r="BJ62" i="21"/>
  <c r="BM62" i="21"/>
  <c r="M64" i="21"/>
  <c r="AS63" i="21"/>
  <c r="AV63" i="21"/>
  <c r="AY63" i="21"/>
  <c r="AJ63" i="21"/>
  <c r="AP63" i="21"/>
  <c r="BS62" i="21"/>
  <c r="S64" i="21"/>
  <c r="AX63" i="21"/>
  <c r="CD62" i="21"/>
  <c r="AD64" i="21"/>
  <c r="BD63" i="21"/>
  <c r="CG62" i="21"/>
  <c r="AG64" i="21"/>
  <c r="J64" i="21"/>
  <c r="AM63" i="21"/>
  <c r="BP62" i="21"/>
  <c r="P64" i="21"/>
  <c r="BY62" i="21"/>
  <c r="AE64" i="21"/>
  <c r="BK62" i="21"/>
  <c r="BN62" i="21"/>
  <c r="BQ62" i="21"/>
  <c r="BT62" i="21"/>
  <c r="AZ63" i="21"/>
  <c r="CC62" i="21"/>
  <c r="AC64" i="21"/>
  <c r="BC63" i="21"/>
  <c r="AF64" i="21"/>
  <c r="BF63" i="21"/>
  <c r="AW63" i="21"/>
  <c r="BV62" i="21"/>
  <c r="AB64" i="21"/>
  <c r="BB63" i="21"/>
  <c r="CE62" i="21"/>
  <c r="AQ63" i="21"/>
  <c r="AT63" i="21"/>
  <c r="V64" i="21"/>
  <c r="Y64" i="21"/>
  <c r="CB62" i="21"/>
  <c r="BE63" i="21"/>
  <c r="K64" i="21"/>
  <c r="AK63" i="21"/>
  <c r="N64" i="21"/>
  <c r="AN63" i="21"/>
  <c r="Q64" i="21"/>
  <c r="T64" i="21"/>
  <c r="BW62" i="21"/>
  <c r="W64" i="21"/>
  <c r="BZ62" i="21"/>
  <c r="Z64" i="21"/>
  <c r="CF62" i="21"/>
  <c r="C65" i="21" l="1"/>
  <c r="F65" i="21"/>
  <c r="A67" i="21"/>
  <c r="AN65" i="21"/>
  <c r="AO65" i="21"/>
  <c r="AY65" i="21"/>
  <c r="AC66" i="21"/>
  <c r="AG66" i="21"/>
  <c r="W66" i="21"/>
  <c r="AK65" i="21"/>
  <c r="O66" i="21"/>
  <c r="BA65" i="21"/>
  <c r="S66" i="21"/>
  <c r="AE66" i="21"/>
  <c r="AV65" i="21"/>
  <c r="AB66" i="21"/>
  <c r="K66" i="21"/>
  <c r="U66" i="21"/>
  <c r="AT65" i="21"/>
  <c r="M66" i="21"/>
  <c r="AD66" i="21"/>
  <c r="BC65" i="21"/>
  <c r="V66" i="21"/>
  <c r="AQ65" i="21"/>
  <c r="AL65" i="21"/>
  <c r="AZ65" i="21"/>
  <c r="J66" i="21"/>
  <c r="AP65" i="21"/>
  <c r="AW65" i="21"/>
  <c r="AS65" i="21"/>
  <c r="AX65" i="21"/>
  <c r="P66" i="21"/>
  <c r="Q66" i="21"/>
  <c r="BB65" i="21"/>
  <c r="N66" i="21"/>
  <c r="BD65" i="21"/>
  <c r="AF66" i="21"/>
  <c r="BF65" i="21"/>
  <c r="T66" i="21"/>
  <c r="AM65" i="21"/>
  <c r="X66" i="21"/>
  <c r="Z66" i="21"/>
  <c r="AA66" i="21"/>
  <c r="AJ65" i="21"/>
  <c r="AU65" i="21"/>
  <c r="R66" i="21"/>
  <c r="L66" i="21"/>
  <c r="BE65" i="21"/>
  <c r="AR65" i="21"/>
  <c r="BG65" i="21"/>
  <c r="Y66" i="21"/>
  <c r="AT10" i="15"/>
  <c r="AT11" i="15" s="1"/>
  <c r="C64" i="21"/>
  <c r="D63" i="21"/>
  <c r="E62" i="21"/>
  <c r="F64" i="21"/>
  <c r="G63" i="21"/>
  <c r="H62" i="21"/>
  <c r="AO64" i="21"/>
  <c r="AR64" i="21"/>
  <c r="BX63" i="21"/>
  <c r="AX64" i="21"/>
  <c r="BO63" i="21"/>
  <c r="BR63" i="21"/>
  <c r="BU63" i="21"/>
  <c r="AU64" i="21"/>
  <c r="BL63" i="21"/>
  <c r="AL64" i="21"/>
  <c r="CA63" i="21"/>
  <c r="CD63" i="21"/>
  <c r="CG63" i="21"/>
  <c r="AM64" i="21"/>
  <c r="BP63" i="21"/>
  <c r="BV63" i="21"/>
  <c r="BY63" i="21"/>
  <c r="BA64" i="21"/>
  <c r="BD64" i="21"/>
  <c r="BG64" i="21"/>
  <c r="BJ63" i="21"/>
  <c r="BM63" i="21"/>
  <c r="AS64" i="21"/>
  <c r="AJ64" i="21"/>
  <c r="AP64" i="21"/>
  <c r="AY64" i="21"/>
  <c r="CB63" i="21"/>
  <c r="AK64" i="21"/>
  <c r="AN64" i="21"/>
  <c r="BW63" i="21"/>
  <c r="BZ63" i="21"/>
  <c r="BF64" i="21"/>
  <c r="AZ64" i="21"/>
  <c r="BS63" i="21"/>
  <c r="BE64" i="21"/>
  <c r="BK63" i="21"/>
  <c r="BN63" i="21"/>
  <c r="BQ63" i="21"/>
  <c r="BT63" i="21"/>
  <c r="AV64" i="21"/>
  <c r="BB64" i="21"/>
  <c r="CE63" i="21"/>
  <c r="AQ64" i="21"/>
  <c r="AT64" i="21"/>
  <c r="AW64" i="21"/>
  <c r="BC64" i="21"/>
  <c r="CF63" i="21"/>
  <c r="CC63" i="21"/>
  <c r="C66" i="21" l="1"/>
  <c r="F66" i="21"/>
  <c r="A68" i="21"/>
  <c r="S67" i="21"/>
  <c r="P67" i="21"/>
  <c r="X67" i="21"/>
  <c r="AA67" i="21"/>
  <c r="AP66" i="21"/>
  <c r="AD67" i="21"/>
  <c r="AV66" i="21"/>
  <c r="AF67" i="21"/>
  <c r="BE66" i="21"/>
  <c r="AO66" i="21"/>
  <c r="AE67" i="21"/>
  <c r="BF66" i="21"/>
  <c r="BA66" i="21"/>
  <c r="T67" i="21"/>
  <c r="R67" i="21"/>
  <c r="AK66" i="21"/>
  <c r="V67" i="21"/>
  <c r="AQ66" i="21"/>
  <c r="Z67" i="21"/>
  <c r="AR66" i="21"/>
  <c r="BD66" i="21"/>
  <c r="AX66" i="21"/>
  <c r="AN66" i="21"/>
  <c r="AT66" i="21"/>
  <c r="AG67" i="21"/>
  <c r="AZ66" i="21"/>
  <c r="AU66" i="21"/>
  <c r="BB66" i="21"/>
  <c r="J67" i="21"/>
  <c r="W67" i="21"/>
  <c r="AY66" i="21"/>
  <c r="U67" i="21"/>
  <c r="L67" i="21"/>
  <c r="AM66" i="21"/>
  <c r="CA65" i="21"/>
  <c r="BX65" i="21"/>
  <c r="M67" i="21"/>
  <c r="BG66" i="21"/>
  <c r="Y67" i="21"/>
  <c r="O67" i="21"/>
  <c r="N67" i="21"/>
  <c r="K67" i="21"/>
  <c r="BC66" i="21"/>
  <c r="AB67" i="21"/>
  <c r="AJ66" i="21"/>
  <c r="CG65" i="21"/>
  <c r="CC65" i="21"/>
  <c r="BK65" i="21"/>
  <c r="BS65" i="21"/>
  <c r="AC67" i="21"/>
  <c r="AW66" i="21"/>
  <c r="BV65" i="21"/>
  <c r="BR65" i="21"/>
  <c r="CE65" i="21"/>
  <c r="BN65" i="21"/>
  <c r="BJ65" i="21"/>
  <c r="BT65" i="21"/>
  <c r="BP65" i="21"/>
  <c r="Q67" i="21"/>
  <c r="BO65" i="21"/>
  <c r="BU65" i="21"/>
  <c r="BY65" i="21"/>
  <c r="BQ65" i="21"/>
  <c r="BZ65" i="21"/>
  <c r="BW65" i="21"/>
  <c r="AS66" i="21"/>
  <c r="AL66" i="21"/>
  <c r="CF65" i="21"/>
  <c r="BM65" i="21"/>
  <c r="CB65" i="21"/>
  <c r="CD65" i="21"/>
  <c r="BL65" i="21"/>
  <c r="D65" i="21"/>
  <c r="G65" i="21"/>
  <c r="AU10" i="15"/>
  <c r="AU11" i="15" s="1"/>
  <c r="D64" i="21"/>
  <c r="E63" i="21"/>
  <c r="G64" i="21"/>
  <c r="H63" i="21"/>
  <c r="BL64" i="21"/>
  <c r="BO64" i="21"/>
  <c r="BR64" i="21"/>
  <c r="BU64" i="21"/>
  <c r="BX64" i="21"/>
  <c r="BS64" i="21"/>
  <c r="CB64" i="21"/>
  <c r="CA64" i="21"/>
  <c r="CD64" i="21"/>
  <c r="CG64" i="21"/>
  <c r="BP64" i="21"/>
  <c r="BJ64" i="21"/>
  <c r="BM64" i="21"/>
  <c r="BZ64" i="21"/>
  <c r="BY64" i="21"/>
  <c r="BW64" i="21"/>
  <c r="BV64" i="21"/>
  <c r="CE64" i="21"/>
  <c r="BK64" i="21"/>
  <c r="BN64" i="21"/>
  <c r="BQ64" i="21"/>
  <c r="BT64" i="21"/>
  <c r="CC64" i="21"/>
  <c r="CF64" i="21"/>
  <c r="G66" i="21" l="1"/>
  <c r="D66" i="21"/>
  <c r="A69" i="21"/>
  <c r="AD68" i="21"/>
  <c r="AW67" i="21"/>
  <c r="AY67" i="21"/>
  <c r="BA67" i="21"/>
  <c r="W68" i="21"/>
  <c r="Q68" i="21"/>
  <c r="AB68" i="21"/>
  <c r="L68" i="21"/>
  <c r="AO67" i="21"/>
  <c r="AM67" i="21"/>
  <c r="AZ67" i="21"/>
  <c r="V68" i="21"/>
  <c r="AR67" i="21"/>
  <c r="AC68" i="21"/>
  <c r="AT67" i="21"/>
  <c r="AX67" i="21"/>
  <c r="K68" i="21"/>
  <c r="BC67" i="21"/>
  <c r="AF68" i="21"/>
  <c r="R68" i="21"/>
  <c r="X68" i="21"/>
  <c r="Y68" i="21"/>
  <c r="BG67" i="21"/>
  <c r="AP67" i="21"/>
  <c r="BB67" i="21"/>
  <c r="AN67" i="21"/>
  <c r="P68" i="21"/>
  <c r="AE68" i="21"/>
  <c r="AJ67" i="21"/>
  <c r="AU67" i="21"/>
  <c r="AA68" i="21"/>
  <c r="BF67" i="21"/>
  <c r="M68" i="21"/>
  <c r="N68" i="21"/>
  <c r="BD67" i="21"/>
  <c r="Z68" i="21"/>
  <c r="AV67" i="21"/>
  <c r="CE66" i="21"/>
  <c r="BK66" i="21"/>
  <c r="CC66" i="21"/>
  <c r="BP66" i="21"/>
  <c r="O68" i="21"/>
  <c r="AK67" i="21"/>
  <c r="J68" i="21"/>
  <c r="U68" i="21"/>
  <c r="AG68" i="21"/>
  <c r="BE67" i="21"/>
  <c r="AS67" i="21"/>
  <c r="CG66" i="21"/>
  <c r="BX66" i="21"/>
  <c r="BM66" i="21"/>
  <c r="BR66" i="21"/>
  <c r="BV66" i="21"/>
  <c r="BJ66" i="21"/>
  <c r="BO66" i="21"/>
  <c r="BU66" i="21"/>
  <c r="BL66" i="21"/>
  <c r="CA66" i="21"/>
  <c r="S68" i="21"/>
  <c r="T68" i="21"/>
  <c r="CB66" i="21"/>
  <c r="BS66" i="21"/>
  <c r="CD66" i="21"/>
  <c r="BT66" i="21"/>
  <c r="BY66" i="21"/>
  <c r="AL67" i="21"/>
  <c r="AQ67" i="21"/>
  <c r="BZ66" i="21"/>
  <c r="BW66" i="21"/>
  <c r="BN66" i="21"/>
  <c r="BQ66" i="21"/>
  <c r="CF66" i="21"/>
  <c r="E65" i="21"/>
  <c r="H65" i="21"/>
  <c r="F67" i="21"/>
  <c r="C67" i="21"/>
  <c r="AV10" i="15"/>
  <c r="E64" i="21"/>
  <c r="H64" i="21"/>
  <c r="F68" i="21" l="1"/>
  <c r="C68" i="21"/>
  <c r="H66" i="21"/>
  <c r="E66" i="21"/>
  <c r="BC68" i="21"/>
  <c r="AF69" i="21"/>
  <c r="AL68" i="21"/>
  <c r="N69" i="21"/>
  <c r="W69" i="21"/>
  <c r="AQ68" i="21"/>
  <c r="R69" i="21"/>
  <c r="S69" i="21"/>
  <c r="AP68" i="21"/>
  <c r="AV68" i="21"/>
  <c r="BA68" i="21"/>
  <c r="J69" i="21"/>
  <c r="AO68" i="21"/>
  <c r="AB69" i="21"/>
  <c r="AU68" i="21"/>
  <c r="BG68" i="21"/>
  <c r="AE69" i="21"/>
  <c r="X69" i="21"/>
  <c r="AD69" i="21"/>
  <c r="BF68" i="21"/>
  <c r="BB68" i="21"/>
  <c r="AM68" i="21"/>
  <c r="P69" i="21"/>
  <c r="AC69" i="21"/>
  <c r="K69" i="21"/>
  <c r="Y69" i="21"/>
  <c r="U69" i="21"/>
  <c r="AK68" i="21"/>
  <c r="T69" i="21"/>
  <c r="AT68" i="21"/>
  <c r="M69" i="21"/>
  <c r="AZ68" i="21"/>
  <c r="Q69" i="21"/>
  <c r="Z69" i="21"/>
  <c r="AX68" i="21"/>
  <c r="O69" i="21"/>
  <c r="AW68" i="21"/>
  <c r="V69" i="21"/>
  <c r="AA69" i="21"/>
  <c r="BV67" i="21"/>
  <c r="CD67" i="21"/>
  <c r="BW67" i="21"/>
  <c r="BS67" i="21"/>
  <c r="AS68" i="21"/>
  <c r="AJ68" i="21"/>
  <c r="L69" i="21"/>
  <c r="AR68" i="21"/>
  <c r="BU67" i="21"/>
  <c r="CF67" i="21"/>
  <c r="BL67" i="21"/>
  <c r="BO67" i="21"/>
  <c r="AG69" i="21"/>
  <c r="BE68" i="21"/>
  <c r="BJ67" i="21"/>
  <c r="BM67" i="21"/>
  <c r="BT67" i="21"/>
  <c r="BQ67" i="21"/>
  <c r="CB67" i="21"/>
  <c r="CC67" i="21"/>
  <c r="BZ67" i="21"/>
  <c r="BD68" i="21"/>
  <c r="AN68" i="21"/>
  <c r="BX67" i="21"/>
  <c r="BN67" i="21"/>
  <c r="BP67" i="21"/>
  <c r="BK67" i="21"/>
  <c r="CE67" i="21"/>
  <c r="CA67" i="21"/>
  <c r="BR67" i="21"/>
  <c r="AY68" i="21"/>
  <c r="CG67" i="21"/>
  <c r="BY67" i="21"/>
  <c r="G67" i="21"/>
  <c r="D67" i="21"/>
  <c r="AV11" i="15"/>
  <c r="AW10" i="15"/>
  <c r="AW11" i="15" s="1"/>
  <c r="D68" i="21" l="1"/>
  <c r="G68" i="21"/>
  <c r="F69" i="21"/>
  <c r="H67" i="21"/>
  <c r="E67" i="21"/>
  <c r="C69" i="21"/>
  <c r="AK69" i="21"/>
  <c r="AX69" i="21"/>
  <c r="AO69" i="21"/>
  <c r="AU69" i="21"/>
  <c r="BF69" i="21"/>
  <c r="AM69" i="21"/>
  <c r="BA69" i="21"/>
  <c r="AY69" i="21"/>
  <c r="AN69" i="21"/>
  <c r="AP69" i="21"/>
  <c r="BE69" i="21"/>
  <c r="AS69" i="21"/>
  <c r="AL69" i="21"/>
  <c r="AR69" i="21"/>
  <c r="AJ69" i="21"/>
  <c r="BC69" i="21"/>
  <c r="BB69" i="21"/>
  <c r="BG69" i="21"/>
  <c r="BD69" i="21"/>
  <c r="AV69" i="21"/>
  <c r="BM68" i="21"/>
  <c r="BT68" i="21"/>
  <c r="BO68" i="21"/>
  <c r="BJ68" i="21"/>
  <c r="CD68" i="21"/>
  <c r="BX68" i="21"/>
  <c r="AQ69" i="21"/>
  <c r="AW69" i="21"/>
  <c r="CE68" i="21"/>
  <c r="BY68" i="21"/>
  <c r="BL68" i="21"/>
  <c r="BS68" i="21"/>
  <c r="BW68" i="21"/>
  <c r="BQ68" i="21"/>
  <c r="CA68" i="21"/>
  <c r="CC68" i="21"/>
  <c r="BV68" i="21"/>
  <c r="CB68" i="21"/>
  <c r="AT69" i="21"/>
  <c r="AZ69" i="21"/>
  <c r="BZ68" i="21"/>
  <c r="CG68" i="21"/>
  <c r="BR68" i="21"/>
  <c r="BP68" i="21"/>
  <c r="CF68" i="21"/>
  <c r="BN68" i="21"/>
  <c r="BU68" i="21"/>
  <c r="BK68" i="21"/>
  <c r="AX10" i="15"/>
  <c r="AX11" i="15" s="1"/>
  <c r="H68" i="21" l="1"/>
  <c r="E68" i="21"/>
  <c r="D69" i="21"/>
  <c r="G69" i="21"/>
  <c r="CF69" i="21"/>
  <c r="CG69" i="21"/>
  <c r="CB69" i="21"/>
  <c r="CD69" i="21"/>
  <c r="BR69" i="21"/>
  <c r="CC69" i="21"/>
  <c r="BS69" i="21"/>
  <c r="CE69" i="21"/>
  <c r="BT69" i="21"/>
  <c r="BW69" i="21"/>
  <c r="BQ69" i="21"/>
  <c r="CA69" i="21"/>
  <c r="BK69" i="21"/>
  <c r="BM69" i="21"/>
  <c r="BU69" i="21"/>
  <c r="BJ69" i="21"/>
  <c r="BZ69" i="21"/>
  <c r="BP69" i="21"/>
  <c r="BN69" i="21"/>
  <c r="BX69" i="21"/>
  <c r="BY69" i="21"/>
  <c r="BV69" i="21"/>
  <c r="BO69" i="21"/>
  <c r="BL69" i="21"/>
  <c r="AY10" i="15"/>
  <c r="AY11" i="15" s="1"/>
  <c r="E69" i="21" l="1"/>
  <c r="H69" i="21"/>
  <c r="AZ10" i="15"/>
  <c r="AZ11" i="15" s="1"/>
  <c r="A79" i="21" l="1"/>
  <c r="BA10" i="15"/>
  <c r="BA11" i="15" s="1"/>
  <c r="L81" i="21"/>
  <c r="O81" i="21"/>
  <c r="R81" i="21"/>
  <c r="U81" i="21"/>
  <c r="X81" i="21"/>
  <c r="AA81" i="21"/>
  <c r="AD81" i="21"/>
  <c r="AG81" i="21"/>
  <c r="S81" i="21"/>
  <c r="V81" i="21"/>
  <c r="Y81" i="21"/>
  <c r="AB81" i="21"/>
  <c r="P81" i="21"/>
  <c r="M81" i="21"/>
  <c r="Q81" i="21"/>
  <c r="K81" i="21"/>
  <c r="N81" i="21"/>
  <c r="AE81" i="21"/>
  <c r="T81" i="21"/>
  <c r="W81" i="21"/>
  <c r="Z81" i="21"/>
  <c r="AC81" i="21"/>
  <c r="AF81" i="21"/>
  <c r="BL77" i="21" l="1"/>
  <c r="BO77" i="21"/>
  <c r="BR77" i="21"/>
  <c r="BU77" i="21"/>
  <c r="BU81" i="21" s="1"/>
  <c r="BX77" i="21"/>
  <c r="CA77" i="21"/>
  <c r="CA81" i="21" s="1"/>
  <c r="CD77" i="21"/>
  <c r="CG77" i="21"/>
  <c r="BJ77" i="21"/>
  <c r="BP77" i="21"/>
  <c r="BS77" i="21"/>
  <c r="BV77" i="21"/>
  <c r="BV81" i="21" s="1"/>
  <c r="CB77" i="21"/>
  <c r="CE77" i="21"/>
  <c r="BM77" i="21"/>
  <c r="BM81" i="21" s="1"/>
  <c r="BY77" i="21"/>
  <c r="BY81" i="21" s="1"/>
  <c r="BN77" i="21"/>
  <c r="BW77" i="21"/>
  <c r="BW81" i="21" s="1"/>
  <c r="CF77" i="21"/>
  <c r="BQ77" i="21"/>
  <c r="BZ77" i="21"/>
  <c r="BZ81" i="21" s="1"/>
  <c r="BK77" i="21"/>
  <c r="BK81" i="21" s="1"/>
  <c r="BT77" i="21"/>
  <c r="CC77" i="21"/>
  <c r="CC81" i="21" s="1"/>
  <c r="A80" i="21"/>
  <c r="BB10" i="15"/>
  <c r="C81" i="21"/>
  <c r="C22" i="12" s="1"/>
  <c r="F81" i="21"/>
  <c r="J81" i="21"/>
  <c r="BL81" i="21"/>
  <c r="BO81" i="21"/>
  <c r="AR81" i="21"/>
  <c r="BR81" i="21"/>
  <c r="AU81" i="21"/>
  <c r="AX81" i="21"/>
  <c r="BX81" i="21"/>
  <c r="AL81" i="21"/>
  <c r="AO81" i="21"/>
  <c r="BA81" i="21"/>
  <c r="BD81" i="21"/>
  <c r="CD81" i="21"/>
  <c r="BG81" i="21"/>
  <c r="CG81" i="21"/>
  <c r="AS81" i="21"/>
  <c r="BS81" i="21"/>
  <c r="AM81" i="21"/>
  <c r="BP81" i="21"/>
  <c r="AP81" i="21"/>
  <c r="AY81" i="21"/>
  <c r="CB81" i="21"/>
  <c r="BE81" i="21"/>
  <c r="CE81" i="21"/>
  <c r="AQ81" i="21"/>
  <c r="AT81" i="21"/>
  <c r="BT81" i="21"/>
  <c r="AW81" i="21"/>
  <c r="AZ81" i="21"/>
  <c r="BC81" i="21"/>
  <c r="BF81" i="21"/>
  <c r="CF81" i="21"/>
  <c r="BB81" i="21"/>
  <c r="AK81" i="21"/>
  <c r="BN81" i="21"/>
  <c r="AN81" i="21"/>
  <c r="BQ81" i="21"/>
  <c r="AV81" i="21"/>
  <c r="H77" i="21" l="1"/>
  <c r="E77" i="21"/>
  <c r="E81" i="21" s="1"/>
  <c r="C18" i="12" s="1"/>
  <c r="BB11" i="15"/>
  <c r="BC10" i="15"/>
  <c r="H81" i="21"/>
  <c r="BJ81" i="21"/>
  <c r="D81" i="21"/>
  <c r="C20" i="12" s="1"/>
  <c r="G81" i="21"/>
  <c r="AJ81" i="21"/>
  <c r="BC11" i="15" l="1"/>
  <c r="C29" i="12"/>
  <c r="C15" i="14" s="1"/>
  <c r="B11" i="15" l="1"/>
  <c r="A11" i="15" s="1"/>
  <c r="F26" i="15" s="1"/>
  <c r="F23" i="15"/>
  <c r="C36" i="14"/>
  <c r="C27" i="14" s="1"/>
  <c r="F37" i="15" l="1"/>
  <c r="F29" i="15"/>
  <c r="C34" i="12"/>
  <c r="C38" i="12" s="1"/>
  <c r="F32" i="15"/>
  <c r="C29" i="14" l="1"/>
  <c r="C32" i="14" s="1"/>
  <c r="C39" i="14" l="1"/>
  <c r="C41" i="14" s="1"/>
  <c r="C42" i="14" s="1"/>
  <c r="E27" i="14"/>
</calcChain>
</file>

<file path=xl/comments1.xml><?xml version="1.0" encoding="utf-8"?>
<comments xmlns="http://schemas.openxmlformats.org/spreadsheetml/2006/main">
  <authors>
    <author>BCS</author>
  </authors>
  <commentList>
    <comment ref="B13" authorId="0" shapeId="0">
      <text>
        <r>
          <rPr>
            <b/>
            <sz val="9"/>
            <color indexed="81"/>
            <rFont val="Tahoma"/>
            <family val="2"/>
          </rPr>
          <t>BCS:</t>
        </r>
        <r>
          <rPr>
            <sz val="9"/>
            <color indexed="81"/>
            <rFont val="Tahoma"/>
            <family val="2"/>
          </rPr>
          <t xml:space="preserve">
Used mainly for calculating FTEs</t>
        </r>
      </text>
    </comment>
  </commentList>
</comments>
</file>

<file path=xl/comments2.xml><?xml version="1.0" encoding="utf-8"?>
<comments xmlns="http://schemas.openxmlformats.org/spreadsheetml/2006/main">
  <authors>
    <author>BCS</author>
  </authors>
  <commentList>
    <comment ref="B7" authorId="0" shapeId="0">
      <text>
        <r>
          <rPr>
            <b/>
            <sz val="9"/>
            <color indexed="81"/>
            <rFont val="Tahoma"/>
            <family val="2"/>
          </rPr>
          <t>BCS:</t>
        </r>
        <r>
          <rPr>
            <sz val="9"/>
            <color indexed="81"/>
            <rFont val="Tahoma"/>
            <family val="2"/>
          </rPr>
          <t xml:space="preserve">
APCP = Alternative Payroll Covered Period</t>
        </r>
      </text>
    </comment>
  </commentList>
</comments>
</file>

<file path=xl/comments3.xml><?xml version="1.0" encoding="utf-8"?>
<comments xmlns="http://schemas.openxmlformats.org/spreadsheetml/2006/main">
  <authors>
    <author>BCS</author>
  </authors>
  <commentList>
    <comment ref="E17" authorId="0" shapeId="0">
      <text>
        <r>
          <rPr>
            <b/>
            <sz val="9"/>
            <color indexed="81"/>
            <rFont val="Tahoma"/>
            <family val="2"/>
          </rPr>
          <t>BCS:</t>
        </r>
        <r>
          <rPr>
            <sz val="9"/>
            <color indexed="81"/>
            <rFont val="Tahoma"/>
            <family val="2"/>
          </rPr>
          <t xml:space="preserve">
Should include gas for employer provided vehicle.
Defined as a service for the distribution of transportation as a state/local fee assessment.</t>
        </r>
      </text>
    </comment>
  </commentList>
</comments>
</file>

<file path=xl/sharedStrings.xml><?xml version="1.0" encoding="utf-8"?>
<sst xmlns="http://schemas.openxmlformats.org/spreadsheetml/2006/main" count="1714" uniqueCount="285">
  <si>
    <t>Employee</t>
  </si>
  <si>
    <t>Hours</t>
  </si>
  <si>
    <t>Gross Wage</t>
  </si>
  <si>
    <t>FTE</t>
  </si>
  <si>
    <t>FTE Monthly Average</t>
  </si>
  <si>
    <t>Forgiveness Amount</t>
  </si>
  <si>
    <t>Loan Proceeds</t>
  </si>
  <si>
    <r>
      <rPr>
        <b/>
        <u/>
        <sz val="11"/>
        <rFont val="Calibri"/>
        <family val="2"/>
        <scheme val="minor"/>
      </rPr>
      <t xml:space="preserve">Rent </t>
    </r>
    <r>
      <rPr>
        <sz val="11"/>
        <rFont val="Calibri"/>
        <family val="2"/>
        <scheme val="minor"/>
      </rPr>
      <t>obligated under a leasing agreement in force before Feb 15, 2020</t>
    </r>
  </si>
  <si>
    <t>Tab herein</t>
  </si>
  <si>
    <t>Reduction Relating to Salary and Wages</t>
  </si>
  <si>
    <r>
      <rPr>
        <b/>
        <u/>
        <sz val="11"/>
        <rFont val="Calibri"/>
        <family val="2"/>
        <scheme val="minor"/>
      </rPr>
      <t>Utilities</t>
    </r>
    <r>
      <rPr>
        <sz val="11"/>
        <rFont val="Calibri"/>
        <family val="2"/>
        <scheme val="minor"/>
      </rPr>
      <t xml:space="preserve"> payment for electricity, gas, water, transportation, telephone &amp; internet access for which service began before Feb 15, 2020</t>
    </r>
    <r>
      <rPr>
        <sz val="11"/>
        <color rgb="FF0070C0"/>
        <rFont val="Calibri"/>
        <family val="2"/>
        <scheme val="minor"/>
      </rPr>
      <t>(latest guidance states this includes gas you use driving your business vehicle for self employed)</t>
    </r>
  </si>
  <si>
    <t>Table 2:</t>
  </si>
  <si>
    <t>PPP Schedule A Worksheet, Table 1 Totals</t>
  </si>
  <si>
    <t>PPP Schedule A Worksheet, Table 2 Totals</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</si>
  <si>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</si>
  <si>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</si>
  <si>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</si>
  <si>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</si>
  <si>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PPP Schedule A</t>
  </si>
  <si>
    <t>Loan Forgiveness Application</t>
  </si>
  <si>
    <t>Other Payroll Costs During the Covered Period or the Alternative Payroll Covered Period</t>
  </si>
  <si>
    <t>8. Amount paid by Borrower for employer state/local taxes on employee comp</t>
  </si>
  <si>
    <t>6. Amount paid for employer contributions for employee health insurance:</t>
  </si>
  <si>
    <t>7. Amount paid for employer contributions to employee retirement plans</t>
  </si>
  <si>
    <t>9. Amount paid to owner-employees/self-employed individual/general partners</t>
  </si>
  <si>
    <t>If you have not reduced the number of employees or the average paid hours of your employees between January 1, 2020 and the end of the Covered Period, check here ☐, skip lines 11 and 12 and enter 1.0 on line 13.</t>
  </si>
  <si>
    <t>10. Payroll Costs (add lines 1, 4, 6, 7, 8, and 9):</t>
  </si>
  <si>
    <t>11. Average FTE during the Borrower’s chosen reference period</t>
  </si>
  <si>
    <t>12. Total Average FTE (add lines 2 and 5)</t>
  </si>
  <si>
    <t>Payroll and Nonpayroll Costs</t>
  </si>
  <si>
    <t>Adjustments for Full-Time Equivalency (FTE) and Salary/Hourly Wage Reductions</t>
  </si>
  <si>
    <t>Potential Forgiveness Amounts</t>
  </si>
  <si>
    <t>PPP Loan Forgiveness Calculation Form</t>
  </si>
  <si>
    <t>1. Payroll Costs (enter the amount from PPP Schedule A, line 10)</t>
  </si>
  <si>
    <t>2. Business Mortgage Interest Payments</t>
  </si>
  <si>
    <t>3. Business Rent or Lease Payments</t>
  </si>
  <si>
    <t>4. Business Utility Payments</t>
  </si>
  <si>
    <t>5. Total Salary/Hourly Wage Reduction (amount from PPP Schedule A, line 3)</t>
  </si>
  <si>
    <t>6. Add the amounts on lines 1, 2, 3, and 4, then subtract line 5</t>
  </si>
  <si>
    <t>7. FTE Reduction Quotient (PPP Schedule A, line 13)</t>
  </si>
  <si>
    <t>8. Modified Total (multiply line 6 by line 7)</t>
  </si>
  <si>
    <t>9. PPP Loan Amount</t>
  </si>
  <si>
    <t>11. Forgiveness Amount (enter the smallest of lines 8, 9, and 10)</t>
  </si>
  <si>
    <t>Average annual salary or hourly wage</t>
  </si>
  <si>
    <t>between Jan 1 and March 31, 2020</t>
  </si>
  <si>
    <t>Wage Reduction Safe Harbor</t>
  </si>
  <si>
    <r>
      <t xml:space="preserve">List all Employees who received compensation from the Borrower at an annualized rate of less than or equal to $100,000 </t>
    </r>
    <r>
      <rPr>
        <b/>
        <sz val="11"/>
        <color theme="1"/>
        <rFont val="Calibri"/>
        <family val="2"/>
        <scheme val="minor"/>
      </rPr>
      <t>for all pay periods in 2019</t>
    </r>
    <r>
      <rPr>
        <sz val="11"/>
        <color theme="1"/>
        <rFont val="Calibri"/>
        <family val="2"/>
        <scheme val="minor"/>
      </rPr>
      <t xml:space="preserve"> or were not employed by the Borrower at any point in 2019.</t>
    </r>
  </si>
  <si>
    <t>Total Box 3 Schedule A Worksheet</t>
  </si>
  <si>
    <r>
      <rPr>
        <b/>
        <u/>
        <sz val="11"/>
        <rFont val="Calibri"/>
        <family val="2"/>
        <scheme val="minor"/>
      </rPr>
      <t>Interest on Mortgage</t>
    </r>
    <r>
      <rPr>
        <sz val="11"/>
        <rFont val="Calibri"/>
        <family val="2"/>
        <scheme val="minor"/>
      </rPr>
      <t xml:space="preserve"> on real or personal property incurred before Feb 15, 2020</t>
    </r>
    <r>
      <rPr>
        <sz val="11"/>
        <color rgb="FF0070C0"/>
        <rFont val="Calibri"/>
        <family val="2"/>
        <scheme val="minor"/>
      </rPr>
      <t xml:space="preserve"> (including interest or rent(below) on vehicle,or any other personal property, you use to perform business)</t>
    </r>
  </si>
  <si>
    <t>Sched A</t>
  </si>
  <si>
    <t>calculated</t>
  </si>
  <si>
    <t>From</t>
  </si>
  <si>
    <t>Comp Reduction</t>
  </si>
  <si>
    <t>Table 1:</t>
  </si>
  <si>
    <t>(All numbers below currently carry from other tabs herein or are calculations)</t>
  </si>
  <si>
    <r>
      <t xml:space="preserve">13. FTE Reduction Quotient (divide line 12 by line 11) </t>
    </r>
    <r>
      <rPr>
        <i/>
        <sz val="11"/>
        <color theme="1"/>
        <rFont val="Calibri"/>
        <family val="2"/>
        <scheme val="minor"/>
      </rPr>
      <t>if &lt; 1 see FTE Safe Harbor Tab</t>
    </r>
  </si>
  <si>
    <t>FTE Reduction Safe Harbor</t>
  </si>
  <si>
    <r>
      <rPr>
        <b/>
        <sz val="11"/>
        <color theme="1"/>
        <rFont val="Calibri"/>
        <family val="2"/>
        <scheme val="minor"/>
      </rPr>
      <t xml:space="preserve">Step 2. </t>
    </r>
    <r>
      <rPr>
        <sz val="11"/>
        <color theme="1"/>
        <rFont val="Calibri"/>
        <family val="2"/>
        <scheme val="minor"/>
      </rPr>
      <t xml:space="preserve">Enter the borrower’s total FTE in the Borrower’s pay period inclusive of February 15, 2020. Follow the same method that was used in step 1. </t>
    </r>
  </si>
  <si>
    <t>Complete only if FTE reduction calculation is less than 1</t>
  </si>
  <si>
    <r>
      <rPr>
        <b/>
        <sz val="11"/>
        <color theme="1"/>
        <rFont val="Calibri"/>
        <family val="2"/>
        <scheme val="minor"/>
      </rPr>
      <t xml:space="preserve">Step 1. </t>
    </r>
    <r>
      <rPr>
        <sz val="11"/>
        <color theme="1"/>
        <rFont val="Calibri"/>
        <family val="2"/>
        <scheme val="minor"/>
      </rPr>
      <t>Enter the borrower’s total average FTE between February 15, 2020 and April 26, 2020. Follow the same method that was used to calculate Average FTE during covered period or APCP.</t>
    </r>
  </si>
  <si>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t>
    </r>
  </si>
  <si>
    <t>Must have decrease in average FTE's during 2-15 to 4-26 period as compared to Feb 15 to be eligible for FTE Safe Harbor</t>
  </si>
  <si>
    <t>Must be equal to or greater than FTE's Feb 15 2020 for Safe Harbor to apply</t>
  </si>
  <si>
    <r>
      <rPr>
        <b/>
        <sz val="11"/>
        <color theme="1"/>
        <rFont val="Calibri"/>
        <family val="2"/>
        <scheme val="minor"/>
      </rPr>
      <t xml:space="preserve">Step 5. </t>
    </r>
    <r>
      <rPr>
        <sz val="11"/>
        <color theme="1"/>
        <rFont val="Calibri"/>
        <family val="2"/>
        <scheme val="minor"/>
      </rPr>
      <t xml:space="preserve">If the entry for step 4 is greater than or equal to step 2, enter 1.0 on line 13 of PPP Schedule A; </t>
    </r>
  </si>
  <si>
    <t>Avg FTE</t>
  </si>
  <si>
    <t>10. Payroll Cost 60% Requirement (divide line 1 by 0.60)</t>
  </si>
  <si>
    <t>1st Qtr</t>
  </si>
  <si>
    <t>2nd Qtr</t>
  </si>
  <si>
    <t>24-weeks</t>
  </si>
  <si>
    <t>Max Pay: 24-week covered period</t>
  </si>
  <si>
    <t>Max Pay: 24-week covered period (owners)</t>
  </si>
  <si>
    <t>Totals</t>
  </si>
  <si>
    <t>Total Other Costs</t>
  </si>
  <si>
    <t>Health Insurance</t>
  </si>
  <si>
    <t>Retirement Plan</t>
  </si>
  <si>
    <t>State Unempl. Tax</t>
  </si>
  <si>
    <t>Sch A Non-Cash Comp</t>
  </si>
  <si>
    <t>NonPayroll Costs</t>
  </si>
  <si>
    <t>See Below for summary</t>
  </si>
  <si>
    <t>Electricity</t>
  </si>
  <si>
    <t>Gas</t>
  </si>
  <si>
    <t>Water</t>
  </si>
  <si>
    <t>Telephone</t>
  </si>
  <si>
    <t>Internet</t>
  </si>
  <si>
    <t>Transportation</t>
  </si>
  <si>
    <t>hours per week</t>
  </si>
  <si>
    <t>Do not include compensation where credit was taken for Sick or Family Leave</t>
  </si>
  <si>
    <t>Enter the first date in January that falls on the day of the week that you pay in the yellow date field</t>
  </si>
  <si>
    <t>Enter information in columns for "Employee", "Hours", and "Gross Wage"</t>
  </si>
  <si>
    <t>Percentage Increase</t>
  </si>
  <si>
    <t>Date Loan was Disbursed - Date "Covered Period" starts</t>
  </si>
  <si>
    <t>Notes Related to Calculations:</t>
  </si>
  <si>
    <t>Loan Forgiveness Reduction Exceptions:</t>
  </si>
  <si>
    <t>A</t>
  </si>
  <si>
    <t>Unable to rehire individuals who were employees on February 15, 2020</t>
  </si>
  <si>
    <t>B</t>
  </si>
  <si>
    <t>Unable to hire similarly qualified employees for unfilled positions on or before December 31, 2020</t>
  </si>
  <si>
    <t>C</t>
  </si>
  <si>
    <t>D</t>
  </si>
  <si>
    <t>The borrower made a good faith, written offer to restore the reduced hours of such employee;</t>
  </si>
  <si>
    <t>The offer was for the same salary or wages and same number of hours as earned by such employee in the last pay period prior to the reduction in hours;</t>
  </si>
  <si>
    <t>The borrower has maintained records documenting the offer and its rejection</t>
  </si>
  <si>
    <t>The offer was rejected by such employee;</t>
  </si>
  <si>
    <t>The borrower informed the applicable state unemployment insurance office of such employee’s rejected offer of reemployment within 30 days of the employee’s rejection of the offer</t>
  </si>
  <si>
    <r>
      <t xml:space="preserve">Tried to work with employee for restoring employment and </t>
    </r>
    <r>
      <rPr>
        <b/>
        <u/>
        <sz val="11"/>
        <color theme="1"/>
        <rFont val="Calibri"/>
        <family val="2"/>
        <scheme val="minor"/>
      </rPr>
      <t>all</t>
    </r>
    <r>
      <rPr>
        <sz val="11"/>
        <color theme="1"/>
        <rFont val="Calibri"/>
        <family val="2"/>
        <scheme val="minor"/>
      </rPr>
      <t xml:space="preserve"> of the following items were done:</t>
    </r>
  </si>
  <si>
    <t>i</t>
  </si>
  <si>
    <t>ii</t>
  </si>
  <si>
    <t>iii</t>
  </si>
  <si>
    <t>iv</t>
  </si>
  <si>
    <t>v</t>
  </si>
  <si>
    <t xml:space="preserve">Employee is fired for cause, voluntarily resigns, or voluntarily requests a reduced schedule </t>
  </si>
  <si>
    <t>Notes</t>
  </si>
  <si>
    <t>Subtotals</t>
  </si>
  <si>
    <t>Sch A Payroll</t>
  </si>
  <si>
    <t>A.1</t>
  </si>
  <si>
    <t>B.1</t>
  </si>
  <si>
    <t xml:space="preserve">(a) the Borrower reduced its FTE employee levels in the period beginning February 15, 2020, and ending April 26, 2020; and </t>
  </si>
  <si>
    <t>If both:</t>
  </si>
  <si>
    <t>(b) the Borrower then restored its FTE employee levels by not later than December 31, 2020 to its FTE employee levels in the Borrower’s pay period that included February 15, 2020.</t>
  </si>
  <si>
    <r>
      <rPr>
        <u/>
        <sz val="11"/>
        <color theme="1"/>
        <rFont val="Calibri"/>
        <family val="2"/>
        <scheme val="minor"/>
      </rPr>
      <t>FTE Safe Harbors</t>
    </r>
    <r>
      <rPr>
        <sz val="11"/>
        <color theme="1"/>
        <rFont val="Calibri"/>
        <family val="2"/>
        <scheme val="minor"/>
      </rPr>
      <t xml:space="preserve"> (exempts borrowers from any loan forgiveness reduction based on a reduction in FTE employe levels)</t>
    </r>
  </si>
  <si>
    <t>FTE Reduction Exceptions:</t>
  </si>
  <si>
    <t>annual salary or hourly wage as of</t>
  </si>
  <si>
    <t>average annual salary or hourly wage between 2/15/2020 and</t>
  </si>
  <si>
    <t>average annual salary or hourly wage as of</t>
  </si>
  <si>
    <t>Net Wage Reduction</t>
  </si>
  <si>
    <t>Salary / Hourly Wage Reduction</t>
  </si>
  <si>
    <t>during "covered period" or APCP</t>
  </si>
  <si>
    <t>Input</t>
  </si>
  <si>
    <t>Wage Reduction Safe Harbor (below)</t>
  </si>
  <si>
    <t>See diff rules for seasonal employers if applicable</t>
  </si>
  <si>
    <t>Avg FTEs</t>
  </si>
  <si>
    <t>Employee 1</t>
  </si>
  <si>
    <t>Compensation Reduction Exceptions:</t>
  </si>
  <si>
    <t>Employee hourly rate was not reduced - hours reduced</t>
  </si>
  <si>
    <t>Employee is replaced with new employee at same or increased hourly wage</t>
  </si>
  <si>
    <t>A.2</t>
  </si>
  <si>
    <t>B.2</t>
  </si>
  <si>
    <t>C.2</t>
  </si>
  <si>
    <t>D.2</t>
  </si>
  <si>
    <t>Employee voluntarily resigned</t>
  </si>
  <si>
    <t>Employee was fired for cause</t>
  </si>
  <si>
    <t>Wage Reduction Exception (See Notes tab)</t>
  </si>
  <si>
    <t>SUTA</t>
  </si>
  <si>
    <t>3rd Qtr</t>
  </si>
  <si>
    <t>High Comp Employee 1</t>
  </si>
  <si>
    <t>Week</t>
  </si>
  <si>
    <t>Min from FTE Safe Harbor</t>
  </si>
  <si>
    <t>Max Pay: &lt;24-week covered period</t>
  </si>
  <si>
    <t>Average FTEs for Chosen Period (will want smallest Avg FTE)</t>
  </si>
  <si>
    <t>Horizontal Lookup date closet without going over</t>
  </si>
  <si>
    <t>Match formula to find column with date</t>
  </si>
  <si>
    <t>Vertical lookup of wages</t>
  </si>
  <si>
    <t>FTE Quarterly Average</t>
  </si>
  <si>
    <t>FTE Pay Period</t>
  </si>
  <si>
    <t>Total FTEs</t>
  </si>
  <si>
    <t>Employees at time of loan application</t>
  </si>
  <si>
    <t>Employees at time of forgiveness application</t>
  </si>
  <si>
    <t>Week #</t>
  </si>
  <si>
    <t>Employees receiving compensation at an annualized rate of more than $100,000 for any pay period in 2019.</t>
  </si>
  <si>
    <t>Employees who received compensation at an annualized rate of less than or equal to $100,000 for all pay periods in 2019 or were not employed by the Borrower at any point in 2019.</t>
  </si>
  <si>
    <t>Table 3:</t>
  </si>
  <si>
    <t>Sumproduct</t>
  </si>
  <si>
    <t>Vlookup</t>
  </si>
  <si>
    <t>horiz lookup</t>
  </si>
  <si>
    <t>match column</t>
  </si>
  <si>
    <t>sumifs</t>
  </si>
  <si>
    <r>
      <rPr>
        <b/>
        <sz val="11"/>
        <color theme="1"/>
        <rFont val="Calibri"/>
        <family val="2"/>
        <scheme val="minor"/>
      </rPr>
      <t>Step 4.</t>
    </r>
    <r>
      <rPr>
        <sz val="11"/>
        <color theme="1"/>
        <rFont val="Calibri"/>
        <family val="2"/>
        <scheme val="minor"/>
      </rPr>
      <t xml:space="preserve"> Enter the borrower’s total FTE as of the earlier of December 31, 2020 or date application submitted.</t>
    </r>
  </si>
  <si>
    <t>Latest date for FTE restoration</t>
  </si>
  <si>
    <t>Formula based on FTE count date range</t>
  </si>
  <si>
    <t>Count # cells between dates</t>
  </si>
  <si>
    <t>lookup employee wage in certain column</t>
  </si>
  <si>
    <t>Sum of #s between two dates</t>
  </si>
  <si>
    <t>Wages</t>
  </si>
  <si>
    <t>Covered Period:</t>
  </si>
  <si>
    <t>Alternatively, a borrower that received a PPP loan before June 5, 2020 may elect for the covered period to end eight weeks after the date of disbursement of the PPP loan.</t>
  </si>
  <si>
    <t>For purposes of loan forgiveness, the covered period is the 24-week period beginning on the date the lender disburses the PPP loan.</t>
  </si>
  <si>
    <t>Under section 3(b)(1) of the Paycheck Protection Program Flexibility Act of 2020, the loan forgiveness covered period of any borrower will end no later than December 31, 2020.</t>
  </si>
  <si>
    <t>The December 31, 2020 covered period end date will most likely be changed due to an extension of the PPP loan application period.</t>
  </si>
  <si>
    <t>Alternative Payroll Coverd Period:</t>
  </si>
  <si>
    <t>For administrative convenience of the borrower, a borrower with a bi-weekly (or more frequent) payroll cycle may elect to use an alternative payroll covered period</t>
  </si>
  <si>
    <t>This period begins on the first day of the first payroll cycle in the covered period and continues for either:</t>
  </si>
  <si>
    <t xml:space="preserve">(a) eight weeks, in the case of a borrower that received its PPP loan before June 5, 2020 and elects to use an eight-week covered period, or </t>
  </si>
  <si>
    <t>(b) 24 weeks, in the case of all other borrowers.</t>
  </si>
  <si>
    <t>For example, if the borrower elects an eight-week covered period and received the loan proceed on June 1, then the borrower's covered period begins on June 1 and ends on July 26.</t>
  </si>
  <si>
    <t>that starts on June 7 and ends 55 days later (for a total of 56 days), on August 1.</t>
  </si>
  <si>
    <t>The first day of the borrower’s first payroll cycle that starts in the covered period is June 7. The borrower may elect an alternative payroll covered period for payroll cost purposes</t>
  </si>
  <si>
    <t>Note: if use the APCP, must use this period for all items where there is a reference in the rules to "the Covered Period or the Alternative Payroll Covered Period".</t>
  </si>
  <si>
    <t>Otherwise, must use the Covered Period for all other references.</t>
  </si>
  <si>
    <t>This amount may be reduced by any EIDL grant/advance</t>
  </si>
  <si>
    <r>
      <t xml:space="preserve">  Alternative Payroll Covered Period (APCP)</t>
    </r>
    <r>
      <rPr>
        <u/>
        <sz val="11"/>
        <color rgb="FF0000FF"/>
        <rFont val="Calibri"/>
        <family val="2"/>
        <scheme val="minor"/>
      </rPr>
      <t xml:space="preserve"> payroll period begin date</t>
    </r>
    <r>
      <rPr>
        <sz val="11"/>
        <color rgb="FF0000FF"/>
        <rFont val="Calibri"/>
        <family val="2"/>
        <scheme val="minor"/>
      </rPr>
      <t xml:space="preserve"> if chosen to use - </t>
    </r>
    <r>
      <rPr>
        <i/>
        <sz val="11"/>
        <color rgb="FF0000FF"/>
        <rFont val="Calibri"/>
        <family val="2"/>
        <scheme val="minor"/>
      </rPr>
      <t>see below</t>
    </r>
  </si>
  <si>
    <r>
      <t xml:space="preserve">  Alternative Payroll Covered Period (APCP) </t>
    </r>
    <r>
      <rPr>
        <u/>
        <sz val="11"/>
        <color rgb="FF0000FF"/>
        <rFont val="Calibri"/>
        <family val="2"/>
        <scheme val="minor"/>
      </rPr>
      <t>first date paid payroll during APCP</t>
    </r>
    <r>
      <rPr>
        <sz val="11"/>
        <color rgb="FF0000FF"/>
        <rFont val="Calibri"/>
        <family val="2"/>
        <scheme val="minor"/>
      </rPr>
      <t xml:space="preserve"> if chosen to use</t>
    </r>
  </si>
  <si>
    <t>Avg FTEs Feb 15 - June 30, 2019</t>
  </si>
  <si>
    <t>Avg FTEs Jan 1 - Feb 29, 2020</t>
  </si>
  <si>
    <t>Bi-Weekly</t>
  </si>
  <si>
    <t>Borrower business name</t>
  </si>
  <si>
    <t>Payroll Schedule</t>
  </si>
  <si>
    <t>Covered Period - from</t>
  </si>
  <si>
    <t>Covered Period - to</t>
  </si>
  <si>
    <t>Borrower Name</t>
  </si>
  <si>
    <t>Input information as follows:</t>
  </si>
  <si>
    <t xml:space="preserve">A. </t>
  </si>
  <si>
    <t>Things to specifically watch for:</t>
  </si>
  <si>
    <t>Dates entered in input worksheet and first payroll date in payroll worksheets.  Some formulas rely on finding the same dates.</t>
  </si>
  <si>
    <t xml:space="preserve">B. </t>
  </si>
  <si>
    <t xml:space="preserve">C. </t>
  </si>
  <si>
    <t xml:space="preserve">D. </t>
  </si>
  <si>
    <t>Instructions</t>
  </si>
  <si>
    <t>Complete items in yellow fields</t>
  </si>
  <si>
    <t>2019 Jan-June Payroll</t>
  </si>
  <si>
    <t>Check that payroll #s in columns DC &amp; DE agree to the payroll reports</t>
  </si>
  <si>
    <t>2020 Payroll</t>
  </si>
  <si>
    <r>
      <t xml:space="preserve">Enter information in columns for "Employee", "Hours", and "Gross Wage".  </t>
    </r>
    <r>
      <rPr>
        <i/>
        <u/>
        <sz val="11"/>
        <color theme="1"/>
        <rFont val="Calibri"/>
        <family val="2"/>
        <scheme val="minor"/>
      </rPr>
      <t>Note separate sections</t>
    </r>
    <r>
      <rPr>
        <sz val="11"/>
        <color theme="1"/>
        <rFont val="Calibri"/>
        <family val="2"/>
        <scheme val="minor"/>
      </rPr>
      <t xml:space="preserve"> for highly compensated employees and owners.</t>
    </r>
  </si>
  <si>
    <r>
      <t xml:space="preserve">Enter the first date in January that falls on the day of the week that you pay in the </t>
    </r>
    <r>
      <rPr>
        <i/>
        <sz val="11"/>
        <color theme="1"/>
        <rFont val="Calibri"/>
        <family val="2"/>
        <scheme val="minor"/>
      </rPr>
      <t>yellow</t>
    </r>
    <r>
      <rPr>
        <sz val="11"/>
        <color theme="1"/>
        <rFont val="Calibri"/>
        <family val="2"/>
        <scheme val="minor"/>
      </rPr>
      <t xml:space="preserve"> date field</t>
    </r>
  </si>
  <si>
    <t>Enter information in columns for "Health Insurance", "Retirement Plan", and "State Unemployment Tax"</t>
  </si>
  <si>
    <t>2020 Non-Cash Comp</t>
  </si>
  <si>
    <t xml:space="preserve">E. </t>
  </si>
  <si>
    <t>Enter the mortgage interest, rent/lease payments, and utilites paid during the covered period.  See bottom section for specific utility rows.</t>
  </si>
  <si>
    <t>Once information above has been input, the process of checking calculations need to be done.</t>
  </si>
  <si>
    <t>Check Calc Form and Sched A worksheets for any obvious errors.</t>
  </si>
  <si>
    <t>There is no guarantee that this spreadsheet will calculate all items for every situation.  Therefore, you must verify the final amounts as appropriate.</t>
  </si>
  <si>
    <t>Submit documents necessary to be provided as indicated in the application instructions.</t>
  </si>
  <si>
    <t>This spreadsheet has been created to help facilitate the calculations necessary in order to complete the PPP Loan Forgiveness Application for weekly and bi-weekly payrolls.</t>
  </si>
  <si>
    <t>Complete application form (Each bank's process and requirements will vary so need to find out your bank's specific process and requirements)</t>
  </si>
  <si>
    <t>Check that payroll #s in columns HI - HM agree to the payroll reports</t>
  </si>
  <si>
    <t>(Earlier of application date or 12/31/2020)</t>
  </si>
  <si>
    <t>5. Enter Average FTE</t>
  </si>
  <si>
    <t>4. Enter Cash Compensation</t>
  </si>
  <si>
    <t>1. Enter Cash Compensation</t>
  </si>
  <si>
    <t>2. Enter Average FTE</t>
  </si>
  <si>
    <t>3. Enter Salary/Hourly Wage Reduction</t>
  </si>
  <si>
    <t>Date of Loan Application</t>
  </si>
  <si>
    <t>Below</t>
  </si>
  <si>
    <t>See Notes</t>
  </si>
  <si>
    <t>For owner-employees, if:</t>
  </si>
  <si>
    <t>a) C-Corporation</t>
  </si>
  <si>
    <t>b) S-Corporation</t>
  </si>
  <si>
    <t>c) Schedule C</t>
  </si>
  <si>
    <t>d) General Partner</t>
  </si>
  <si>
    <t>Above amounts are included in capped wages:</t>
  </si>
  <si>
    <t>8-week</t>
  </si>
  <si>
    <t>24-week</t>
  </si>
  <si>
    <t>Same as C-Corp except no health insurance since already included in compensation #s</t>
  </si>
  <si>
    <t>No retirement or health insurance included, capped for 2019 net profit</t>
  </si>
  <si>
    <t>No retirement or health insurance included.  Capped for 2019 SE net earnings, reduced by section 179 and then multiplied by 0.9235.</t>
  </si>
  <si>
    <t>This date is used for calculation purposes only and does not indicate the exact date the application is submitted to the bank.</t>
  </si>
  <si>
    <t>Enter only employer paid amounts (not amounts deducted from employee pay or otherwised paid by employee)</t>
  </si>
  <si>
    <t>Enter the employer paid (not deducted from employee pay) information in columns for "Health Insurance", "Retirement Plan", and "State Unemployment Tax"</t>
  </si>
  <si>
    <t>If borrower has paid retirement benefits for owners, need to limit amounts to 2019 contribution times 2.5/12.</t>
  </si>
  <si>
    <t>Date loan forgiveness application to be submitted (enter a date no later than 6 days past last payroll period information entered)</t>
  </si>
  <si>
    <t>2019 First Date of FTE for comparable period</t>
  </si>
  <si>
    <t>2019 Last Date of FTE for comparable period</t>
  </si>
  <si>
    <t>2020 Last Date of FTE for comparable period</t>
  </si>
  <si>
    <t>Comp Reduction Safe Harbor Dates</t>
  </si>
  <si>
    <t>Enter "Weekly", "Bi-Weekly", or "Bi-Monthly" payroll</t>
  </si>
  <si>
    <t>First Payroll Date in Covered Period (date must show in the 2020 payroll input)</t>
  </si>
  <si>
    <t>2020 Payroll Supplemental Totals</t>
  </si>
  <si>
    <t>The spreadsheet is setup to handle 50 non-highly compensated employees, 9 highly compensated employees, and 4 owners.  If have more, use 2020 Payroll Supplemental worksheet</t>
  </si>
  <si>
    <t>non-highly compensated employees where their annual wages or hourly rate was reduced at any time.</t>
  </si>
  <si>
    <r>
      <t xml:space="preserve">*** </t>
    </r>
    <r>
      <rPr>
        <b/>
        <u/>
        <sz val="11"/>
        <color rgb="FF00B050"/>
        <rFont val="Calibri"/>
        <family val="2"/>
        <scheme val="minor"/>
      </rPr>
      <t>Do not</t>
    </r>
    <r>
      <rPr>
        <u/>
        <sz val="11"/>
        <color rgb="FF00B050"/>
        <rFont val="Calibri"/>
        <family val="2"/>
        <scheme val="minor"/>
      </rPr>
      <t xml:space="preserve"> </t>
    </r>
    <r>
      <rPr>
        <sz val="11"/>
        <color theme="1"/>
        <rFont val="Calibri"/>
        <family val="2"/>
        <scheme val="minor"/>
      </rPr>
      <t>insert or delete rows as this will most likely cause errors ***</t>
    </r>
  </si>
  <si>
    <r>
      <t xml:space="preserve">If you need more rows, please use the '2020 Payroll Supplemental' worksheet. </t>
    </r>
    <r>
      <rPr>
        <u/>
        <sz val="11"/>
        <color theme="1"/>
        <rFont val="Calibri"/>
        <family val="2"/>
        <scheme val="minor"/>
      </rPr>
      <t xml:space="preserve"> </t>
    </r>
    <r>
      <rPr>
        <u/>
        <sz val="11"/>
        <color rgb="FF00B050"/>
        <rFont val="Calibri"/>
        <family val="2"/>
        <scheme val="minor"/>
      </rPr>
      <t>Note</t>
    </r>
    <r>
      <rPr>
        <sz val="11"/>
        <color rgb="FF00B050"/>
        <rFont val="Calibri"/>
        <family val="2"/>
        <scheme val="minor"/>
      </rPr>
      <t xml:space="preserve"> that this supplemental worksheet </t>
    </r>
    <r>
      <rPr>
        <b/>
        <u/>
        <sz val="11"/>
        <color rgb="FF00B050"/>
        <rFont val="Calibri"/>
        <family val="2"/>
        <scheme val="minor"/>
      </rPr>
      <t>cannot</t>
    </r>
    <r>
      <rPr>
        <sz val="11"/>
        <color rgb="FF00B050"/>
        <rFont val="Calibri"/>
        <family val="2"/>
        <scheme val="minor"/>
      </rPr>
      <t xml:space="preserve"> be used for </t>
    </r>
  </si>
  <si>
    <r>
      <t xml:space="preserve">If there are any limitations for full time employees (FTEs) or compensation look into possible exceptions.  This spreadsheet calculates the compensation reduction based on salaried wages and </t>
    </r>
    <r>
      <rPr>
        <b/>
        <u/>
        <sz val="11"/>
        <color theme="1"/>
        <rFont val="Calibri"/>
        <family val="2"/>
        <scheme val="minor"/>
      </rPr>
      <t>not</t>
    </r>
    <r>
      <rPr>
        <sz val="11"/>
        <color theme="1"/>
        <rFont val="Calibri"/>
        <family val="2"/>
        <scheme val="minor"/>
      </rPr>
      <t xml:space="preserve"> hourly pay rate.</t>
    </r>
  </si>
  <si>
    <t>Totals not entered below</t>
  </si>
  <si>
    <r>
      <rPr>
        <u/>
        <sz val="11"/>
        <color theme="1"/>
        <rFont val="Calibri"/>
        <family val="2"/>
        <scheme val="minor"/>
      </rPr>
      <t>Enter totals</t>
    </r>
    <r>
      <rPr>
        <sz val="11"/>
        <color theme="1"/>
        <rFont val="Calibri"/>
        <family val="2"/>
        <scheme val="minor"/>
      </rPr>
      <t xml:space="preserve"> paid during covered period at top above employee detail if you wish instead of entering detailed employee amounts.</t>
    </r>
  </si>
  <si>
    <t>Date Payroll Pulled Through</t>
  </si>
  <si>
    <t>Alternative Payroll Covered Period (if applicable) - from</t>
  </si>
  <si>
    <t>Alternative Payroll Covered Period (if applicable) - to</t>
  </si>
  <si>
    <r>
      <t xml:space="preserve">Worksheet  </t>
    </r>
    <r>
      <rPr>
        <sz val="11"/>
        <color theme="1"/>
        <rFont val="Calibri"/>
        <family val="2"/>
        <scheme val="minor"/>
      </rPr>
      <t>(</t>
    </r>
    <r>
      <rPr>
        <u/>
        <sz val="11"/>
        <color theme="1"/>
        <rFont val="Calibri"/>
        <family val="2"/>
        <scheme val="minor"/>
      </rPr>
      <t>Links</t>
    </r>
    <r>
      <rPr>
        <sz val="11"/>
        <color theme="1"/>
        <rFont val="Calibri"/>
        <family val="2"/>
        <scheme val="minor"/>
      </rPr>
      <t>)</t>
    </r>
  </si>
  <si>
    <t xml:space="preserve">Able to document an inability to return to the same level of business activity as such business was operating at before February 15, 2020, due to compliance with </t>
  </si>
  <si>
    <t xml:space="preserve">requirements established or guidance issued by SHHS, CDC, or OSHA </t>
  </si>
  <si>
    <r>
      <rPr>
        <b/>
        <u/>
        <sz val="12"/>
        <color rgb="FFFF0000"/>
        <rFont val="Calibri"/>
        <family val="2"/>
        <scheme val="minor"/>
      </rPr>
      <t>Notes</t>
    </r>
    <r>
      <rPr>
        <b/>
        <u/>
        <sz val="12"/>
        <rFont val="Calibri"/>
        <family val="2"/>
        <scheme val="minor"/>
      </rPr>
      <t>:</t>
    </r>
    <r>
      <rPr>
        <b/>
        <sz val="12"/>
        <rFont val="Calibri"/>
        <family val="2"/>
        <scheme val="minor"/>
      </rPr>
      <t xml:space="preserve">  </t>
    </r>
    <r>
      <rPr>
        <sz val="12"/>
        <color rgb="FF00B0F0"/>
        <rFont val="Calibri"/>
        <family val="2"/>
        <scheme val="minor"/>
      </rPr>
      <t xml:space="preserve">Must be paid during the covered period (not APCP) </t>
    </r>
    <r>
      <rPr>
        <b/>
        <sz val="12"/>
        <color rgb="FF00B0F0"/>
        <rFont val="Calibri"/>
        <family val="2"/>
        <scheme val="minor"/>
      </rPr>
      <t>OR</t>
    </r>
    <r>
      <rPr>
        <sz val="12"/>
        <color rgb="FF00B0F0"/>
        <rFont val="Calibri"/>
        <family val="2"/>
        <scheme val="minor"/>
      </rPr>
      <t xml:space="preserve"> incurred during the covered period </t>
    </r>
    <r>
      <rPr>
        <u/>
        <sz val="12"/>
        <color rgb="FF00B0F0"/>
        <rFont val="Calibri"/>
        <family val="2"/>
        <scheme val="minor"/>
      </rPr>
      <t>and</t>
    </r>
    <r>
      <rPr>
        <sz val="12"/>
        <color rgb="FF00B0F0"/>
        <rFont val="Calibri"/>
        <family val="2"/>
        <scheme val="minor"/>
      </rPr>
      <t xml:space="preserve"> paid on or before the next regular billing date.</t>
    </r>
  </si>
  <si>
    <r>
      <rPr>
        <b/>
        <u/>
        <sz val="12"/>
        <color rgb="FFFF0000"/>
        <rFont val="Calibri"/>
        <family val="2"/>
        <scheme val="minor"/>
      </rPr>
      <t>Payments to Related Parties:</t>
    </r>
    <r>
      <rPr>
        <b/>
        <u/>
        <sz val="12"/>
        <rFont val="Calibri"/>
        <family val="2"/>
        <scheme val="minor"/>
      </rPr>
      <t xml:space="preserve"> </t>
    </r>
    <r>
      <rPr>
        <sz val="11"/>
        <rFont val="Calibri"/>
        <family val="2"/>
        <scheme val="minor"/>
      </rPr>
      <t xml:space="preserve"> </t>
    </r>
  </si>
  <si>
    <t>a) If rent is paid to a related party, include only amount paid up to the mortgage interest on the rented portion of the property.</t>
  </si>
  <si>
    <t>b) Mortgage interest payments to related parties are not eligible for forgiveness.</t>
  </si>
  <si>
    <t>Weeks in Covered Period (between 8 and 24)</t>
  </si>
  <si>
    <t>***</t>
  </si>
  <si>
    <t>Possible additional limitations if paid less than $100k in 2019</t>
  </si>
  <si>
    <r>
      <t xml:space="preserve">Enter information in columns for "Employee", "Hours", and "Gross Wage".  Do </t>
    </r>
    <r>
      <rPr>
        <u/>
        <sz val="11"/>
        <color theme="1"/>
        <rFont val="Calibri"/>
        <family val="2"/>
        <scheme val="minor"/>
      </rPr>
      <t xml:space="preserve">not </t>
    </r>
    <r>
      <rPr>
        <sz val="11"/>
        <color theme="1"/>
        <rFont val="Calibri"/>
        <family val="2"/>
        <scheme val="minor"/>
      </rPr>
      <t>enter owner hours information.</t>
    </r>
  </si>
  <si>
    <r>
      <t xml:space="preserve"> Do </t>
    </r>
    <r>
      <rPr>
        <u/>
        <sz val="11"/>
        <color theme="1"/>
        <rFont val="Calibri"/>
        <family val="2"/>
        <scheme val="minor"/>
      </rPr>
      <t>not</t>
    </r>
    <r>
      <rPr>
        <sz val="11"/>
        <color theme="1"/>
        <rFont val="Calibri"/>
        <family val="2"/>
        <scheme val="minor"/>
      </rPr>
      <t xml:space="preserve"> enter owner hours information (enter only payroll paid).</t>
    </r>
  </si>
  <si>
    <t xml:space="preserve">Total </t>
  </si>
  <si>
    <t>2019 Comp</t>
  </si>
  <si>
    <t xml:space="preserve">Owner Compensation limited based on 2019 payroll.  </t>
  </si>
  <si>
    <t>Owners do not include &lt;5% C and S Corporation owners.</t>
  </si>
  <si>
    <t>Owner/Employee</t>
  </si>
  <si>
    <t>Employee Count</t>
  </si>
  <si>
    <t>Date last updated: 10/19/2020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</si>
</sst>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_);_(* \(#,##0.0\);_(* &quot;-&quot;??_);_(@_)"/>
    <numFmt numFmtId="166" formatCode="0.0"/>
    <numFmt numFmtId="167" formatCode="_(* #,##0.000_);_(* \(#,##0.000\);_(* &quot;-&quot;??_);_(@_)"/>
  </numFmts>
  <fonts count="47" x14ac:knownFonts="1">
    <font>
      <sz val="11"/>
      <color theme="1"/>
      <name val="Calibri"/>
      <family val="2"/>
      <scheme val="minor"/>
    </font>
    <font>
      <sz val="11"/>
      <color theme="1"/>
      <name val="Calibri"/>
      <family val="2"/>
      <scheme val="minor"/>
    </font>
    <font>
      <sz val="11"/>
      <color rgb="FF0000FF"/>
      <name val="Calibri"/>
      <family val="2"/>
      <scheme val="minor"/>
    </font>
    <font>
      <b/>
      <sz val="11"/>
      <color theme="1"/>
      <name val="Calibri"/>
      <family val="2"/>
      <scheme val="minor"/>
    </font>
    <font>
      <b/>
      <sz val="11"/>
      <color rgb="FF0000FF"/>
      <name val="Calibri"/>
      <family val="2"/>
      <scheme val="minor"/>
    </font>
    <font>
      <sz val="11"/>
      <color rgb="FFFF0000"/>
      <name val="Calibri"/>
      <family val="2"/>
      <scheme val="minor"/>
    </font>
    <font>
      <sz val="11"/>
      <name val="Calibri"/>
      <family val="2"/>
      <scheme val="minor"/>
    </font>
    <font>
      <b/>
      <sz val="14"/>
      <color theme="1"/>
      <name val="Calibri"/>
      <family val="2"/>
      <scheme val="minor"/>
    </font>
    <font>
      <sz val="10"/>
      <name val="Arial"/>
      <family val="2"/>
    </font>
    <font>
      <b/>
      <sz val="11"/>
      <name val="Calibri"/>
      <family val="2"/>
      <scheme val="minor"/>
    </font>
    <font>
      <b/>
      <sz val="11"/>
      <color indexed="12"/>
      <name val="Calibri"/>
      <family val="2"/>
      <scheme val="minor"/>
    </font>
    <font>
      <sz val="11"/>
      <color rgb="FF00B050"/>
      <name val="Calibri"/>
      <family val="2"/>
      <scheme val="minor"/>
    </font>
    <font>
      <sz val="11"/>
      <color indexed="12"/>
      <name val="Calibri"/>
      <family val="2"/>
      <scheme val="minor"/>
    </font>
    <font>
      <sz val="10"/>
      <name val="MS Sans Serif"/>
      <family val="2"/>
    </font>
    <font>
      <i/>
      <sz val="11"/>
      <color rgb="FF0000FF"/>
      <name val="Calibri"/>
      <family val="2"/>
      <scheme val="minor"/>
    </font>
    <font>
      <b/>
      <u/>
      <sz val="11"/>
      <name val="Calibri"/>
      <family val="2"/>
      <scheme val="minor"/>
    </font>
    <font>
      <sz val="9"/>
      <color indexed="81"/>
      <name val="Tahoma"/>
      <family val="2"/>
    </font>
    <font>
      <b/>
      <sz val="12"/>
      <name val="Calibri"/>
      <family val="2"/>
      <scheme val="minor"/>
    </font>
    <font>
      <sz val="11"/>
      <color rgb="FF0070C0"/>
      <name val="Calibri"/>
      <family val="2"/>
      <scheme val="minor"/>
    </font>
    <font>
      <sz val="11"/>
      <color rgb="FFC00000"/>
      <name val="Calibri"/>
      <family val="2"/>
      <scheme val="minor"/>
    </font>
    <font>
      <b/>
      <u/>
      <sz val="12"/>
      <name val="Calibri"/>
      <family val="2"/>
      <scheme val="minor"/>
    </font>
    <font>
      <b/>
      <i/>
      <sz val="11"/>
      <color theme="1"/>
      <name val="Calibri"/>
      <family val="2"/>
      <scheme val="minor"/>
    </font>
    <font>
      <b/>
      <i/>
      <sz val="12"/>
      <color rgb="FFFF0000"/>
      <name val="Calibri"/>
      <family val="2"/>
      <scheme val="minor"/>
    </font>
    <font>
      <b/>
      <sz val="11"/>
      <color rgb="FFFF0000"/>
      <name val="Calibri"/>
      <family val="2"/>
      <scheme val="minor"/>
    </font>
    <font>
      <b/>
      <sz val="14"/>
      <name val="Calibri"/>
      <family val="2"/>
      <scheme val="minor"/>
    </font>
    <font>
      <b/>
      <sz val="12"/>
      <color theme="1"/>
      <name val="Calibri"/>
      <family val="2"/>
      <scheme val="minor"/>
    </font>
    <font>
      <i/>
      <sz val="11"/>
      <color theme="1"/>
      <name val="Calibri"/>
      <family val="2"/>
      <scheme val="minor"/>
    </font>
    <font>
      <u/>
      <sz val="11"/>
      <color theme="1"/>
      <name val="Calibri"/>
      <family val="2"/>
      <scheme val="minor"/>
    </font>
    <font>
      <i/>
      <sz val="11"/>
      <color rgb="FF0070C0"/>
      <name val="Calibri"/>
      <family val="2"/>
      <scheme val="minor"/>
    </font>
    <font>
      <b/>
      <u/>
      <sz val="11"/>
      <color theme="1"/>
      <name val="Calibri"/>
      <family val="2"/>
      <scheme val="minor"/>
    </font>
    <font>
      <b/>
      <sz val="9"/>
      <color indexed="81"/>
      <name val="Tahoma"/>
      <family val="2"/>
    </font>
    <font>
      <b/>
      <i/>
      <sz val="11"/>
      <color rgb="FF0070C0"/>
      <name val="Calibri"/>
      <family val="2"/>
      <scheme val="minor"/>
    </font>
    <font>
      <sz val="8"/>
      <name val="Calibri"/>
      <family val="2"/>
      <scheme val="minor"/>
    </font>
    <font>
      <b/>
      <i/>
      <sz val="11"/>
      <color rgb="FFFF0000"/>
      <name val="Calibri"/>
      <family val="2"/>
      <scheme val="minor"/>
    </font>
    <font>
      <i/>
      <u/>
      <sz val="11"/>
      <color rgb="FFFF0000"/>
      <name val="Calibri"/>
      <family val="2"/>
      <scheme val="minor"/>
    </font>
    <font>
      <b/>
      <i/>
      <sz val="9"/>
      <color theme="1"/>
      <name val="Calibri"/>
      <family val="2"/>
      <scheme val="minor"/>
    </font>
    <font>
      <b/>
      <sz val="11"/>
      <color theme="5" tint="-0.249977111117893"/>
      <name val="Calibri"/>
      <family val="2"/>
      <scheme val="minor"/>
    </font>
    <font>
      <sz val="12"/>
      <color rgb="FF00B0F0"/>
      <name val="Calibri"/>
      <family val="2"/>
      <scheme val="minor"/>
    </font>
    <font>
      <b/>
      <sz val="12"/>
      <color rgb="FF00B0F0"/>
      <name val="Calibri"/>
      <family val="2"/>
      <scheme val="minor"/>
    </font>
    <font>
      <u/>
      <sz val="12"/>
      <color rgb="FF00B0F0"/>
      <name val="Calibri"/>
      <family val="2"/>
      <scheme val="minor"/>
    </font>
    <font>
      <u/>
      <sz val="11"/>
      <color rgb="FF0000FF"/>
      <name val="Calibri"/>
      <family val="2"/>
      <scheme val="minor"/>
    </font>
    <font>
      <u/>
      <sz val="11"/>
      <color theme="10"/>
      <name val="Calibri"/>
      <family val="2"/>
      <scheme val="minor"/>
    </font>
    <font>
      <i/>
      <u/>
      <sz val="11"/>
      <color theme="1"/>
      <name val="Calibri"/>
      <family val="2"/>
      <scheme val="minor"/>
    </font>
    <font>
      <u/>
      <sz val="11"/>
      <color rgb="FF00B050"/>
      <name val="Calibri"/>
      <family val="2"/>
      <scheme val="minor"/>
    </font>
    <font>
      <b/>
      <u/>
      <sz val="11"/>
      <color rgb="FF00B050"/>
      <name val="Calibri"/>
      <family val="2"/>
      <scheme val="minor"/>
    </font>
    <font>
      <b/>
      <u/>
      <sz val="11"/>
      <color rgb="FFFF0000"/>
      <name val="Calibri"/>
      <family val="2"/>
      <scheme val="minor"/>
    </font>
    <font>
      <b/>
      <u/>
      <sz val="12"/>
      <color rgb="FFFF0000"/>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rgb="FFCCFF99"/>
        <bgColor indexed="64"/>
      </patternFill>
    </fill>
    <fill>
      <patternFill patternType="solid">
        <fgColor rgb="FFFFFFCC"/>
        <bgColor indexed="64"/>
      </patternFill>
    </fill>
    <fill>
      <patternFill patternType="solid">
        <fgColor theme="4" tint="0.39997558519241921"/>
        <bgColor indexed="64"/>
      </patternFill>
    </fill>
    <fill>
      <patternFill patternType="solid">
        <fgColor rgb="FF66FFFF"/>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00FF00"/>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43" fontId="1" fillId="0" borderId="0" applyFont="0" applyFill="0" applyBorder="0" applyAlignment="0" applyProtection="0"/>
    <xf numFmtId="0" fontId="8" fillId="0" borderId="0"/>
    <xf numFmtId="40" fontId="13" fillId="0" borderId="0" applyFont="0" applyFill="0" applyBorder="0" applyAlignment="0" applyProtection="0"/>
    <xf numFmtId="0" fontId="13" fillId="0" borderId="0"/>
    <xf numFmtId="9" fontId="8" fillId="0" borderId="0" applyFont="0" applyFill="0" applyBorder="0" applyAlignment="0" applyProtection="0"/>
    <xf numFmtId="43" fontId="8" fillId="0" borderId="0" applyFont="0" applyFill="0" applyBorder="0" applyAlignment="0" applyProtection="0"/>
    <xf numFmtId="0" fontId="13" fillId="0" borderId="0"/>
    <xf numFmtId="9" fontId="1" fillId="0" borderId="0" applyFont="0" applyFill="0" applyBorder="0" applyAlignment="0" applyProtection="0"/>
    <xf numFmtId="0" fontId="41" fillId="0" borderId="0" applyNumberFormat="0" applyFill="0" applyBorder="0" applyAlignment="0" applyProtection="0"/>
  </cellStyleXfs>
  <cellXfs count="225">
    <xf numFmtId="0" fontId="0" fillId="0" borderId="0" xfId="0"/>
    <xf numFmtId="0" fontId="0" fillId="0" borderId="0" xfId="0" applyAlignment="1">
      <alignment horizontal="center"/>
    </xf>
    <xf numFmtId="0" fontId="0" fillId="0" borderId="0" xfId="0" applyAlignment="1">
      <alignment wrapText="1"/>
    </xf>
    <xf numFmtId="0" fontId="21" fillId="0" borderId="0" xfId="0" applyFont="1" applyAlignment="1">
      <alignment horizontal="center" wrapText="1"/>
    </xf>
    <xf numFmtId="0" fontId="0" fillId="0" borderId="4" xfId="0" applyBorder="1" applyAlignment="1">
      <alignment wrapText="1"/>
    </xf>
    <xf numFmtId="0" fontId="10" fillId="0" borderId="0" xfId="2" applyFont="1" applyFill="1" applyProtection="1">
      <protection locked="0"/>
    </xf>
    <xf numFmtId="165" fontId="11" fillId="0" borderId="0" xfId="2" applyNumberFormat="1" applyFont="1" applyFill="1" applyProtection="1">
      <protection locked="0"/>
    </xf>
    <xf numFmtId="0" fontId="9" fillId="0" borderId="0" xfId="2" applyFont="1" applyFill="1" applyProtection="1">
      <protection locked="0"/>
    </xf>
    <xf numFmtId="0" fontId="6" fillId="0" borderId="0" xfId="2" applyFont="1" applyFill="1" applyProtection="1">
      <protection locked="0"/>
    </xf>
    <xf numFmtId="0" fontId="12" fillId="0" borderId="0" xfId="2" applyFont="1" applyFill="1" applyProtection="1">
      <protection locked="0"/>
    </xf>
    <xf numFmtId="41" fontId="6" fillId="0" borderId="0" xfId="2" applyNumberFormat="1" applyFont="1" applyFill="1" applyAlignment="1" applyProtection="1">
      <protection locked="0"/>
    </xf>
    <xf numFmtId="165" fontId="11" fillId="0" borderId="0" xfId="2" applyNumberFormat="1" applyFont="1" applyFill="1" applyAlignment="1" applyProtection="1">
      <alignment horizontal="left" indent="2"/>
      <protection locked="0"/>
    </xf>
    <xf numFmtId="37" fontId="9" fillId="0" borderId="0" xfId="2" applyNumberFormat="1" applyFont="1" applyFill="1" applyBorder="1" applyProtection="1">
      <protection locked="0"/>
    </xf>
    <xf numFmtId="37" fontId="19" fillId="0" borderId="1" xfId="2" applyNumberFormat="1" applyFont="1" applyFill="1" applyBorder="1" applyAlignment="1" applyProtection="1">
      <alignment horizontal="center"/>
      <protection locked="0"/>
    </xf>
    <xf numFmtId="43" fontId="6" fillId="0" borderId="0" xfId="1" applyFont="1" applyFill="1" applyProtection="1">
      <protection locked="0"/>
    </xf>
    <xf numFmtId="43" fontId="6" fillId="0" borderId="0" xfId="1" applyFont="1" applyFill="1" applyAlignment="1" applyProtection="1">
      <protection locked="0"/>
    </xf>
    <xf numFmtId="165" fontId="6" fillId="0" borderId="0" xfId="2" applyNumberFormat="1" applyFont="1" applyFill="1" applyProtection="1">
      <protection locked="0"/>
    </xf>
    <xf numFmtId="0" fontId="6" fillId="0" borderId="0" xfId="2" applyFont="1" applyFill="1" applyAlignment="1" applyProtection="1">
      <alignment horizontal="right"/>
      <protection locked="0"/>
    </xf>
    <xf numFmtId="1" fontId="6" fillId="0" borderId="0" xfId="2" applyNumberFormat="1" applyFont="1" applyFill="1" applyBorder="1" applyProtection="1">
      <protection locked="0"/>
    </xf>
    <xf numFmtId="165" fontId="11" fillId="0" borderId="0" xfId="7" applyNumberFormat="1" applyFont="1" applyFill="1" applyAlignment="1" applyProtection="1">
      <protection locked="0"/>
    </xf>
    <xf numFmtId="37" fontId="6" fillId="0" borderId="0" xfId="2" applyNumberFormat="1" applyFont="1" applyFill="1" applyAlignment="1" applyProtection="1">
      <alignment horizontal="left" wrapText="1"/>
      <protection locked="0"/>
    </xf>
    <xf numFmtId="165" fontId="9" fillId="0" borderId="0" xfId="2" applyNumberFormat="1" applyFont="1" applyFill="1" applyAlignment="1" applyProtection="1">
      <alignment horizontal="left" indent="2"/>
      <protection locked="0"/>
    </xf>
    <xf numFmtId="0" fontId="0" fillId="0" borderId="0" xfId="0" applyProtection="1">
      <protection locked="0"/>
    </xf>
    <xf numFmtId="0" fontId="0" fillId="0" borderId="0" xfId="0" applyFill="1" applyProtection="1">
      <protection locked="0"/>
    </xf>
    <xf numFmtId="0" fontId="0" fillId="0" borderId="0" xfId="0" applyFill="1" applyBorder="1" applyProtection="1">
      <protection locked="0"/>
    </xf>
    <xf numFmtId="0" fontId="3" fillId="0" borderId="0" xfId="0" applyFont="1" applyProtection="1">
      <protection locked="0"/>
    </xf>
    <xf numFmtId="0" fontId="24" fillId="0" borderId="0" xfId="0" applyFont="1" applyFill="1" applyAlignment="1" applyProtection="1">
      <alignment horizontal="right"/>
      <protection locked="0"/>
    </xf>
    <xf numFmtId="0" fontId="24" fillId="0" borderId="0" xfId="0" applyFont="1" applyFill="1" applyAlignment="1" applyProtection="1">
      <alignment horizontal="left"/>
      <protection locked="0"/>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164" fontId="0" fillId="0" borderId="0" xfId="0" applyNumberFormat="1" applyProtection="1">
      <protection locked="0"/>
    </xf>
    <xf numFmtId="164" fontId="3" fillId="0" borderId="0" xfId="1" applyNumberFormat="1" applyFont="1" applyProtection="1">
      <protection locked="0"/>
    </xf>
    <xf numFmtId="164" fontId="0" fillId="0" borderId="0" xfId="1" applyNumberFormat="1" applyFont="1" applyFill="1" applyProtection="1">
      <protection locked="0"/>
    </xf>
    <xf numFmtId="0" fontId="0" fillId="0" borderId="1" xfId="0" applyFill="1" applyBorder="1" applyAlignment="1" applyProtection="1">
      <alignment horizontal="center"/>
      <protection locked="0"/>
    </xf>
    <xf numFmtId="164" fontId="0" fillId="0" borderId="2" xfId="1" applyNumberFormat="1" applyFont="1" applyFill="1" applyBorder="1" applyProtection="1">
      <protection locked="0"/>
    </xf>
    <xf numFmtId="43" fontId="0" fillId="0" borderId="0" xfId="1" applyFont="1" applyProtection="1">
      <protection locked="0"/>
    </xf>
    <xf numFmtId="0" fontId="5" fillId="0" borderId="0" xfId="0" applyFont="1" applyProtection="1">
      <protection locked="0"/>
    </xf>
    <xf numFmtId="43" fontId="0" fillId="0" borderId="0" xfId="0" applyNumberFormat="1" applyFill="1" applyBorder="1" applyProtection="1">
      <protection locked="0"/>
    </xf>
    <xf numFmtId="0" fontId="0" fillId="0" borderId="0" xfId="0" applyFill="1" applyBorder="1" applyAlignment="1" applyProtection="1">
      <alignment horizontal="center"/>
      <protection locked="0"/>
    </xf>
    <xf numFmtId="0" fontId="2" fillId="0" borderId="0" xfId="0" applyFont="1"/>
    <xf numFmtId="0" fontId="17" fillId="4" borderId="0" xfId="0" applyFont="1" applyFill="1" applyProtection="1">
      <protection locked="0"/>
    </xf>
    <xf numFmtId="0" fontId="0" fillId="0" borderId="0" xfId="0" applyBorder="1"/>
    <xf numFmtId="0" fontId="0" fillId="0" borderId="0" xfId="0" applyFont="1"/>
    <xf numFmtId="0" fontId="0" fillId="0" borderId="0" xfId="0" applyFont="1" applyAlignment="1">
      <alignment horizontal="left" indent="2"/>
    </xf>
    <xf numFmtId="0" fontId="0" fillId="0" borderId="0" xfId="0" applyAlignment="1">
      <alignment horizontal="left" wrapText="1" indent="4"/>
    </xf>
    <xf numFmtId="0" fontId="27" fillId="0" borderId="0" xfId="0" applyFont="1"/>
    <xf numFmtId="0" fontId="0" fillId="0" borderId="0" xfId="0" applyAlignment="1">
      <alignment horizontal="left" indent="2"/>
    </xf>
    <xf numFmtId="0" fontId="0" fillId="0" borderId="0" xfId="0" applyAlignment="1">
      <alignment horizontal="left" wrapText="1" indent="5"/>
    </xf>
    <xf numFmtId="0" fontId="0" fillId="0" borderId="0" xfId="0" applyAlignment="1">
      <alignment horizontal="left" indent="17"/>
    </xf>
    <xf numFmtId="0" fontId="0" fillId="4" borderId="0" xfId="0" applyFill="1" applyAlignment="1">
      <alignment wrapText="1"/>
    </xf>
    <xf numFmtId="0" fontId="0" fillId="0" borderId="0" xfId="0" applyFill="1"/>
    <xf numFmtId="0" fontId="29" fillId="0" borderId="0" xfId="0" applyFont="1"/>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28" fillId="0" borderId="0" xfId="0" applyFont="1" applyAlignment="1">
      <alignment horizontal="left"/>
    </xf>
    <xf numFmtId="37" fontId="19" fillId="0" borderId="0" xfId="2" applyNumberFormat="1" applyFont="1" applyFill="1" applyBorder="1" applyAlignment="1" applyProtection="1">
      <alignment horizontal="center"/>
      <protection locked="0"/>
    </xf>
    <xf numFmtId="0" fontId="0" fillId="4" borderId="0" xfId="0" applyFill="1" applyAlignment="1">
      <alignment horizontal="center"/>
    </xf>
    <xf numFmtId="0" fontId="0" fillId="2" borderId="0" xfId="0" applyFill="1" applyAlignment="1">
      <alignment horizontal="center"/>
    </xf>
    <xf numFmtId="164" fontId="0" fillId="0" borderId="0" xfId="0" applyNumberFormat="1" applyFill="1" applyProtection="1">
      <protection locked="0"/>
    </xf>
    <xf numFmtId="0" fontId="0" fillId="0" borderId="0" xfId="0" applyAlignment="1"/>
    <xf numFmtId="0" fontId="0" fillId="0" borderId="0" xfId="0" applyAlignment="1">
      <alignment vertical="center"/>
    </xf>
    <xf numFmtId="0" fontId="0" fillId="0" borderId="0" xfId="0" applyAlignment="1">
      <alignment vertical="top"/>
    </xf>
    <xf numFmtId="0" fontId="0" fillId="0" borderId="0" xfId="0" applyAlignment="1">
      <alignment horizontal="center" vertical="top"/>
    </xf>
    <xf numFmtId="0" fontId="7" fillId="4" borderId="0" xfId="0" applyFont="1" applyFill="1" applyBorder="1"/>
    <xf numFmtId="0" fontId="0" fillId="0" borderId="0" xfId="0" applyBorder="1" applyAlignment="1"/>
    <xf numFmtId="0" fontId="0" fillId="0" borderId="0" xfId="0" applyBorder="1" applyAlignment="1">
      <alignment vertical="top"/>
    </xf>
    <xf numFmtId="0" fontId="0" fillId="0" borderId="0" xfId="0" applyBorder="1" applyAlignment="1">
      <alignment vertical="center"/>
    </xf>
    <xf numFmtId="0" fontId="31" fillId="0" borderId="0" xfId="0" applyFont="1" applyBorder="1" applyAlignment="1">
      <alignment horizontal="left" indent="3"/>
    </xf>
    <xf numFmtId="0" fontId="28" fillId="0" borderId="0" xfId="0" applyFont="1" applyAlignment="1"/>
    <xf numFmtId="0" fontId="28" fillId="0" borderId="0" xfId="0" applyFont="1" applyAlignment="1">
      <alignment vertical="top"/>
    </xf>
    <xf numFmtId="14" fontId="9" fillId="3" borderId="0" xfId="2" quotePrefix="1" applyNumberFormat="1" applyFont="1" applyFill="1" applyAlignment="1" applyProtection="1">
      <alignment horizontal="center"/>
      <protection locked="0"/>
    </xf>
    <xf numFmtId="14" fontId="9" fillId="3" borderId="0" xfId="2" quotePrefix="1" applyNumberFormat="1" applyFont="1" applyFill="1" applyAlignment="1">
      <alignment horizontal="center"/>
    </xf>
    <xf numFmtId="43" fontId="0" fillId="0" borderId="0" xfId="1" applyFont="1" applyFill="1" applyProtection="1">
      <protection locked="0"/>
    </xf>
    <xf numFmtId="2" fontId="0" fillId="0" borderId="0" xfId="0" applyNumberFormat="1"/>
    <xf numFmtId="0" fontId="0" fillId="0" borderId="0" xfId="0" applyAlignment="1" applyProtection="1">
      <alignment horizontal="center"/>
      <protection locked="0"/>
    </xf>
    <xf numFmtId="0" fontId="0" fillId="0" borderId="0" xfId="0" applyAlignment="1" applyProtection="1">
      <alignment horizontal="center"/>
      <protection locked="0"/>
    </xf>
    <xf numFmtId="43" fontId="0" fillId="0" borderId="0" xfId="1" applyFont="1"/>
    <xf numFmtId="43" fontId="0" fillId="9" borderId="0" xfId="1" applyFont="1" applyFill="1"/>
    <xf numFmtId="43" fontId="0" fillId="0" borderId="0" xfId="1" applyFont="1" applyFill="1" applyBorder="1" applyProtection="1">
      <protection locked="0"/>
    </xf>
    <xf numFmtId="43" fontId="0" fillId="9" borderId="0" xfId="1" applyFont="1" applyFill="1" applyProtection="1">
      <protection locked="0"/>
    </xf>
    <xf numFmtId="43" fontId="0" fillId="0" borderId="2" xfId="1" applyFont="1" applyBorder="1" applyProtection="1">
      <protection locked="0"/>
    </xf>
    <xf numFmtId="43" fontId="0" fillId="9" borderId="2" xfId="1" applyFont="1" applyFill="1" applyBorder="1" applyProtection="1">
      <protection locked="0"/>
    </xf>
    <xf numFmtId="43" fontId="0" fillId="0" borderId="2" xfId="1" applyFont="1" applyFill="1" applyBorder="1" applyProtection="1">
      <protection locked="0"/>
    </xf>
    <xf numFmtId="43" fontId="3" fillId="0" borderId="0" xfId="1" applyFont="1" applyProtection="1">
      <protection locked="0"/>
    </xf>
    <xf numFmtId="43" fontId="3" fillId="0" borderId="0" xfId="1" applyFont="1" applyFill="1" applyBorder="1" applyProtection="1">
      <protection locked="0"/>
    </xf>
    <xf numFmtId="14" fontId="0" fillId="0" borderId="0" xfId="0" applyNumberFormat="1" applyFill="1" applyProtection="1">
      <protection locked="0"/>
    </xf>
    <xf numFmtId="43" fontId="3" fillId="9" borderId="0" xfId="1" applyFont="1" applyFill="1" applyProtection="1">
      <protection locked="0"/>
    </xf>
    <xf numFmtId="0" fontId="0" fillId="9" borderId="1" xfId="0" applyFill="1" applyBorder="1" applyAlignment="1" applyProtection="1">
      <alignment horizontal="center"/>
      <protection locked="0"/>
    </xf>
    <xf numFmtId="14" fontId="0" fillId="0" borderId="0" xfId="0" applyNumberFormat="1"/>
    <xf numFmtId="0" fontId="0" fillId="0" borderId="0" xfId="0" applyAlignment="1" applyProtection="1">
      <alignment horizontal="center"/>
      <protection locked="0"/>
    </xf>
    <xf numFmtId="43" fontId="0" fillId="0" borderId="0" xfId="0" applyNumberFormat="1"/>
    <xf numFmtId="14" fontId="0" fillId="9" borderId="0" xfId="0" applyNumberFormat="1" applyFill="1" applyBorder="1" applyAlignment="1" applyProtection="1">
      <alignment horizontal="center"/>
      <protection locked="0"/>
    </xf>
    <xf numFmtId="14" fontId="0" fillId="0" borderId="0" xfId="0" applyNumberFormat="1" applyFill="1" applyAlignment="1" applyProtection="1">
      <alignment horizontal="center"/>
      <protection locked="0"/>
    </xf>
    <xf numFmtId="14" fontId="0" fillId="3" borderId="0" xfId="0" applyNumberFormat="1" applyFill="1" applyBorder="1" applyAlignment="1" applyProtection="1">
      <alignment horizontal="center"/>
      <protection locked="0"/>
    </xf>
    <xf numFmtId="43" fontId="0" fillId="0" borderId="3" xfId="1" applyFont="1" applyBorder="1"/>
    <xf numFmtId="43" fontId="0" fillId="0" borderId="1" xfId="1" applyFont="1" applyBorder="1"/>
    <xf numFmtId="14" fontId="0" fillId="0" borderId="1" xfId="0" applyNumberFormat="1" applyBorder="1" applyAlignment="1"/>
    <xf numFmtId="43" fontId="6" fillId="0" borderId="0" xfId="1" applyFont="1" applyFill="1" applyBorder="1" applyProtection="1">
      <protection locked="0"/>
    </xf>
    <xf numFmtId="43" fontId="9" fillId="0" borderId="0" xfId="1" applyFont="1" applyFill="1" applyProtection="1">
      <protection locked="0"/>
    </xf>
    <xf numFmtId="14" fontId="0" fillId="0" borderId="0" xfId="0" applyNumberFormat="1" applyBorder="1" applyAlignment="1"/>
    <xf numFmtId="43" fontId="0" fillId="0" borderId="0" xfId="1" applyFont="1" applyBorder="1" applyProtection="1">
      <protection locked="0"/>
    </xf>
    <xf numFmtId="0" fontId="0" fillId="0" borderId="1" xfId="0" applyFill="1" applyBorder="1" applyAlignment="1" applyProtection="1">
      <alignment horizontal="center" wrapText="1"/>
      <protection locked="0"/>
    </xf>
    <xf numFmtId="0" fontId="0" fillId="0" borderId="0" xfId="0" applyFill="1" applyAlignment="1" applyProtection="1">
      <alignment horizontal="center"/>
      <protection locked="0"/>
    </xf>
    <xf numFmtId="2" fontId="0" fillId="0" borderId="0" xfId="0" applyNumberFormat="1" applyFill="1"/>
    <xf numFmtId="43" fontId="0" fillId="0" borderId="0" xfId="1" applyFont="1" applyFill="1"/>
    <xf numFmtId="43" fontId="0" fillId="0" borderId="0" xfId="1" applyFont="1" applyBorder="1"/>
    <xf numFmtId="43" fontId="0" fillId="0" borderId="1" xfId="1" applyFont="1" applyFill="1" applyBorder="1"/>
    <xf numFmtId="0" fontId="33" fillId="0" borderId="0" xfId="0" applyFont="1"/>
    <xf numFmtId="165" fontId="11" fillId="0" borderId="0" xfId="7" applyNumberFormat="1" applyFont="1" applyFill="1" applyAlignment="1" applyProtection="1">
      <alignment wrapText="1"/>
      <protection locked="0"/>
    </xf>
    <xf numFmtId="43" fontId="12" fillId="0" borderId="0" xfId="1" applyFont="1" applyFill="1" applyProtection="1">
      <protection locked="0"/>
    </xf>
    <xf numFmtId="43" fontId="9" fillId="0" borderId="0" xfId="1" applyFont="1" applyFill="1" applyAlignment="1" applyProtection="1">
      <alignment horizontal="left" indent="2"/>
      <protection locked="0"/>
    </xf>
    <xf numFmtId="43" fontId="6" fillId="0" borderId="3" xfId="1" applyFont="1" applyFill="1" applyBorder="1" applyAlignment="1" applyProtection="1">
      <protection locked="0"/>
    </xf>
    <xf numFmtId="165" fontId="6" fillId="0" borderId="0" xfId="7" applyNumberFormat="1" applyFont="1" applyFill="1" applyAlignment="1" applyProtection="1">
      <protection locked="0"/>
    </xf>
    <xf numFmtId="43" fontId="6" fillId="0" borderId="3" xfId="1" applyFont="1" applyFill="1" applyBorder="1" applyProtection="1">
      <protection locked="0"/>
    </xf>
    <xf numFmtId="164" fontId="0" fillId="0" borderId="0" xfId="0" applyNumberFormat="1"/>
    <xf numFmtId="9" fontId="0" fillId="0" borderId="0" xfId="0" applyNumberFormat="1"/>
    <xf numFmtId="0" fontId="34" fillId="0" borderId="0" xfId="0" applyFont="1"/>
    <xf numFmtId="43" fontId="0" fillId="5" borderId="4" xfId="1" applyFont="1" applyFill="1" applyBorder="1" applyAlignment="1">
      <alignment wrapText="1"/>
    </xf>
    <xf numFmtId="0" fontId="23" fillId="0" borderId="0" xfId="0" applyFont="1" applyProtection="1">
      <protection locked="0"/>
    </xf>
    <xf numFmtId="43" fontId="0" fillId="0" borderId="0" xfId="1" applyFont="1" applyAlignment="1">
      <alignment wrapText="1"/>
    </xf>
    <xf numFmtId="164" fontId="9" fillId="3" borderId="0" xfId="1" applyNumberFormat="1" applyFont="1" applyFill="1" applyAlignment="1" applyProtection="1">
      <alignment horizontal="center"/>
      <protection locked="0"/>
    </xf>
    <xf numFmtId="0" fontId="9" fillId="0" borderId="0" xfId="0" applyFont="1" applyFill="1" applyAlignment="1" applyProtection="1">
      <alignment horizontal="left"/>
      <protection locked="0"/>
    </xf>
    <xf numFmtId="0" fontId="9" fillId="0" borderId="0" xfId="2" applyFont="1" applyFill="1" applyAlignment="1" applyProtection="1">
      <protection locked="0"/>
    </xf>
    <xf numFmtId="0" fontId="0" fillId="0" borderId="0" xfId="0" applyAlignment="1" applyProtection="1">
      <alignment horizontal="center"/>
      <protection locked="0"/>
    </xf>
    <xf numFmtId="0" fontId="21" fillId="0" borderId="0" xfId="0" applyFont="1" applyAlignment="1" applyProtection="1">
      <alignment horizontal="left" indent="2"/>
      <protection locked="0"/>
    </xf>
    <xf numFmtId="43" fontId="0" fillId="9" borderId="2" xfId="0" applyNumberFormat="1" applyFill="1" applyBorder="1" applyProtection="1">
      <protection locked="0"/>
    </xf>
    <xf numFmtId="43" fontId="0" fillId="9" borderId="3" xfId="1" applyFont="1" applyFill="1" applyBorder="1" applyProtection="1">
      <protection locked="0"/>
    </xf>
    <xf numFmtId="43" fontId="0" fillId="9" borderId="0" xfId="1" applyFont="1" applyFill="1" applyBorder="1" applyProtection="1">
      <protection locked="0"/>
    </xf>
    <xf numFmtId="43" fontId="9" fillId="3" borderId="0" xfId="1" applyFont="1" applyFill="1" applyBorder="1" applyProtection="1">
      <protection locked="0"/>
    </xf>
    <xf numFmtId="0" fontId="5" fillId="0" borderId="0" xfId="0" applyFont="1"/>
    <xf numFmtId="14" fontId="3" fillId="0" borderId="1" xfId="0" applyNumberFormat="1" applyFont="1" applyFill="1" applyBorder="1" applyAlignment="1" applyProtection="1">
      <alignment horizontal="center"/>
      <protection locked="0"/>
    </xf>
    <xf numFmtId="14" fontId="9" fillId="3" borderId="0" xfId="1" applyNumberFormat="1" applyFont="1" applyFill="1" applyAlignment="1" applyProtection="1">
      <alignment horizontal="center"/>
      <protection locked="0"/>
    </xf>
    <xf numFmtId="14" fontId="6" fillId="0" borderId="0" xfId="2" applyNumberFormat="1" applyFont="1" applyFill="1" applyAlignment="1" applyProtection="1">
      <protection locked="0"/>
    </xf>
    <xf numFmtId="43" fontId="0" fillId="0" borderId="0" xfId="0" applyNumberFormat="1" applyAlignment="1"/>
    <xf numFmtId="0" fontId="0" fillId="0" borderId="0" xfId="0" applyFill="1" applyAlignment="1"/>
    <xf numFmtId="14" fontId="0" fillId="0" borderId="0" xfId="0" applyNumberFormat="1" applyAlignment="1"/>
    <xf numFmtId="43" fontId="0" fillId="0" borderId="0" xfId="1" applyFont="1" applyAlignment="1"/>
    <xf numFmtId="0" fontId="0" fillId="0" borderId="0" xfId="0" applyNumberFormat="1" applyAlignment="1"/>
    <xf numFmtId="0" fontId="0" fillId="0" borderId="0" xfId="0" applyAlignment="1">
      <alignment horizontal="right"/>
    </xf>
    <xf numFmtId="0" fontId="0" fillId="2" borderId="0" xfId="0" applyFill="1" applyAlignment="1"/>
    <xf numFmtId="0" fontId="25" fillId="0" borderId="0" xfId="0" applyFont="1" applyAlignment="1">
      <alignment horizontal="center"/>
    </xf>
    <xf numFmtId="0" fontId="0" fillId="0" borderId="0" xfId="0" applyAlignment="1" applyProtection="1">
      <alignment horizontal="center"/>
      <protection locked="0"/>
    </xf>
    <xf numFmtId="43" fontId="0" fillId="0" borderId="0" xfId="0" applyNumberFormat="1" applyProtection="1">
      <protection locked="0"/>
    </xf>
    <xf numFmtId="0" fontId="26" fillId="0" borderId="0" xfId="0" applyFont="1"/>
    <xf numFmtId="0" fontId="6" fillId="0" borderId="0" xfId="2" applyFont="1" applyFill="1" applyAlignment="1" applyProtection="1">
      <alignment horizontal="center"/>
      <protection locked="0"/>
    </xf>
    <xf numFmtId="37" fontId="2" fillId="0" borderId="0" xfId="2" applyNumberFormat="1" applyFont="1" applyFill="1" applyBorder="1" applyAlignment="1" applyProtection="1">
      <alignment horizontal="center"/>
      <protection locked="0"/>
    </xf>
    <xf numFmtId="0" fontId="0" fillId="0" borderId="0" xfId="0" quotePrefix="1" applyAlignment="1"/>
    <xf numFmtId="164" fontId="9" fillId="10" borderId="0" xfId="1" applyNumberFormat="1" applyFont="1" applyFill="1" applyAlignment="1" applyProtection="1">
      <alignment horizontal="center"/>
      <protection locked="0"/>
    </xf>
    <xf numFmtId="14" fontId="0" fillId="10" borderId="0" xfId="0" applyNumberFormat="1" applyFill="1"/>
    <xf numFmtId="0" fontId="0" fillId="0" borderId="1" xfId="0" applyBorder="1" applyAlignment="1">
      <alignment vertical="top" wrapText="1"/>
    </xf>
    <xf numFmtId="14" fontId="0" fillId="0" borderId="0" xfId="0" applyNumberFormat="1" applyAlignment="1">
      <alignment vertical="top"/>
    </xf>
    <xf numFmtId="166" fontId="0" fillId="0" borderId="1" xfId="0" applyNumberFormat="1" applyBorder="1" applyAlignment="1">
      <alignment vertical="top"/>
    </xf>
    <xf numFmtId="2" fontId="0" fillId="0" borderId="1" xfId="0" applyNumberFormat="1" applyBorder="1" applyAlignment="1">
      <alignment vertical="top"/>
    </xf>
    <xf numFmtId="14" fontId="3" fillId="3" borderId="1" xfId="0" applyNumberFormat="1" applyFont="1" applyFill="1" applyBorder="1" applyAlignment="1" applyProtection="1">
      <alignment horizontal="center"/>
      <protection locked="0"/>
    </xf>
    <xf numFmtId="43" fontId="5" fillId="0" borderId="0" xfId="1" applyFont="1" applyAlignment="1"/>
    <xf numFmtId="0" fontId="5" fillId="0" borderId="0" xfId="0" applyFont="1" applyAlignment="1"/>
    <xf numFmtId="165" fontId="11" fillId="0" borderId="0" xfId="2" applyNumberFormat="1" applyFont="1" applyFill="1" applyAlignment="1" applyProtection="1">
      <alignment horizontal="left" indent="3"/>
      <protection locked="0"/>
    </xf>
    <xf numFmtId="165" fontId="5" fillId="0" borderId="0" xfId="2" applyNumberFormat="1" applyFont="1" applyFill="1" applyAlignment="1" applyProtection="1">
      <alignment horizontal="left" indent="3"/>
      <protection locked="0"/>
    </xf>
    <xf numFmtId="165" fontId="11" fillId="0" borderId="0" xfId="2" applyNumberFormat="1" applyFont="1" applyFill="1" applyAlignment="1" applyProtection="1">
      <alignment horizontal="left" indent="6"/>
      <protection locked="0"/>
    </xf>
    <xf numFmtId="0" fontId="36" fillId="0" borderId="0" xfId="2" applyFont="1" applyFill="1" applyAlignment="1" applyProtection="1">
      <alignment horizontal="left" indent="3"/>
      <protection locked="0"/>
    </xf>
    <xf numFmtId="0" fontId="36" fillId="0" borderId="0" xfId="2" applyFont="1" applyFill="1" applyAlignment="1" applyProtection="1">
      <alignment horizontal="left" indent="5"/>
      <protection locked="0"/>
    </xf>
    <xf numFmtId="0" fontId="0" fillId="0" borderId="0" xfId="0" applyAlignment="1">
      <alignment horizontal="left" indent="5"/>
    </xf>
    <xf numFmtId="0" fontId="17" fillId="0" borderId="0" xfId="2" applyFont="1" applyFill="1" applyProtection="1">
      <protection locked="0"/>
    </xf>
    <xf numFmtId="0" fontId="0" fillId="0" borderId="0" xfId="0" applyBorder="1" applyAlignment="1">
      <alignment horizontal="right"/>
    </xf>
    <xf numFmtId="0" fontId="23" fillId="0" borderId="0" xfId="0" applyFont="1" applyAlignment="1">
      <alignment horizontal="center"/>
    </xf>
    <xf numFmtId="0" fontId="10" fillId="3" borderId="0" xfId="2" applyFont="1" applyFill="1" applyProtection="1">
      <protection locked="0"/>
    </xf>
    <xf numFmtId="41" fontId="6" fillId="3" borderId="0" xfId="2" applyNumberFormat="1" applyFont="1" applyFill="1" applyAlignment="1" applyProtection="1">
      <alignment horizontal="center"/>
      <protection locked="0"/>
    </xf>
    <xf numFmtId="0" fontId="25" fillId="0" borderId="0" xfId="0" applyFont="1" applyAlignment="1"/>
    <xf numFmtId="41" fontId="25" fillId="0" borderId="0" xfId="0" applyNumberFormat="1" applyFont="1" applyAlignment="1">
      <alignment horizontal="center"/>
    </xf>
    <xf numFmtId="14" fontId="25" fillId="0" borderId="0" xfId="0" applyNumberFormat="1" applyFont="1" applyAlignment="1">
      <alignment horizontal="center"/>
    </xf>
    <xf numFmtId="0" fontId="41" fillId="0" borderId="0" xfId="9"/>
    <xf numFmtId="0" fontId="40" fillId="0" borderId="0" xfId="0" applyFont="1"/>
    <xf numFmtId="14" fontId="0" fillId="0" borderId="0" xfId="0" applyNumberFormat="1" applyFill="1" applyAlignment="1">
      <alignment vertical="center"/>
    </xf>
    <xf numFmtId="14" fontId="0" fillId="10" borderId="0" xfId="0" applyNumberFormat="1" applyFill="1" applyAlignment="1">
      <alignment vertical="center"/>
    </xf>
    <xf numFmtId="43" fontId="0" fillId="0" borderId="0" xfId="1" applyFont="1" applyAlignment="1" applyProtection="1">
      <alignment horizontal="center"/>
      <protection locked="0"/>
    </xf>
    <xf numFmtId="0" fontId="21" fillId="0" borderId="0" xfId="0" applyFont="1" applyProtection="1">
      <protection locked="0"/>
    </xf>
    <xf numFmtId="0" fontId="11" fillId="0" borderId="0" xfId="0" applyFont="1" applyProtection="1">
      <protection locked="0"/>
    </xf>
    <xf numFmtId="164" fontId="41" fillId="0" borderId="0" xfId="9" quotePrefix="1" applyNumberFormat="1" applyProtection="1">
      <protection locked="0"/>
    </xf>
    <xf numFmtId="0" fontId="11" fillId="0" borderId="0" xfId="0" applyFont="1" applyAlignment="1">
      <alignment horizontal="left" indent="3"/>
    </xf>
    <xf numFmtId="43" fontId="0" fillId="0" borderId="1" xfId="1" applyFont="1" applyBorder="1" applyAlignment="1">
      <alignment horizontal="left" indent="2"/>
    </xf>
    <xf numFmtId="43" fontId="0" fillId="0" borderId="1" xfId="1" applyFont="1" applyFill="1" applyBorder="1" applyAlignment="1">
      <alignment horizontal="left" indent="2"/>
    </xf>
    <xf numFmtId="0" fontId="45" fillId="0" borderId="0" xfId="0" applyFont="1"/>
    <xf numFmtId="0" fontId="7" fillId="4" borderId="0" xfId="0" applyFont="1" applyFill="1" applyProtection="1"/>
    <xf numFmtId="0" fontId="0" fillId="4" borderId="0" xfId="0" applyFill="1" applyAlignment="1" applyProtection="1">
      <alignment wrapText="1"/>
    </xf>
    <xf numFmtId="0" fontId="0" fillId="0" borderId="0" xfId="0" applyAlignment="1" applyProtection="1">
      <alignment wrapText="1"/>
    </xf>
    <xf numFmtId="0" fontId="0" fillId="0" borderId="0" xfId="0" applyAlignment="1" applyProtection="1"/>
    <xf numFmtId="0" fontId="0" fillId="0" borderId="0" xfId="0" applyFill="1" applyAlignment="1" applyProtection="1"/>
    <xf numFmtId="0" fontId="22" fillId="0" borderId="0" xfId="0" applyFont="1" applyProtection="1"/>
    <xf numFmtId="43" fontId="0" fillId="0" borderId="0" xfId="1" applyFont="1" applyAlignment="1" applyProtection="1">
      <alignment wrapText="1"/>
    </xf>
    <xf numFmtId="0" fontId="4" fillId="0" borderId="0" xfId="0" applyFont="1" applyAlignment="1" applyProtection="1">
      <alignment horizontal="center" wrapText="1"/>
    </xf>
    <xf numFmtId="0" fontId="21" fillId="0" borderId="0" xfId="0" applyFont="1" applyAlignment="1" applyProtection="1">
      <alignment horizontal="left"/>
    </xf>
    <xf numFmtId="0" fontId="21" fillId="0" borderId="0" xfId="0" applyFont="1" applyAlignment="1" applyProtection="1">
      <alignment horizontal="center" wrapText="1"/>
    </xf>
    <xf numFmtId="0" fontId="21" fillId="0" borderId="0" xfId="0" applyFont="1" applyAlignment="1" applyProtection="1">
      <alignment horizontal="center" vertical="center" wrapText="1"/>
    </xf>
    <xf numFmtId="2" fontId="0" fillId="0" borderId="4" xfId="0" applyNumberFormat="1" applyBorder="1" applyAlignment="1" applyProtection="1">
      <alignment wrapText="1"/>
    </xf>
    <xf numFmtId="43" fontId="0" fillId="0" borderId="4" xfId="1" applyFont="1" applyFill="1" applyBorder="1" applyAlignment="1" applyProtection="1">
      <alignment wrapText="1"/>
    </xf>
    <xf numFmtId="10" fontId="0" fillId="0" borderId="4" xfId="8" applyNumberFormat="1" applyFont="1" applyBorder="1" applyAlignment="1" applyProtection="1">
      <alignment wrapText="1"/>
    </xf>
    <xf numFmtId="43" fontId="0" fillId="0" borderId="0" xfId="0" applyNumberFormat="1" applyAlignment="1" applyProtection="1"/>
    <xf numFmtId="43" fontId="0" fillId="0" borderId="5" xfId="1" applyFont="1" applyBorder="1" applyAlignment="1" applyProtection="1">
      <alignment wrapText="1"/>
    </xf>
    <xf numFmtId="43" fontId="0" fillId="0" borderId="5" xfId="1" applyFont="1" applyBorder="1" applyAlignment="1" applyProtection="1"/>
    <xf numFmtId="0" fontId="0" fillId="0" borderId="0" xfId="0" applyProtection="1"/>
    <xf numFmtId="0" fontId="29" fillId="0" borderId="0" xfId="0" applyFont="1" applyProtection="1"/>
    <xf numFmtId="43" fontId="0" fillId="0" borderId="0" xfId="1" applyFont="1" applyAlignment="1" applyProtection="1"/>
    <xf numFmtId="14" fontId="3" fillId="0" borderId="1" xfId="0" applyNumberFormat="1" applyFont="1" applyFill="1" applyBorder="1" applyAlignment="1" applyProtection="1">
      <alignment horizontal="center"/>
    </xf>
    <xf numFmtId="0" fontId="0" fillId="0" borderId="4" xfId="0" applyBorder="1" applyAlignment="1" applyProtection="1">
      <alignment wrapText="1"/>
    </xf>
    <xf numFmtId="0" fontId="0" fillId="0" borderId="0" xfId="0" applyAlignment="1" applyProtection="1">
      <alignment horizontal="left" indent="4"/>
    </xf>
    <xf numFmtId="0" fontId="0" fillId="0" borderId="0" xfId="0" applyFill="1" applyAlignment="1" applyProtection="1">
      <alignment horizontal="center"/>
    </xf>
    <xf numFmtId="43" fontId="0" fillId="0" borderId="0" xfId="0" applyNumberFormat="1" applyAlignment="1" applyProtection="1">
      <alignment horizontal="center"/>
      <protection locked="0"/>
    </xf>
    <xf numFmtId="0" fontId="0" fillId="0" borderId="0" xfId="0" applyAlignment="1" applyProtection="1">
      <protection locked="0"/>
    </xf>
    <xf numFmtId="0" fontId="0" fillId="0" borderId="0" xfId="0" quotePrefix="1" applyAlignment="1" applyProtection="1"/>
    <xf numFmtId="0" fontId="35" fillId="0" borderId="0" xfId="0" applyFont="1" applyAlignment="1" applyProtection="1">
      <alignment horizontal="center" wrapText="1"/>
      <protection locked="0"/>
    </xf>
    <xf numFmtId="43" fontId="0" fillId="0" borderId="0" xfId="1" applyFont="1" applyAlignment="1" applyProtection="1">
      <protection locked="0"/>
    </xf>
    <xf numFmtId="0" fontId="6" fillId="0" borderId="0" xfId="2" applyFont="1" applyFill="1" applyAlignment="1" applyProtection="1">
      <alignment horizontal="left" indent="6"/>
      <protection locked="0"/>
    </xf>
    <xf numFmtId="167" fontId="0" fillId="0" borderId="1" xfId="1" applyNumberFormat="1" applyFont="1" applyBorder="1"/>
    <xf numFmtId="0" fontId="5" fillId="0" borderId="0" xfId="0" applyFont="1" applyAlignment="1">
      <alignment horizontal="right"/>
    </xf>
    <xf numFmtId="43" fontId="5" fillId="0" borderId="0" xfId="0" applyNumberFormat="1" applyFont="1"/>
    <xf numFmtId="0" fontId="5" fillId="0" borderId="0" xfId="0" applyFont="1" applyAlignment="1">
      <alignment horizontal="center"/>
    </xf>
    <xf numFmtId="0" fontId="5" fillId="0" borderId="1" xfId="0" applyFont="1" applyBorder="1" applyAlignment="1" applyProtection="1">
      <alignment horizontal="center"/>
      <protection locked="0"/>
    </xf>
    <xf numFmtId="2" fontId="25" fillId="0" borderId="0" xfId="0" applyNumberFormat="1" applyFont="1" applyAlignment="1">
      <alignment horizontal="center"/>
    </xf>
    <xf numFmtId="0" fontId="25" fillId="0" borderId="0" xfId="0" applyFont="1" applyAlignment="1">
      <alignment horizontal="center"/>
    </xf>
    <xf numFmtId="0" fontId="28" fillId="0" borderId="0" xfId="0" applyFont="1" applyAlignment="1">
      <alignment horizontal="center"/>
    </xf>
    <xf numFmtId="0" fontId="0" fillId="0" borderId="0" xfId="0" applyFill="1" applyAlignment="1" applyProtection="1">
      <alignment horizontal="center" wrapText="1"/>
    </xf>
    <xf numFmtId="0" fontId="0" fillId="0" borderId="0" xfId="0" applyBorder="1" applyAlignment="1">
      <alignment horizontal="left" vertical="center" wrapText="1"/>
    </xf>
    <xf numFmtId="14" fontId="0" fillId="9" borderId="1" xfId="0" applyNumberFormat="1" applyFill="1" applyBorder="1" applyAlignment="1" applyProtection="1">
      <alignment horizontal="center"/>
      <protection locked="0"/>
    </xf>
    <xf numFmtId="14" fontId="0" fillId="3" borderId="1" xfId="0" applyNumberFormat="1" applyFill="1" applyBorder="1" applyAlignment="1" applyProtection="1">
      <alignment horizontal="center"/>
      <protection locked="0"/>
    </xf>
  </cellXfs>
  <cellStyles count="10">
    <cellStyle name="Comma" xfId="1" builtinId="3"/>
    <cellStyle name="Comma 19" xfId="3"/>
    <cellStyle name="Comma 2" xfId="6"/>
    <cellStyle name="Hyperlink" xfId="9" builtinId="8"/>
    <cellStyle name="Normal" xfId="0" builtinId="0"/>
    <cellStyle name="Normal 2" xfId="2"/>
    <cellStyle name="Normal 4" xfId="7"/>
    <cellStyle name="Normal 5" xfId="4"/>
    <cellStyle name="Percent" xfId="8" builtinId="5"/>
    <cellStyle name="Percent 2" xfId="5"/>
  </cellStyles>
  <dxfs count="1">
    <dxf>
      <font>
        <color rgb="FF9C0006"/>
      </font>
    </dxf>
  </dxfs>
  <tableStyles count="0" defaultTableStyle="TableStyleMedium2" defaultPivotStyle="PivotStyleLight16"/>
  <colors>
    <mruColors>
      <color rgb="FF00FF00"/>
      <color rgb="FF0000FF"/>
      <color rgb="FF9D9D9D"/>
      <color rgb="FFCCFF99"/>
      <color rgb="FF66FFFF"/>
      <color rgb="FFFFCCCC"/>
      <color rgb="FFFFFF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Tommy\Private\BCS\1%20To%20Do%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of Work Template"/>
      <sheetName val="Planning 2017-post tax season"/>
      <sheetName val="Planning 2016-post tax season"/>
      <sheetName val="To Do List"/>
      <sheetName val="HR-Admin"/>
      <sheetName val="Completed"/>
      <sheetName val="Assignment Setup"/>
      <sheetName val="1 To Do List"/>
      <sheetName val="Planning 2017-post tax season1"/>
    </sheetNames>
    <sheetDataSet>
      <sheetData sheetId="0"/>
      <sheetData sheetId="1"/>
      <sheetData sheetId="2" refreshError="1"/>
      <sheetData sheetId="3" refreshError="1"/>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40"/>
  <sheetViews>
    <sheetView tabSelected="1" workbookViewId="0">
      <selection activeCell="B11" sqref="B11"/>
    </sheetView>
  </sheetViews>
  <sheetFormatPr defaultRowHeight="15" x14ac:dyDescent="0.25"/>
  <cols>
    <col min="2" max="2" width="20.7109375" customWidth="1"/>
    <col min="3" max="3" width="46.7109375" customWidth="1"/>
  </cols>
  <sheetData>
    <row r="1" spans="1:3" x14ac:dyDescent="0.25">
      <c r="A1" s="130" t="s">
        <v>284</v>
      </c>
    </row>
    <row r="2" spans="1:3" x14ac:dyDescent="0.25">
      <c r="A2" s="130" t="s">
        <v>221</v>
      </c>
    </row>
    <row r="3" spans="1:3" x14ac:dyDescent="0.25">
      <c r="A3" s="182" t="s">
        <v>219</v>
      </c>
    </row>
    <row r="4" spans="1:3" x14ac:dyDescent="0.25">
      <c r="A4" s="130" t="s">
        <v>256</v>
      </c>
    </row>
    <row r="5" spans="1:3" x14ac:dyDescent="0.25">
      <c r="A5" s="130"/>
    </row>
    <row r="6" spans="1:3" x14ac:dyDescent="0.25">
      <c r="A6" t="s">
        <v>201</v>
      </c>
    </row>
    <row r="7" spans="1:3" x14ac:dyDescent="0.25">
      <c r="B7" t="s">
        <v>202</v>
      </c>
    </row>
    <row r="9" spans="1:3" x14ac:dyDescent="0.25">
      <c r="A9" s="172" t="s">
        <v>199</v>
      </c>
    </row>
    <row r="10" spans="1:3" x14ac:dyDescent="0.25">
      <c r="B10" s="51" t="s">
        <v>266</v>
      </c>
      <c r="C10" s="51" t="s">
        <v>206</v>
      </c>
    </row>
    <row r="11" spans="1:3" x14ac:dyDescent="0.25">
      <c r="A11" s="139" t="s">
        <v>200</v>
      </c>
      <c r="B11" s="171" t="s">
        <v>127</v>
      </c>
      <c r="C11" t="s">
        <v>207</v>
      </c>
    </row>
    <row r="12" spans="1:3" x14ac:dyDescent="0.25">
      <c r="A12" s="139"/>
      <c r="B12" s="171"/>
    </row>
    <row r="13" spans="1:3" x14ac:dyDescent="0.25">
      <c r="A13" s="139" t="s">
        <v>203</v>
      </c>
      <c r="B13" s="171" t="s">
        <v>208</v>
      </c>
      <c r="C13" t="s">
        <v>212</v>
      </c>
    </row>
    <row r="14" spans="1:3" x14ac:dyDescent="0.25">
      <c r="C14" t="s">
        <v>276</v>
      </c>
    </row>
    <row r="15" spans="1:3" x14ac:dyDescent="0.25">
      <c r="C15" t="s">
        <v>209</v>
      </c>
    </row>
    <row r="17" spans="1:3" x14ac:dyDescent="0.25">
      <c r="A17" s="139" t="s">
        <v>204</v>
      </c>
      <c r="B17" s="171" t="s">
        <v>210</v>
      </c>
      <c r="C17" t="s">
        <v>212</v>
      </c>
    </row>
    <row r="18" spans="1:3" x14ac:dyDescent="0.25">
      <c r="C18" t="s">
        <v>211</v>
      </c>
    </row>
    <row r="19" spans="1:3" x14ac:dyDescent="0.25">
      <c r="C19" t="s">
        <v>258</v>
      </c>
    </row>
    <row r="20" spans="1:3" x14ac:dyDescent="0.25">
      <c r="C20" t="s">
        <v>277</v>
      </c>
    </row>
    <row r="21" spans="1:3" x14ac:dyDescent="0.25">
      <c r="C21" t="s">
        <v>223</v>
      </c>
    </row>
    <row r="22" spans="1:3" x14ac:dyDescent="0.25">
      <c r="C22" t="s">
        <v>86</v>
      </c>
    </row>
    <row r="23" spans="1:3" x14ac:dyDescent="0.25">
      <c r="C23" t="s">
        <v>259</v>
      </c>
    </row>
    <row r="24" spans="1:3" x14ac:dyDescent="0.25">
      <c r="C24" s="179" t="s">
        <v>257</v>
      </c>
    </row>
    <row r="26" spans="1:3" x14ac:dyDescent="0.25">
      <c r="A26" s="139" t="s">
        <v>205</v>
      </c>
      <c r="B26" s="171" t="s">
        <v>214</v>
      </c>
      <c r="C26" t="s">
        <v>246</v>
      </c>
    </row>
    <row r="27" spans="1:3" x14ac:dyDescent="0.25">
      <c r="A27" s="139"/>
      <c r="B27" s="171"/>
      <c r="C27" t="s">
        <v>262</v>
      </c>
    </row>
    <row r="28" spans="1:3" x14ac:dyDescent="0.25">
      <c r="A28" s="139"/>
      <c r="B28" s="171"/>
      <c r="C28" t="s">
        <v>247</v>
      </c>
    </row>
    <row r="30" spans="1:3" x14ac:dyDescent="0.25">
      <c r="A30" s="139" t="s">
        <v>215</v>
      </c>
      <c r="B30" s="171" t="s">
        <v>77</v>
      </c>
      <c r="C30" t="s">
        <v>216</v>
      </c>
    </row>
    <row r="33" spans="1:2" x14ac:dyDescent="0.25">
      <c r="A33" s="172" t="s">
        <v>217</v>
      </c>
    </row>
    <row r="34" spans="1:2" x14ac:dyDescent="0.25">
      <c r="A34" s="139" t="s">
        <v>200</v>
      </c>
      <c r="B34" t="s">
        <v>218</v>
      </c>
    </row>
    <row r="35" spans="1:2" x14ac:dyDescent="0.25">
      <c r="A35" s="139" t="s">
        <v>203</v>
      </c>
      <c r="B35" t="s">
        <v>260</v>
      </c>
    </row>
    <row r="36" spans="1:2" x14ac:dyDescent="0.25">
      <c r="A36" s="139" t="s">
        <v>204</v>
      </c>
    </row>
    <row r="38" spans="1:2" x14ac:dyDescent="0.25">
      <c r="A38" s="172" t="s">
        <v>222</v>
      </c>
    </row>
    <row r="39" spans="1:2" x14ac:dyDescent="0.25">
      <c r="A39" s="172"/>
    </row>
    <row r="40" spans="1:2" x14ac:dyDescent="0.25">
      <c r="A40" s="172" t="s">
        <v>220</v>
      </c>
    </row>
  </sheetData>
  <hyperlinks>
    <hyperlink ref="B11" location="Input!A1" display="Input"/>
    <hyperlink ref="B13" location="'2019 Jan-June Payroll'!B4" display="2019 Jan-June Payroll"/>
    <hyperlink ref="B17" location="'2020 Payroll'!D6" display="2020 Payroll"/>
    <hyperlink ref="B26" location="'2020 Non-Cash Comp'!C9" display="2020 Non-Cash Comp"/>
    <hyperlink ref="B30" location="'NonPayroll Costs'!F5" display="NonPayroll Costs"/>
  </hyperlinks>
  <pageMargins left="0.25" right="0.25" top="0.75" bottom="0.75" header="0.3" footer="0.3"/>
  <pageSetup scale="80" orientation="landscape" horizontalDpi="1200" verticalDpi="12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GE103"/>
  <sheetViews>
    <sheetView zoomScale="90" zoomScaleNormal="90" workbookViewId="0">
      <pane xSplit="2" ySplit="8" topLeftCell="C9" activePane="bottomRight" state="frozen"/>
      <selection activeCell="B13" sqref="B13"/>
      <selection pane="topRight" activeCell="B13" sqref="B13"/>
      <selection pane="bottomLeft" activeCell="B13" sqref="B13"/>
      <selection pane="bottomRight" activeCell="C10" sqref="C10"/>
    </sheetView>
  </sheetViews>
  <sheetFormatPr defaultRowHeight="15" x14ac:dyDescent="0.25"/>
  <cols>
    <col min="1" max="1" width="9.140625" style="22"/>
    <col min="2" max="2" width="23.140625" style="22" customWidth="1"/>
    <col min="3" max="5" width="12.7109375" style="22" customWidth="1"/>
    <col min="6" max="6" width="2.7109375" style="24" customWidth="1"/>
    <col min="7" max="9" width="12.7109375" style="22" customWidth="1"/>
    <col min="10" max="10" width="2.7109375" style="24" customWidth="1"/>
    <col min="11" max="13" width="12.7109375" style="22" customWidth="1"/>
    <col min="14" max="14" width="2.7109375" style="24" customWidth="1"/>
    <col min="15" max="17" width="12.7109375" style="22" customWidth="1"/>
    <col min="18" max="18" width="2.7109375" style="24" customWidth="1"/>
    <col min="19" max="21" width="12.7109375" style="22" customWidth="1"/>
    <col min="22" max="22" width="2.7109375" style="24" customWidth="1"/>
    <col min="23" max="25" width="12.7109375" style="22" customWidth="1"/>
    <col min="26" max="26" width="2.7109375" style="24" customWidth="1"/>
    <col min="27" max="29" width="12.7109375" style="22" customWidth="1"/>
    <col min="30" max="30" width="2.7109375" style="24" customWidth="1"/>
    <col min="31" max="33" width="12.7109375" style="22" customWidth="1"/>
    <col min="34" max="34" width="2.7109375" style="24" customWidth="1"/>
    <col min="35" max="37" width="12.7109375" style="22" customWidth="1"/>
    <col min="38" max="38" width="2.7109375" style="24" customWidth="1"/>
    <col min="39" max="41" width="12.7109375" style="22" customWidth="1"/>
    <col min="42" max="42" width="2.7109375" style="24" customWidth="1"/>
    <col min="43" max="45" width="12.7109375" style="22" customWidth="1"/>
    <col min="46" max="46" width="2.7109375" style="24" customWidth="1"/>
    <col min="47" max="49" width="12.7109375" style="22" customWidth="1"/>
    <col min="50" max="50" width="2.7109375" style="24" customWidth="1"/>
    <col min="51" max="53" width="12.7109375" style="22" customWidth="1"/>
    <col min="54" max="54" width="2.7109375" style="24" customWidth="1"/>
    <col min="55" max="57" width="12.7109375" style="22" customWidth="1"/>
    <col min="58" max="58" width="2.7109375" style="24" customWidth="1"/>
    <col min="59" max="61" width="12.7109375" style="22" customWidth="1"/>
    <col min="62" max="62" width="2.7109375" style="24" customWidth="1"/>
    <col min="63" max="65" width="12.7109375" style="22" customWidth="1"/>
    <col min="66" max="66" width="2.7109375" style="24" customWidth="1"/>
    <col min="67" max="69" width="12.7109375" style="22" customWidth="1"/>
    <col min="70" max="70" width="2.7109375" style="24" customWidth="1"/>
    <col min="71" max="73" width="12.7109375" style="22" customWidth="1"/>
    <col min="74" max="74" width="2.7109375" style="24" customWidth="1"/>
    <col min="75" max="77" width="12.7109375" style="22" customWidth="1"/>
    <col min="78" max="78" width="2.7109375" style="24" customWidth="1"/>
    <col min="79" max="81" width="12.7109375" style="22" customWidth="1"/>
    <col min="82" max="82" width="2.7109375" style="24" customWidth="1"/>
    <col min="83" max="85" width="12.7109375" style="22" customWidth="1"/>
    <col min="86" max="86" width="2.7109375" style="24" customWidth="1"/>
    <col min="87" max="89" width="12.7109375" style="22" customWidth="1"/>
    <col min="90" max="90" width="2.7109375" style="24" customWidth="1"/>
    <col min="91" max="93" width="12.7109375" style="22" customWidth="1"/>
    <col min="94" max="94" width="2.7109375" style="24" customWidth="1"/>
    <col min="95" max="97" width="12.7109375" style="22" customWidth="1"/>
    <col min="98" max="98" width="2.7109375" style="24" customWidth="1"/>
    <col min="99" max="101" width="12.7109375" style="22" customWidth="1"/>
    <col min="102" max="102" width="2.7109375" style="24" customWidth="1"/>
    <col min="103" max="105" width="12.7109375" style="22" customWidth="1"/>
    <col min="106" max="106" width="2.7109375" style="24" customWidth="1"/>
    <col min="107" max="109" width="12.7109375" style="22" customWidth="1"/>
    <col min="110" max="110" width="2.7109375" style="24" customWidth="1"/>
    <col min="111" max="113" width="12.7109375" style="22" customWidth="1"/>
    <col min="114" max="114" width="2.7109375" style="24" customWidth="1"/>
    <col min="115" max="117" width="12.7109375" style="22" customWidth="1"/>
    <col min="118" max="118" width="2.7109375" style="24" customWidth="1"/>
    <col min="119" max="121" width="12.7109375" style="22" customWidth="1"/>
    <col min="122" max="122" width="2.7109375" style="24" customWidth="1"/>
    <col min="123" max="125" width="12.7109375" style="22" customWidth="1"/>
    <col min="126" max="126" width="2.7109375" style="24" customWidth="1"/>
    <col min="127" max="129" width="12.7109375" style="22" customWidth="1"/>
    <col min="130" max="130" width="2.7109375" style="24" customWidth="1"/>
    <col min="131" max="133" width="12.7109375" style="22" customWidth="1"/>
    <col min="134" max="134" width="2.7109375" style="24" customWidth="1"/>
    <col min="135" max="137" width="12.7109375" style="22" customWidth="1"/>
    <col min="138" max="138" width="2.7109375" style="24" customWidth="1"/>
    <col min="139" max="141" width="12.7109375" style="22" customWidth="1"/>
    <col min="142" max="142" width="2.7109375" style="24" customWidth="1"/>
    <col min="143" max="145" width="12.7109375" style="22" customWidth="1"/>
    <col min="146" max="146" width="2.7109375" style="24" customWidth="1"/>
    <col min="147" max="149" width="12.7109375" style="22" customWidth="1"/>
    <col min="150" max="150" width="2.7109375" style="24" customWidth="1"/>
    <col min="151" max="153" width="12.7109375" style="22" customWidth="1"/>
    <col min="154" max="154" width="2.7109375" style="24" customWidth="1"/>
    <col min="155" max="157" width="12.7109375" style="22" customWidth="1"/>
    <col min="158" max="158" width="2.7109375" style="24" customWidth="1"/>
    <col min="159" max="161" width="12.7109375" style="22" customWidth="1"/>
    <col min="162" max="162" width="2.7109375" style="24" customWidth="1"/>
    <col min="163" max="165" width="12.7109375" style="22" customWidth="1"/>
    <col min="166" max="166" width="2.7109375" style="24" customWidth="1"/>
    <col min="167" max="169" width="12.7109375" style="22" customWidth="1"/>
    <col min="170" max="170" width="2.7109375" style="24" customWidth="1"/>
    <col min="171" max="173" width="12.7109375" style="22" customWidth="1"/>
    <col min="174" max="174" width="2.7109375" style="24" customWidth="1"/>
    <col min="175" max="177" width="12.7109375" style="22" customWidth="1"/>
    <col min="178" max="179" width="9.140625" style="22"/>
    <col min="180" max="180" width="11.5703125" style="22" bestFit="1" customWidth="1"/>
    <col min="181" max="181" width="2.42578125" style="22" customWidth="1"/>
    <col min="182" max="182" width="11.5703125" style="22" bestFit="1" customWidth="1"/>
    <col min="183" max="183" width="2.42578125" style="22" customWidth="1"/>
    <col min="184" max="184" width="11.5703125" style="22" bestFit="1" customWidth="1"/>
    <col min="185" max="16384" width="9.140625" style="22"/>
  </cols>
  <sheetData>
    <row r="1" spans="1:187" x14ac:dyDescent="0.25">
      <c r="B1" s="36" t="s">
        <v>213</v>
      </c>
    </row>
    <row r="2" spans="1:187" x14ac:dyDescent="0.25">
      <c r="B2" s="36" t="s">
        <v>245</v>
      </c>
    </row>
    <row r="3" spans="1:187" x14ac:dyDescent="0.25">
      <c r="FV3" s="24"/>
    </row>
    <row r="4" spans="1:187" s="86" customFormat="1" x14ac:dyDescent="0.25">
      <c r="C4" s="223">
        <f>'2020 Payroll'!D6</f>
        <v>43833</v>
      </c>
      <c r="D4" s="223"/>
      <c r="E4" s="223"/>
      <c r="G4" s="223">
        <f>C4+7</f>
        <v>43840</v>
      </c>
      <c r="H4" s="223"/>
      <c r="I4" s="223"/>
      <c r="K4" s="223">
        <f>G4+7</f>
        <v>43847</v>
      </c>
      <c r="L4" s="223"/>
      <c r="M4" s="223"/>
      <c r="O4" s="223">
        <f>K4+7</f>
        <v>43854</v>
      </c>
      <c r="P4" s="223"/>
      <c r="Q4" s="223"/>
      <c r="S4" s="223">
        <f>O4+7</f>
        <v>43861</v>
      </c>
      <c r="T4" s="223"/>
      <c r="U4" s="223"/>
      <c r="W4" s="223">
        <f>S4+7</f>
        <v>43868</v>
      </c>
      <c r="X4" s="223"/>
      <c r="Y4" s="223"/>
      <c r="AA4" s="223">
        <f>W4+7</f>
        <v>43875</v>
      </c>
      <c r="AB4" s="223"/>
      <c r="AC4" s="223"/>
      <c r="AE4" s="223">
        <f>AA4+7</f>
        <v>43882</v>
      </c>
      <c r="AF4" s="223"/>
      <c r="AG4" s="223"/>
      <c r="AI4" s="223">
        <f>AE4+7</f>
        <v>43889</v>
      </c>
      <c r="AJ4" s="223"/>
      <c r="AK4" s="223"/>
      <c r="AM4" s="223">
        <f>AI4+7</f>
        <v>43896</v>
      </c>
      <c r="AN4" s="223"/>
      <c r="AO4" s="223"/>
      <c r="AQ4" s="223">
        <f>AM4+7</f>
        <v>43903</v>
      </c>
      <c r="AR4" s="223"/>
      <c r="AS4" s="223"/>
      <c r="AU4" s="223">
        <f>AQ4+7</f>
        <v>43910</v>
      </c>
      <c r="AV4" s="223"/>
      <c r="AW4" s="223"/>
      <c r="AY4" s="223">
        <f>AU4+7</f>
        <v>43917</v>
      </c>
      <c r="AZ4" s="223"/>
      <c r="BA4" s="223"/>
      <c r="BC4" s="223">
        <f>AY4+7</f>
        <v>43924</v>
      </c>
      <c r="BD4" s="223"/>
      <c r="BE4" s="223"/>
      <c r="BG4" s="223">
        <f>BC4+7</f>
        <v>43931</v>
      </c>
      <c r="BH4" s="223"/>
      <c r="BI4" s="223"/>
      <c r="BK4" s="223">
        <f>BG4+7</f>
        <v>43938</v>
      </c>
      <c r="BL4" s="223"/>
      <c r="BM4" s="223"/>
      <c r="BO4" s="223">
        <f>BK4+7</f>
        <v>43945</v>
      </c>
      <c r="BP4" s="223"/>
      <c r="BQ4" s="223"/>
      <c r="BS4" s="223">
        <f>BO4+7</f>
        <v>43952</v>
      </c>
      <c r="BT4" s="223"/>
      <c r="BU4" s="223"/>
      <c r="BW4" s="223">
        <f>BS4+7</f>
        <v>43959</v>
      </c>
      <c r="BX4" s="223"/>
      <c r="BY4" s="223"/>
      <c r="CA4" s="223">
        <f>BW4+7</f>
        <v>43966</v>
      </c>
      <c r="CB4" s="223"/>
      <c r="CC4" s="223"/>
      <c r="CE4" s="223">
        <f>CA4+7</f>
        <v>43973</v>
      </c>
      <c r="CF4" s="223"/>
      <c r="CG4" s="223"/>
      <c r="CI4" s="223">
        <f>CE4+7</f>
        <v>43980</v>
      </c>
      <c r="CJ4" s="223"/>
      <c r="CK4" s="223"/>
      <c r="CM4" s="223">
        <f>CI4+7</f>
        <v>43987</v>
      </c>
      <c r="CN4" s="223"/>
      <c r="CO4" s="223"/>
      <c r="CQ4" s="223">
        <f>CM4+7</f>
        <v>43994</v>
      </c>
      <c r="CR4" s="223"/>
      <c r="CS4" s="223"/>
      <c r="CU4" s="223">
        <f>CQ4+7</f>
        <v>44001</v>
      </c>
      <c r="CV4" s="223"/>
      <c r="CW4" s="223"/>
      <c r="CY4" s="223">
        <f>CU4+7</f>
        <v>44008</v>
      </c>
      <c r="CZ4" s="223"/>
      <c r="DA4" s="223"/>
      <c r="DC4" s="223">
        <f>CY4+7</f>
        <v>44015</v>
      </c>
      <c r="DD4" s="223"/>
      <c r="DE4" s="223"/>
      <c r="DG4" s="223">
        <f>DC4+7</f>
        <v>44022</v>
      </c>
      <c r="DH4" s="223"/>
      <c r="DI4" s="223"/>
      <c r="DK4" s="223">
        <f>DG4+7</f>
        <v>44029</v>
      </c>
      <c r="DL4" s="223"/>
      <c r="DM4" s="223"/>
      <c r="DO4" s="223">
        <f>DK4+7</f>
        <v>44036</v>
      </c>
      <c r="DP4" s="223"/>
      <c r="DQ4" s="223"/>
      <c r="DS4" s="223">
        <f>DO4+7</f>
        <v>44043</v>
      </c>
      <c r="DT4" s="223"/>
      <c r="DU4" s="223"/>
      <c r="DW4" s="223">
        <f>DS4+7</f>
        <v>44050</v>
      </c>
      <c r="DX4" s="223"/>
      <c r="DY4" s="223"/>
      <c r="EA4" s="223">
        <f>DW4+7</f>
        <v>44057</v>
      </c>
      <c r="EB4" s="223"/>
      <c r="EC4" s="223"/>
      <c r="EE4" s="223">
        <f>EA4+7</f>
        <v>44064</v>
      </c>
      <c r="EF4" s="223"/>
      <c r="EG4" s="223"/>
      <c r="EI4" s="223">
        <f>EE4+7</f>
        <v>44071</v>
      </c>
      <c r="EJ4" s="223"/>
      <c r="EK4" s="223"/>
      <c r="EM4" s="223">
        <f>EI4+7</f>
        <v>44078</v>
      </c>
      <c r="EN4" s="223"/>
      <c r="EO4" s="223"/>
      <c r="EQ4" s="223">
        <f>EM4+7</f>
        <v>44085</v>
      </c>
      <c r="ER4" s="223"/>
      <c r="ES4" s="223"/>
      <c r="EU4" s="223">
        <f>EQ4+7</f>
        <v>44092</v>
      </c>
      <c r="EV4" s="223"/>
      <c r="EW4" s="223"/>
      <c r="EY4" s="223">
        <f>EU4+7</f>
        <v>44099</v>
      </c>
      <c r="EZ4" s="223"/>
      <c r="FA4" s="223"/>
      <c r="FC4" s="223">
        <f>EY4+7</f>
        <v>44106</v>
      </c>
      <c r="FD4" s="223"/>
      <c r="FE4" s="223"/>
      <c r="FG4" s="223">
        <f>FC4+7</f>
        <v>44113</v>
      </c>
      <c r="FH4" s="223"/>
      <c r="FI4" s="223"/>
      <c r="FK4" s="223">
        <f>FG4+7</f>
        <v>44120</v>
      </c>
      <c r="FL4" s="223"/>
      <c r="FM4" s="223"/>
      <c r="FO4" s="223">
        <f>FK4+7</f>
        <v>44127</v>
      </c>
      <c r="FP4" s="223"/>
      <c r="FQ4" s="223"/>
      <c r="FS4" s="223">
        <f>FO4+7</f>
        <v>44134</v>
      </c>
      <c r="FT4" s="223"/>
      <c r="FU4" s="223"/>
      <c r="FX4" s="93" t="s">
        <v>66</v>
      </c>
      <c r="FY4" s="93"/>
      <c r="FZ4" s="93" t="s">
        <v>67</v>
      </c>
      <c r="GA4" s="93"/>
      <c r="GB4" s="93" t="s">
        <v>143</v>
      </c>
    </row>
    <row r="5" spans="1:187" s="86" customFormat="1" ht="15" hidden="1" customHeight="1" x14ac:dyDescent="0.25">
      <c r="C5" s="92">
        <f>C4</f>
        <v>43833</v>
      </c>
      <c r="D5" s="92"/>
      <c r="E5" s="92"/>
      <c r="G5" s="92">
        <f>G4</f>
        <v>43840</v>
      </c>
      <c r="H5" s="92"/>
      <c r="I5" s="92"/>
      <c r="K5" s="92">
        <f>K4</f>
        <v>43847</v>
      </c>
      <c r="L5" s="92"/>
      <c r="M5" s="92"/>
      <c r="O5" s="92">
        <f>O4</f>
        <v>43854</v>
      </c>
      <c r="P5" s="92"/>
      <c r="Q5" s="92"/>
      <c r="S5" s="92">
        <f>S4</f>
        <v>43861</v>
      </c>
      <c r="T5" s="92"/>
      <c r="U5" s="92"/>
      <c r="W5" s="92">
        <f>W4</f>
        <v>43868</v>
      </c>
      <c r="X5" s="92"/>
      <c r="Y5" s="92"/>
      <c r="AA5" s="92">
        <f>AA4</f>
        <v>43875</v>
      </c>
      <c r="AB5" s="92"/>
      <c r="AC5" s="92"/>
      <c r="AE5" s="92">
        <f>AE4</f>
        <v>43882</v>
      </c>
      <c r="AF5" s="92"/>
      <c r="AG5" s="92"/>
      <c r="AI5" s="92">
        <f>AI4</f>
        <v>43889</v>
      </c>
      <c r="AJ5" s="92"/>
      <c r="AK5" s="92"/>
      <c r="AM5" s="92">
        <f>AM4</f>
        <v>43896</v>
      </c>
      <c r="AN5" s="92"/>
      <c r="AO5" s="92"/>
      <c r="AQ5" s="92">
        <f>AQ4</f>
        <v>43903</v>
      </c>
      <c r="AR5" s="92"/>
      <c r="AS5" s="92"/>
      <c r="AU5" s="92">
        <f>AU4</f>
        <v>43910</v>
      </c>
      <c r="AV5" s="92"/>
      <c r="AW5" s="92"/>
      <c r="AY5" s="92">
        <f>AY4</f>
        <v>43917</v>
      </c>
      <c r="AZ5" s="92"/>
      <c r="BA5" s="92"/>
      <c r="BC5" s="92">
        <f>BC4</f>
        <v>43924</v>
      </c>
      <c r="BD5" s="92"/>
      <c r="BE5" s="92"/>
      <c r="BG5" s="92">
        <f>BG4</f>
        <v>43931</v>
      </c>
      <c r="BH5" s="92"/>
      <c r="BI5" s="92"/>
      <c r="BK5" s="92">
        <f>BK4</f>
        <v>43938</v>
      </c>
      <c r="BL5" s="92"/>
      <c r="BM5" s="92"/>
      <c r="BO5" s="92">
        <f>BO4</f>
        <v>43945</v>
      </c>
      <c r="BP5" s="92"/>
      <c r="BQ5" s="92"/>
      <c r="BS5" s="92">
        <f>BS4</f>
        <v>43952</v>
      </c>
      <c r="BT5" s="92"/>
      <c r="BU5" s="92"/>
      <c r="BW5" s="92">
        <f>BW4</f>
        <v>43959</v>
      </c>
      <c r="BX5" s="92"/>
      <c r="BY5" s="92"/>
      <c r="CA5" s="92">
        <f>CA4</f>
        <v>43966</v>
      </c>
      <c r="CB5" s="92"/>
      <c r="CC5" s="92"/>
      <c r="CE5" s="92">
        <f>CE4</f>
        <v>43973</v>
      </c>
      <c r="CF5" s="92"/>
      <c r="CG5" s="92"/>
      <c r="CI5" s="92">
        <f>CI4</f>
        <v>43980</v>
      </c>
      <c r="CJ5" s="92"/>
      <c r="CK5" s="92"/>
      <c r="CM5" s="92">
        <f>CM4</f>
        <v>43987</v>
      </c>
      <c r="CN5" s="92"/>
      <c r="CO5" s="92"/>
      <c r="CQ5" s="92">
        <f>CQ4</f>
        <v>43994</v>
      </c>
      <c r="CR5" s="92"/>
      <c r="CS5" s="92"/>
      <c r="CU5" s="92">
        <f>CU4</f>
        <v>44001</v>
      </c>
      <c r="CV5" s="92"/>
      <c r="CW5" s="92"/>
      <c r="CY5" s="92">
        <f>CY4</f>
        <v>44008</v>
      </c>
      <c r="CZ5" s="92"/>
      <c r="DA5" s="92"/>
      <c r="DC5" s="92">
        <f>DC4</f>
        <v>44015</v>
      </c>
      <c r="DD5" s="92"/>
      <c r="DE5" s="92"/>
      <c r="DG5" s="92">
        <f>DG4</f>
        <v>44022</v>
      </c>
      <c r="DH5" s="92"/>
      <c r="DI5" s="92"/>
      <c r="DK5" s="92">
        <f>DK4</f>
        <v>44029</v>
      </c>
      <c r="DL5" s="92"/>
      <c r="DM5" s="92"/>
      <c r="DO5" s="92">
        <f>DO4</f>
        <v>44036</v>
      </c>
      <c r="DP5" s="92"/>
      <c r="DQ5" s="92"/>
      <c r="DS5" s="92">
        <f>DS4</f>
        <v>44043</v>
      </c>
      <c r="DT5" s="92"/>
      <c r="DU5" s="92"/>
      <c r="DW5" s="92">
        <f>DW4</f>
        <v>44050</v>
      </c>
      <c r="DX5" s="92"/>
      <c r="DY5" s="92"/>
      <c r="EA5" s="92">
        <f>EA4</f>
        <v>44057</v>
      </c>
      <c r="EB5" s="92"/>
      <c r="EC5" s="92"/>
      <c r="EE5" s="92">
        <f>EE4</f>
        <v>44064</v>
      </c>
      <c r="EF5" s="92"/>
      <c r="EG5" s="92"/>
      <c r="EI5" s="92">
        <f>EI4</f>
        <v>44071</v>
      </c>
      <c r="EJ5" s="92"/>
      <c r="EK5" s="92"/>
      <c r="EM5" s="92">
        <f>EM4</f>
        <v>44078</v>
      </c>
      <c r="EN5" s="92"/>
      <c r="EO5" s="92"/>
      <c r="EQ5" s="92">
        <f>EQ4</f>
        <v>44085</v>
      </c>
      <c r="ER5" s="92"/>
      <c r="ES5" s="92"/>
      <c r="EU5" s="92">
        <f>EU4</f>
        <v>44092</v>
      </c>
      <c r="EV5" s="92"/>
      <c r="EW5" s="92"/>
      <c r="EY5" s="92">
        <f>EY4</f>
        <v>44099</v>
      </c>
      <c r="EZ5" s="92"/>
      <c r="FA5" s="92"/>
      <c r="FC5" s="92">
        <f>FC4</f>
        <v>44106</v>
      </c>
      <c r="FD5" s="92"/>
      <c r="FE5" s="92"/>
      <c r="FG5" s="92">
        <f>FG4</f>
        <v>44113</v>
      </c>
      <c r="FH5" s="92"/>
      <c r="FI5" s="92"/>
      <c r="FK5" s="92">
        <f>FK4</f>
        <v>44120</v>
      </c>
      <c r="FL5" s="92"/>
      <c r="FM5" s="92"/>
      <c r="FO5" s="92">
        <f>FO4</f>
        <v>44127</v>
      </c>
      <c r="FP5" s="92"/>
      <c r="FQ5" s="92"/>
      <c r="FS5" s="92">
        <f>FS4</f>
        <v>44134</v>
      </c>
      <c r="FT5" s="92"/>
      <c r="FU5" s="92"/>
      <c r="FX5" s="93"/>
      <c r="FY5" s="93"/>
      <c r="FZ5" s="93"/>
      <c r="GA5" s="93"/>
      <c r="GB5" s="93"/>
    </row>
    <row r="6" spans="1:187" s="86" customFormat="1" ht="15" hidden="1" customHeight="1" x14ac:dyDescent="0.25">
      <c r="C6" s="92"/>
      <c r="D6" s="92">
        <f>C4</f>
        <v>43833</v>
      </c>
      <c r="E6" s="92"/>
      <c r="G6" s="92"/>
      <c r="H6" s="92">
        <f>G4</f>
        <v>43840</v>
      </c>
      <c r="I6" s="92"/>
      <c r="K6" s="92"/>
      <c r="L6" s="92">
        <f>K4</f>
        <v>43847</v>
      </c>
      <c r="M6" s="92"/>
      <c r="O6" s="92"/>
      <c r="P6" s="92">
        <f>O4</f>
        <v>43854</v>
      </c>
      <c r="Q6" s="92"/>
      <c r="S6" s="92"/>
      <c r="T6" s="92">
        <f>S4</f>
        <v>43861</v>
      </c>
      <c r="U6" s="92"/>
      <c r="W6" s="92"/>
      <c r="X6" s="92">
        <f>W4</f>
        <v>43868</v>
      </c>
      <c r="Y6" s="92"/>
      <c r="AA6" s="92"/>
      <c r="AB6" s="92">
        <f>AA4</f>
        <v>43875</v>
      </c>
      <c r="AC6" s="92"/>
      <c r="AE6" s="92"/>
      <c r="AF6" s="92">
        <f>AE4</f>
        <v>43882</v>
      </c>
      <c r="AG6" s="92"/>
      <c r="AI6" s="92"/>
      <c r="AJ6" s="92">
        <f>AI4</f>
        <v>43889</v>
      </c>
      <c r="AK6" s="92"/>
      <c r="AM6" s="92"/>
      <c r="AN6" s="92">
        <f>AM4</f>
        <v>43896</v>
      </c>
      <c r="AO6" s="92"/>
      <c r="AQ6" s="92"/>
      <c r="AR6" s="92">
        <f>AQ4</f>
        <v>43903</v>
      </c>
      <c r="AS6" s="92"/>
      <c r="AU6" s="92"/>
      <c r="AV6" s="92">
        <f>AU4</f>
        <v>43910</v>
      </c>
      <c r="AW6" s="92"/>
      <c r="AY6" s="92"/>
      <c r="AZ6" s="92">
        <f>AY4</f>
        <v>43917</v>
      </c>
      <c r="BA6" s="92"/>
      <c r="BC6" s="92"/>
      <c r="BD6" s="92">
        <f>BC4</f>
        <v>43924</v>
      </c>
      <c r="BE6" s="92"/>
      <c r="BG6" s="92"/>
      <c r="BH6" s="92">
        <f>BG4</f>
        <v>43931</v>
      </c>
      <c r="BI6" s="92"/>
      <c r="BK6" s="92"/>
      <c r="BL6" s="92">
        <f>BK4</f>
        <v>43938</v>
      </c>
      <c r="BM6" s="92"/>
      <c r="BO6" s="92"/>
      <c r="BP6" s="92">
        <f>BO4</f>
        <v>43945</v>
      </c>
      <c r="BQ6" s="92"/>
      <c r="BS6" s="92"/>
      <c r="BT6" s="92">
        <f>BS4</f>
        <v>43952</v>
      </c>
      <c r="BU6" s="92"/>
      <c r="BW6" s="92"/>
      <c r="BX6" s="92">
        <f>BW4</f>
        <v>43959</v>
      </c>
      <c r="BY6" s="92"/>
      <c r="CA6" s="92"/>
      <c r="CB6" s="92">
        <f>CA4</f>
        <v>43966</v>
      </c>
      <c r="CC6" s="92"/>
      <c r="CE6" s="92"/>
      <c r="CF6" s="92">
        <f>CE4</f>
        <v>43973</v>
      </c>
      <c r="CG6" s="92"/>
      <c r="CI6" s="92"/>
      <c r="CJ6" s="92">
        <f>CI4</f>
        <v>43980</v>
      </c>
      <c r="CK6" s="92"/>
      <c r="CM6" s="92"/>
      <c r="CN6" s="92">
        <f>CM4</f>
        <v>43987</v>
      </c>
      <c r="CO6" s="92"/>
      <c r="CQ6" s="92"/>
      <c r="CR6" s="92">
        <f>CQ4</f>
        <v>43994</v>
      </c>
      <c r="CS6" s="92"/>
      <c r="CU6" s="92"/>
      <c r="CV6" s="92">
        <f>CU4</f>
        <v>44001</v>
      </c>
      <c r="CW6" s="92"/>
      <c r="CY6" s="92"/>
      <c r="CZ6" s="92">
        <f>CY4</f>
        <v>44008</v>
      </c>
      <c r="DA6" s="92"/>
      <c r="DC6" s="92"/>
      <c r="DD6" s="92">
        <f>DC4</f>
        <v>44015</v>
      </c>
      <c r="DE6" s="92"/>
      <c r="DG6" s="92"/>
      <c r="DH6" s="92">
        <f>DG4</f>
        <v>44022</v>
      </c>
      <c r="DI6" s="92"/>
      <c r="DK6" s="92"/>
      <c r="DL6" s="92">
        <f>DK4</f>
        <v>44029</v>
      </c>
      <c r="DM6" s="92"/>
      <c r="DO6" s="92"/>
      <c r="DP6" s="92">
        <f>DO4</f>
        <v>44036</v>
      </c>
      <c r="DQ6" s="92"/>
      <c r="DS6" s="92"/>
      <c r="DT6" s="92">
        <f>DS4</f>
        <v>44043</v>
      </c>
      <c r="DU6" s="92"/>
      <c r="DW6" s="92"/>
      <c r="DX6" s="92">
        <f>DW4</f>
        <v>44050</v>
      </c>
      <c r="DY6" s="92"/>
      <c r="EA6" s="92"/>
      <c r="EB6" s="92">
        <f>EA4</f>
        <v>44057</v>
      </c>
      <c r="EC6" s="92"/>
      <c r="EE6" s="92"/>
      <c r="EF6" s="92">
        <f>EE4</f>
        <v>44064</v>
      </c>
      <c r="EG6" s="92"/>
      <c r="EI6" s="92"/>
      <c r="EJ6" s="92">
        <f>EI4</f>
        <v>44071</v>
      </c>
      <c r="EK6" s="92"/>
      <c r="EM6" s="92"/>
      <c r="EN6" s="92">
        <f>EM4</f>
        <v>44078</v>
      </c>
      <c r="EO6" s="92"/>
      <c r="EQ6" s="92"/>
      <c r="ER6" s="92">
        <f>EQ4</f>
        <v>44085</v>
      </c>
      <c r="ES6" s="92"/>
      <c r="EU6" s="92"/>
      <c r="EV6" s="92">
        <f>EU4</f>
        <v>44092</v>
      </c>
      <c r="EW6" s="92"/>
      <c r="EY6" s="92"/>
      <c r="EZ6" s="92">
        <f>EY4</f>
        <v>44099</v>
      </c>
      <c r="FA6" s="92"/>
      <c r="FC6" s="92"/>
      <c r="FD6" s="92">
        <f>FC4</f>
        <v>44106</v>
      </c>
      <c r="FE6" s="92"/>
      <c r="FG6" s="92"/>
      <c r="FH6" s="92">
        <f>FG4</f>
        <v>44113</v>
      </c>
      <c r="FI6" s="92"/>
      <c r="FK6" s="92"/>
      <c r="FL6" s="92">
        <f>FK4</f>
        <v>44120</v>
      </c>
      <c r="FM6" s="92"/>
      <c r="FO6" s="92"/>
      <c r="FP6" s="92">
        <f>FO4</f>
        <v>44127</v>
      </c>
      <c r="FQ6" s="92"/>
      <c r="FS6" s="92"/>
      <c r="FT6" s="92">
        <f>FS4</f>
        <v>44134</v>
      </c>
      <c r="FU6" s="92"/>
      <c r="FX6" s="93"/>
      <c r="FY6" s="93"/>
      <c r="FZ6" s="93"/>
      <c r="GA6" s="93"/>
      <c r="GB6" s="93"/>
    </row>
    <row r="7" spans="1:187" s="86" customFormat="1" ht="15" hidden="1" customHeight="1" x14ac:dyDescent="0.25">
      <c r="C7" s="92"/>
      <c r="D7" s="92"/>
      <c r="E7" s="92">
        <f>C4</f>
        <v>43833</v>
      </c>
      <c r="G7" s="92"/>
      <c r="H7" s="92"/>
      <c r="I7" s="92">
        <f>G4</f>
        <v>43840</v>
      </c>
      <c r="K7" s="92"/>
      <c r="L7" s="92"/>
      <c r="M7" s="92">
        <f>K4</f>
        <v>43847</v>
      </c>
      <c r="O7" s="92"/>
      <c r="P7" s="92"/>
      <c r="Q7" s="92">
        <f>O4</f>
        <v>43854</v>
      </c>
      <c r="S7" s="92"/>
      <c r="T7" s="92"/>
      <c r="U7" s="92">
        <f>S4</f>
        <v>43861</v>
      </c>
      <c r="W7" s="92"/>
      <c r="X7" s="92"/>
      <c r="Y7" s="92">
        <f>W4</f>
        <v>43868</v>
      </c>
      <c r="AA7" s="92"/>
      <c r="AB7" s="92"/>
      <c r="AC7" s="92">
        <f>AA4</f>
        <v>43875</v>
      </c>
      <c r="AE7" s="92"/>
      <c r="AF7" s="92"/>
      <c r="AG7" s="92">
        <f>AE4</f>
        <v>43882</v>
      </c>
      <c r="AI7" s="92"/>
      <c r="AJ7" s="92"/>
      <c r="AK7" s="92">
        <f>AI4</f>
        <v>43889</v>
      </c>
      <c r="AM7" s="92"/>
      <c r="AN7" s="92"/>
      <c r="AO7" s="92">
        <f>AM4</f>
        <v>43896</v>
      </c>
      <c r="AQ7" s="92"/>
      <c r="AR7" s="92"/>
      <c r="AS7" s="92">
        <f>AQ4</f>
        <v>43903</v>
      </c>
      <c r="AU7" s="92"/>
      <c r="AV7" s="92"/>
      <c r="AW7" s="92">
        <f>AU4</f>
        <v>43910</v>
      </c>
      <c r="AY7" s="92"/>
      <c r="AZ7" s="92"/>
      <c r="BA7" s="92">
        <f>AY4</f>
        <v>43917</v>
      </c>
      <c r="BC7" s="92"/>
      <c r="BD7" s="92"/>
      <c r="BE7" s="92">
        <f>BC4</f>
        <v>43924</v>
      </c>
      <c r="BG7" s="92"/>
      <c r="BH7" s="92"/>
      <c r="BI7" s="92">
        <f>BG4</f>
        <v>43931</v>
      </c>
      <c r="BK7" s="92"/>
      <c r="BL7" s="92"/>
      <c r="BM7" s="92">
        <f>BK4</f>
        <v>43938</v>
      </c>
      <c r="BO7" s="92"/>
      <c r="BP7" s="92"/>
      <c r="BQ7" s="92">
        <f>BO4</f>
        <v>43945</v>
      </c>
      <c r="BS7" s="92"/>
      <c r="BT7" s="92"/>
      <c r="BU7" s="92">
        <f>BS4</f>
        <v>43952</v>
      </c>
      <c r="BW7" s="92"/>
      <c r="BX7" s="92"/>
      <c r="BY7" s="92">
        <f>BW4</f>
        <v>43959</v>
      </c>
      <c r="CA7" s="92"/>
      <c r="CB7" s="92"/>
      <c r="CC7" s="92">
        <f>CA4</f>
        <v>43966</v>
      </c>
      <c r="CE7" s="92"/>
      <c r="CF7" s="92"/>
      <c r="CG7" s="92">
        <f>CE4</f>
        <v>43973</v>
      </c>
      <c r="CI7" s="92"/>
      <c r="CJ7" s="92"/>
      <c r="CK7" s="92">
        <f>CI4</f>
        <v>43980</v>
      </c>
      <c r="CM7" s="92"/>
      <c r="CN7" s="92"/>
      <c r="CO7" s="92">
        <f>CM4</f>
        <v>43987</v>
      </c>
      <c r="CQ7" s="92"/>
      <c r="CR7" s="92"/>
      <c r="CS7" s="92">
        <f>CQ4</f>
        <v>43994</v>
      </c>
      <c r="CU7" s="92"/>
      <c r="CV7" s="92"/>
      <c r="CW7" s="92">
        <f>CU4</f>
        <v>44001</v>
      </c>
      <c r="CY7" s="92"/>
      <c r="CZ7" s="92"/>
      <c r="DA7" s="92">
        <f>CY4</f>
        <v>44008</v>
      </c>
      <c r="DC7" s="92"/>
      <c r="DD7" s="92"/>
      <c r="DE7" s="92">
        <f>DC4</f>
        <v>44015</v>
      </c>
      <c r="DG7" s="92"/>
      <c r="DH7" s="92"/>
      <c r="DI7" s="92">
        <f>DG4</f>
        <v>44022</v>
      </c>
      <c r="DK7" s="92"/>
      <c r="DL7" s="92"/>
      <c r="DM7" s="92">
        <f>DK4</f>
        <v>44029</v>
      </c>
      <c r="DO7" s="92"/>
      <c r="DP7" s="92"/>
      <c r="DQ7" s="92">
        <f>DO4</f>
        <v>44036</v>
      </c>
      <c r="DS7" s="92"/>
      <c r="DT7" s="92"/>
      <c r="DU7" s="92">
        <f>DS4</f>
        <v>44043</v>
      </c>
      <c r="DW7" s="92"/>
      <c r="DX7" s="92"/>
      <c r="DY7" s="92">
        <f>DW4</f>
        <v>44050</v>
      </c>
      <c r="EA7" s="92"/>
      <c r="EB7" s="92"/>
      <c r="EC7" s="92">
        <f>EA4</f>
        <v>44057</v>
      </c>
      <c r="EE7" s="92"/>
      <c r="EF7" s="92"/>
      <c r="EG7" s="92">
        <f>EE4</f>
        <v>44064</v>
      </c>
      <c r="EI7" s="92"/>
      <c r="EJ7" s="92"/>
      <c r="EK7" s="92">
        <f>EI4</f>
        <v>44071</v>
      </c>
      <c r="EM7" s="92"/>
      <c r="EN7" s="92"/>
      <c r="EO7" s="92">
        <f>EM4</f>
        <v>44078</v>
      </c>
      <c r="EQ7" s="92"/>
      <c r="ER7" s="92"/>
      <c r="ES7" s="92">
        <f>EQ4</f>
        <v>44085</v>
      </c>
      <c r="EU7" s="92"/>
      <c r="EV7" s="92"/>
      <c r="EW7" s="92">
        <f>EU4</f>
        <v>44092</v>
      </c>
      <c r="EY7" s="92"/>
      <c r="EZ7" s="92"/>
      <c r="FA7" s="92">
        <f>EY4</f>
        <v>44099</v>
      </c>
      <c r="FC7" s="92"/>
      <c r="FD7" s="92"/>
      <c r="FE7" s="92">
        <f>FC4</f>
        <v>44106</v>
      </c>
      <c r="FG7" s="92"/>
      <c r="FH7" s="92"/>
      <c r="FI7" s="92">
        <f>FG4</f>
        <v>44113</v>
      </c>
      <c r="FK7" s="92"/>
      <c r="FL7" s="92"/>
      <c r="FM7" s="92">
        <f>FK4</f>
        <v>44120</v>
      </c>
      <c r="FO7" s="92"/>
      <c r="FP7" s="92"/>
      <c r="FQ7" s="92">
        <f>FO4</f>
        <v>44127</v>
      </c>
      <c r="FS7" s="92"/>
      <c r="FT7" s="92"/>
      <c r="FU7" s="92">
        <f>FS4</f>
        <v>44134</v>
      </c>
      <c r="FX7" s="93"/>
      <c r="FY7" s="93"/>
      <c r="FZ7" s="93"/>
      <c r="GA7" s="93"/>
      <c r="GB7" s="93"/>
    </row>
    <row r="8" spans="1:187" s="103" customFormat="1" ht="30" x14ac:dyDescent="0.25">
      <c r="B8" s="33" t="s">
        <v>0</v>
      </c>
      <c r="C8" s="102" t="s">
        <v>73</v>
      </c>
      <c r="D8" s="102" t="s">
        <v>74</v>
      </c>
      <c r="E8" s="102" t="s">
        <v>75</v>
      </c>
      <c r="F8" s="38"/>
      <c r="G8" s="102" t="s">
        <v>73</v>
      </c>
      <c r="H8" s="102" t="s">
        <v>74</v>
      </c>
      <c r="I8" s="102" t="s">
        <v>75</v>
      </c>
      <c r="J8" s="38"/>
      <c r="K8" s="102" t="s">
        <v>73</v>
      </c>
      <c r="L8" s="102" t="s">
        <v>74</v>
      </c>
      <c r="M8" s="102" t="s">
        <v>75</v>
      </c>
      <c r="N8" s="38"/>
      <c r="O8" s="102" t="s">
        <v>73</v>
      </c>
      <c r="P8" s="102" t="s">
        <v>74</v>
      </c>
      <c r="Q8" s="102" t="s">
        <v>75</v>
      </c>
      <c r="R8" s="38"/>
      <c r="S8" s="102" t="s">
        <v>73</v>
      </c>
      <c r="T8" s="102" t="s">
        <v>74</v>
      </c>
      <c r="U8" s="102" t="s">
        <v>75</v>
      </c>
      <c r="V8" s="38"/>
      <c r="W8" s="102" t="s">
        <v>73</v>
      </c>
      <c r="X8" s="102" t="s">
        <v>74</v>
      </c>
      <c r="Y8" s="102" t="s">
        <v>75</v>
      </c>
      <c r="Z8" s="38"/>
      <c r="AA8" s="102" t="s">
        <v>73</v>
      </c>
      <c r="AB8" s="102" t="s">
        <v>74</v>
      </c>
      <c r="AC8" s="102" t="s">
        <v>75</v>
      </c>
      <c r="AD8" s="38"/>
      <c r="AE8" s="102" t="s">
        <v>73</v>
      </c>
      <c r="AF8" s="102" t="s">
        <v>74</v>
      </c>
      <c r="AG8" s="102" t="s">
        <v>75</v>
      </c>
      <c r="AH8" s="38"/>
      <c r="AI8" s="102" t="s">
        <v>73</v>
      </c>
      <c r="AJ8" s="102" t="s">
        <v>74</v>
      </c>
      <c r="AK8" s="102" t="s">
        <v>75</v>
      </c>
      <c r="AL8" s="38"/>
      <c r="AM8" s="102" t="s">
        <v>73</v>
      </c>
      <c r="AN8" s="102" t="s">
        <v>74</v>
      </c>
      <c r="AO8" s="102" t="s">
        <v>75</v>
      </c>
      <c r="AP8" s="38"/>
      <c r="AQ8" s="102" t="s">
        <v>73</v>
      </c>
      <c r="AR8" s="102" t="s">
        <v>74</v>
      </c>
      <c r="AS8" s="102" t="s">
        <v>75</v>
      </c>
      <c r="AT8" s="38"/>
      <c r="AU8" s="102" t="s">
        <v>73</v>
      </c>
      <c r="AV8" s="102" t="s">
        <v>74</v>
      </c>
      <c r="AW8" s="102" t="s">
        <v>75</v>
      </c>
      <c r="AX8" s="38"/>
      <c r="AY8" s="102" t="s">
        <v>73</v>
      </c>
      <c r="AZ8" s="102" t="s">
        <v>74</v>
      </c>
      <c r="BA8" s="102" t="s">
        <v>75</v>
      </c>
      <c r="BB8" s="38"/>
      <c r="BC8" s="102" t="s">
        <v>73</v>
      </c>
      <c r="BD8" s="102" t="s">
        <v>74</v>
      </c>
      <c r="BE8" s="102" t="s">
        <v>75</v>
      </c>
      <c r="BF8" s="38"/>
      <c r="BG8" s="102" t="s">
        <v>73</v>
      </c>
      <c r="BH8" s="102" t="s">
        <v>74</v>
      </c>
      <c r="BI8" s="102" t="s">
        <v>75</v>
      </c>
      <c r="BJ8" s="38"/>
      <c r="BK8" s="102" t="s">
        <v>73</v>
      </c>
      <c r="BL8" s="102" t="s">
        <v>74</v>
      </c>
      <c r="BM8" s="102" t="s">
        <v>75</v>
      </c>
      <c r="BN8" s="38"/>
      <c r="BO8" s="102" t="s">
        <v>73</v>
      </c>
      <c r="BP8" s="102" t="s">
        <v>74</v>
      </c>
      <c r="BQ8" s="102" t="s">
        <v>75</v>
      </c>
      <c r="BR8" s="38"/>
      <c r="BS8" s="102" t="s">
        <v>73</v>
      </c>
      <c r="BT8" s="102" t="s">
        <v>74</v>
      </c>
      <c r="BU8" s="102" t="s">
        <v>75</v>
      </c>
      <c r="BV8" s="38"/>
      <c r="BW8" s="102" t="s">
        <v>73</v>
      </c>
      <c r="BX8" s="102" t="s">
        <v>74</v>
      </c>
      <c r="BY8" s="102" t="s">
        <v>75</v>
      </c>
      <c r="BZ8" s="38"/>
      <c r="CA8" s="102" t="s">
        <v>73</v>
      </c>
      <c r="CB8" s="102" t="s">
        <v>74</v>
      </c>
      <c r="CC8" s="102" t="s">
        <v>75</v>
      </c>
      <c r="CD8" s="38"/>
      <c r="CE8" s="102" t="s">
        <v>73</v>
      </c>
      <c r="CF8" s="102" t="s">
        <v>74</v>
      </c>
      <c r="CG8" s="102" t="s">
        <v>75</v>
      </c>
      <c r="CH8" s="38"/>
      <c r="CI8" s="102" t="s">
        <v>73</v>
      </c>
      <c r="CJ8" s="102" t="s">
        <v>74</v>
      </c>
      <c r="CK8" s="102" t="s">
        <v>75</v>
      </c>
      <c r="CL8" s="38"/>
      <c r="CM8" s="102" t="s">
        <v>73</v>
      </c>
      <c r="CN8" s="102" t="s">
        <v>74</v>
      </c>
      <c r="CO8" s="102" t="s">
        <v>75</v>
      </c>
      <c r="CP8" s="38"/>
      <c r="CQ8" s="102" t="s">
        <v>73</v>
      </c>
      <c r="CR8" s="102" t="s">
        <v>74</v>
      </c>
      <c r="CS8" s="102" t="s">
        <v>75</v>
      </c>
      <c r="CT8" s="38"/>
      <c r="CU8" s="102" t="s">
        <v>73</v>
      </c>
      <c r="CV8" s="102" t="s">
        <v>74</v>
      </c>
      <c r="CW8" s="102" t="s">
        <v>75</v>
      </c>
      <c r="CX8" s="38"/>
      <c r="CY8" s="102" t="s">
        <v>73</v>
      </c>
      <c r="CZ8" s="102" t="s">
        <v>74</v>
      </c>
      <c r="DA8" s="102" t="s">
        <v>75</v>
      </c>
      <c r="DB8" s="38"/>
      <c r="DC8" s="102" t="s">
        <v>73</v>
      </c>
      <c r="DD8" s="102" t="s">
        <v>74</v>
      </c>
      <c r="DE8" s="102" t="s">
        <v>75</v>
      </c>
      <c r="DF8" s="38"/>
      <c r="DG8" s="102" t="s">
        <v>73</v>
      </c>
      <c r="DH8" s="102" t="s">
        <v>74</v>
      </c>
      <c r="DI8" s="102" t="s">
        <v>75</v>
      </c>
      <c r="DJ8" s="38"/>
      <c r="DK8" s="102" t="s">
        <v>73</v>
      </c>
      <c r="DL8" s="102" t="s">
        <v>74</v>
      </c>
      <c r="DM8" s="102" t="s">
        <v>75</v>
      </c>
      <c r="DN8" s="38"/>
      <c r="DO8" s="102" t="s">
        <v>73</v>
      </c>
      <c r="DP8" s="102" t="s">
        <v>74</v>
      </c>
      <c r="DQ8" s="102" t="s">
        <v>75</v>
      </c>
      <c r="DR8" s="38"/>
      <c r="DS8" s="102" t="s">
        <v>73</v>
      </c>
      <c r="DT8" s="102" t="s">
        <v>74</v>
      </c>
      <c r="DU8" s="102" t="s">
        <v>75</v>
      </c>
      <c r="DV8" s="38"/>
      <c r="DW8" s="102" t="s">
        <v>73</v>
      </c>
      <c r="DX8" s="102" t="s">
        <v>74</v>
      </c>
      <c r="DY8" s="102" t="s">
        <v>75</v>
      </c>
      <c r="DZ8" s="38"/>
      <c r="EA8" s="102" t="s">
        <v>73</v>
      </c>
      <c r="EB8" s="102" t="s">
        <v>74</v>
      </c>
      <c r="EC8" s="102" t="s">
        <v>75</v>
      </c>
      <c r="ED8" s="38"/>
      <c r="EE8" s="102" t="s">
        <v>73</v>
      </c>
      <c r="EF8" s="102" t="s">
        <v>74</v>
      </c>
      <c r="EG8" s="102" t="s">
        <v>75</v>
      </c>
      <c r="EH8" s="38"/>
      <c r="EI8" s="102" t="s">
        <v>73</v>
      </c>
      <c r="EJ8" s="102" t="s">
        <v>74</v>
      </c>
      <c r="EK8" s="102" t="s">
        <v>75</v>
      </c>
      <c r="EL8" s="38"/>
      <c r="EM8" s="102" t="s">
        <v>73</v>
      </c>
      <c r="EN8" s="102" t="s">
        <v>74</v>
      </c>
      <c r="EO8" s="102" t="s">
        <v>75</v>
      </c>
      <c r="EP8" s="38"/>
      <c r="EQ8" s="102" t="s">
        <v>73</v>
      </c>
      <c r="ER8" s="102" t="s">
        <v>74</v>
      </c>
      <c r="ES8" s="102" t="s">
        <v>75</v>
      </c>
      <c r="ET8" s="38"/>
      <c r="EU8" s="102" t="s">
        <v>73</v>
      </c>
      <c r="EV8" s="102" t="s">
        <v>74</v>
      </c>
      <c r="EW8" s="102" t="s">
        <v>75</v>
      </c>
      <c r="EX8" s="38"/>
      <c r="EY8" s="102" t="s">
        <v>73</v>
      </c>
      <c r="EZ8" s="102" t="s">
        <v>74</v>
      </c>
      <c r="FA8" s="102" t="s">
        <v>75</v>
      </c>
      <c r="FB8" s="38"/>
      <c r="FC8" s="102" t="s">
        <v>73</v>
      </c>
      <c r="FD8" s="102" t="s">
        <v>74</v>
      </c>
      <c r="FE8" s="102" t="s">
        <v>75</v>
      </c>
      <c r="FF8" s="38"/>
      <c r="FG8" s="102" t="s">
        <v>73</v>
      </c>
      <c r="FH8" s="102" t="s">
        <v>74</v>
      </c>
      <c r="FI8" s="102" t="s">
        <v>75</v>
      </c>
      <c r="FJ8" s="38"/>
      <c r="FK8" s="102" t="s">
        <v>73</v>
      </c>
      <c r="FL8" s="102" t="s">
        <v>74</v>
      </c>
      <c r="FM8" s="102" t="s">
        <v>75</v>
      </c>
      <c r="FN8" s="38"/>
      <c r="FO8" s="102" t="s">
        <v>73</v>
      </c>
      <c r="FP8" s="102" t="s">
        <v>74</v>
      </c>
      <c r="FQ8" s="102" t="s">
        <v>75</v>
      </c>
      <c r="FR8" s="38"/>
      <c r="FS8" s="102" t="s">
        <v>73</v>
      </c>
      <c r="FT8" s="102" t="s">
        <v>74</v>
      </c>
      <c r="FU8" s="102" t="s">
        <v>75</v>
      </c>
      <c r="FV8" s="79"/>
      <c r="FW8" s="73"/>
      <c r="FX8" s="33" t="s">
        <v>142</v>
      </c>
      <c r="FZ8" s="33" t="s">
        <v>142</v>
      </c>
      <c r="GB8" s="33" t="s">
        <v>142</v>
      </c>
      <c r="GC8" s="73"/>
    </row>
    <row r="9" spans="1:187" x14ac:dyDescent="0.25">
      <c r="A9" s="177" t="s">
        <v>232</v>
      </c>
      <c r="B9" s="104"/>
      <c r="C9" s="35"/>
      <c r="D9" s="35"/>
      <c r="E9" s="35"/>
      <c r="F9" s="79"/>
      <c r="G9" s="35"/>
      <c r="H9" s="35"/>
      <c r="I9" s="35"/>
      <c r="J9" s="79"/>
      <c r="K9" s="35"/>
      <c r="L9" s="35"/>
      <c r="M9" s="35"/>
      <c r="N9" s="79"/>
      <c r="O9" s="35"/>
      <c r="P9" s="35"/>
      <c r="Q9" s="35"/>
      <c r="R9" s="79"/>
      <c r="S9" s="35"/>
      <c r="T9" s="35"/>
      <c r="U9" s="35"/>
      <c r="V9" s="79"/>
      <c r="W9" s="35"/>
      <c r="X9" s="35"/>
      <c r="Y9" s="35"/>
      <c r="Z9" s="79"/>
      <c r="AA9" s="35"/>
      <c r="AB9" s="35"/>
      <c r="AC9" s="35"/>
      <c r="AD9" s="79"/>
      <c r="AE9" s="35"/>
      <c r="AF9" s="35"/>
      <c r="AG9" s="35"/>
      <c r="AH9" s="79"/>
      <c r="AI9" s="35"/>
      <c r="AJ9" s="35"/>
      <c r="AK9" s="35"/>
      <c r="AL9" s="79"/>
      <c r="AM9" s="35"/>
      <c r="AN9" s="35"/>
      <c r="AO9" s="35"/>
      <c r="AP9" s="79"/>
      <c r="AQ9" s="35"/>
      <c r="AR9" s="35"/>
      <c r="AS9" s="35"/>
      <c r="AT9" s="79"/>
      <c r="AU9" s="35"/>
      <c r="AV9" s="35"/>
      <c r="AW9" s="35"/>
      <c r="AX9" s="79"/>
      <c r="AY9" s="35"/>
      <c r="AZ9" s="35"/>
      <c r="BA9" s="35"/>
      <c r="BB9" s="79"/>
      <c r="BC9" s="35"/>
      <c r="BD9" s="35"/>
      <c r="BE9" s="35"/>
      <c r="BF9" s="79"/>
      <c r="BG9" s="35"/>
      <c r="BH9" s="35"/>
      <c r="BI9" s="35"/>
      <c r="BJ9" s="79"/>
      <c r="BK9" s="35"/>
      <c r="BL9" s="35"/>
      <c r="BM9" s="35"/>
      <c r="BN9" s="79"/>
      <c r="BO9" s="35"/>
      <c r="BP9" s="35"/>
      <c r="BQ9" s="35"/>
      <c r="BR9" s="79"/>
      <c r="BS9" s="35"/>
      <c r="BT9" s="35"/>
      <c r="BU9" s="35"/>
      <c r="BV9" s="79"/>
      <c r="BW9" s="35"/>
      <c r="BX9" s="35"/>
      <c r="BY9" s="35"/>
      <c r="BZ9" s="79"/>
      <c r="CA9" s="35"/>
      <c r="CB9" s="35"/>
      <c r="CC9" s="35"/>
      <c r="CD9" s="79"/>
      <c r="CE9" s="35"/>
      <c r="CF9" s="35"/>
      <c r="CG9" s="35"/>
      <c r="CH9" s="79"/>
      <c r="CI9" s="35"/>
      <c r="CJ9" s="35"/>
      <c r="CK9" s="35"/>
      <c r="CL9" s="79"/>
      <c r="CM9" s="35"/>
      <c r="CN9" s="35"/>
      <c r="CO9" s="35"/>
      <c r="CP9" s="79"/>
      <c r="CQ9" s="35"/>
      <c r="CR9" s="35"/>
      <c r="CS9" s="35"/>
      <c r="CT9" s="79"/>
      <c r="CU9" s="35"/>
      <c r="CV9" s="35"/>
      <c r="CW9" s="35"/>
      <c r="CX9" s="79"/>
      <c r="CY9" s="35"/>
      <c r="CZ9" s="35"/>
      <c r="DA9" s="35"/>
      <c r="DB9" s="79"/>
      <c r="DC9" s="35"/>
      <c r="DD9" s="35"/>
      <c r="DE9" s="35"/>
      <c r="DF9" s="79"/>
      <c r="DG9" s="35"/>
      <c r="DH9" s="35"/>
      <c r="DI9" s="35"/>
      <c r="DJ9" s="79"/>
      <c r="DK9" s="35"/>
      <c r="DL9" s="35"/>
      <c r="DM9" s="35"/>
      <c r="DN9" s="79"/>
      <c r="DO9" s="35"/>
      <c r="DP9" s="35"/>
      <c r="DQ9" s="35"/>
      <c r="DR9" s="79"/>
      <c r="DS9" s="35"/>
      <c r="DT9" s="35"/>
      <c r="DU9" s="35"/>
      <c r="DV9" s="79"/>
      <c r="DW9" s="35"/>
      <c r="DX9" s="35"/>
      <c r="DY9" s="35"/>
      <c r="DZ9" s="79"/>
      <c r="EA9" s="35"/>
      <c r="EB9" s="35"/>
      <c r="EC9" s="35"/>
      <c r="ED9" s="79"/>
      <c r="EE9" s="35"/>
      <c r="EF9" s="35"/>
      <c r="EG9" s="35"/>
      <c r="EH9" s="79"/>
      <c r="EI9" s="35"/>
      <c r="EJ9" s="35"/>
      <c r="EK9" s="35"/>
      <c r="EL9" s="79"/>
      <c r="EM9" s="35"/>
      <c r="EN9" s="35"/>
      <c r="EO9" s="35"/>
      <c r="EP9" s="79"/>
      <c r="EQ9" s="35"/>
      <c r="ER9" s="35"/>
      <c r="ES9" s="35"/>
      <c r="ET9" s="79"/>
      <c r="EU9" s="35"/>
      <c r="EV9" s="35"/>
      <c r="EW9" s="35"/>
      <c r="EX9" s="79"/>
      <c r="EY9" s="35"/>
      <c r="EZ9" s="35"/>
      <c r="FA9" s="35"/>
      <c r="FB9" s="79"/>
      <c r="FC9" s="35"/>
      <c r="FD9" s="35"/>
      <c r="FE9" s="35"/>
      <c r="FF9" s="79"/>
      <c r="FG9" s="35"/>
      <c r="FH9" s="35"/>
      <c r="FI9" s="35"/>
      <c r="FJ9" s="79"/>
      <c r="FK9" s="35"/>
      <c r="FL9" s="35"/>
      <c r="FM9" s="35"/>
      <c r="FN9" s="79"/>
      <c r="FO9" s="35"/>
      <c r="FP9" s="35"/>
      <c r="FQ9" s="35"/>
      <c r="FR9" s="79"/>
      <c r="FS9" s="35"/>
      <c r="FT9" s="35"/>
      <c r="FU9" s="35"/>
      <c r="FV9" s="35"/>
      <c r="FW9" s="35"/>
      <c r="FX9" s="73"/>
      <c r="FY9" s="73"/>
      <c r="FZ9" s="73"/>
      <c r="GA9" s="73"/>
      <c r="GB9" s="73"/>
      <c r="GC9" s="35"/>
      <c r="GD9" s="35"/>
      <c r="GE9" s="35"/>
    </row>
    <row r="10" spans="1:187" x14ac:dyDescent="0.25">
      <c r="A10" s="177" t="s">
        <v>231</v>
      </c>
      <c r="B10" s="176" t="s">
        <v>261</v>
      </c>
      <c r="C10" s="35"/>
      <c r="D10" s="35"/>
      <c r="E10" s="35"/>
      <c r="F10" s="79"/>
      <c r="G10" s="35"/>
      <c r="H10" s="35"/>
      <c r="I10" s="35"/>
      <c r="J10" s="79"/>
      <c r="K10" s="35"/>
      <c r="L10" s="35"/>
      <c r="M10" s="35"/>
      <c r="N10" s="79"/>
      <c r="O10" s="35"/>
      <c r="P10" s="35"/>
      <c r="Q10" s="35"/>
      <c r="R10" s="79"/>
      <c r="S10" s="35"/>
      <c r="T10" s="35"/>
      <c r="U10" s="35"/>
      <c r="V10" s="79"/>
      <c r="W10" s="35"/>
      <c r="X10" s="35"/>
      <c r="Y10" s="35"/>
      <c r="Z10" s="79"/>
      <c r="AA10" s="35"/>
      <c r="AB10" s="35"/>
      <c r="AC10" s="35"/>
      <c r="AD10" s="79"/>
      <c r="AE10" s="35"/>
      <c r="AF10" s="35"/>
      <c r="AG10" s="35"/>
      <c r="AH10" s="79"/>
      <c r="AI10" s="35"/>
      <c r="AJ10" s="35"/>
      <c r="AK10" s="35"/>
      <c r="AL10" s="79"/>
      <c r="AM10" s="35"/>
      <c r="AN10" s="35"/>
      <c r="AO10" s="35"/>
      <c r="AP10" s="79"/>
      <c r="AQ10" s="35"/>
      <c r="AR10" s="35"/>
      <c r="AS10" s="35"/>
      <c r="AT10" s="79"/>
      <c r="AU10" s="35"/>
      <c r="AV10" s="35"/>
      <c r="AW10" s="35"/>
      <c r="AX10" s="79"/>
      <c r="AY10" s="35"/>
      <c r="AZ10" s="35"/>
      <c r="BA10" s="35"/>
      <c r="BB10" s="79"/>
      <c r="BC10" s="35"/>
      <c r="BD10" s="35"/>
      <c r="BE10" s="35"/>
      <c r="BF10" s="79"/>
      <c r="BG10" s="35"/>
      <c r="BH10" s="35"/>
      <c r="BI10" s="35"/>
      <c r="BJ10" s="79"/>
      <c r="BK10" s="35"/>
      <c r="BL10" s="35"/>
      <c r="BM10" s="35"/>
      <c r="BN10" s="79"/>
      <c r="BO10" s="35"/>
      <c r="BP10" s="35"/>
      <c r="BQ10" s="35"/>
      <c r="BR10" s="79"/>
      <c r="BS10" s="35"/>
      <c r="BT10" s="35"/>
      <c r="BU10" s="35"/>
      <c r="BV10" s="79"/>
      <c r="BW10" s="35"/>
      <c r="BX10" s="35"/>
      <c r="BY10" s="35"/>
      <c r="BZ10" s="79"/>
      <c r="CA10" s="35"/>
      <c r="CB10" s="35"/>
      <c r="CC10" s="35"/>
      <c r="CD10" s="79"/>
      <c r="CE10" s="35"/>
      <c r="CF10" s="35"/>
      <c r="CG10" s="35"/>
      <c r="CH10" s="79"/>
      <c r="CI10" s="35"/>
      <c r="CJ10" s="35"/>
      <c r="CK10" s="35"/>
      <c r="CL10" s="79"/>
      <c r="CM10" s="35"/>
      <c r="CN10" s="35"/>
      <c r="CO10" s="35"/>
      <c r="CP10" s="79"/>
      <c r="CQ10" s="35"/>
      <c r="CR10" s="35"/>
      <c r="CS10" s="35"/>
      <c r="CT10" s="79"/>
      <c r="CU10" s="35"/>
      <c r="CV10" s="35"/>
      <c r="CW10" s="35"/>
      <c r="CX10" s="79"/>
      <c r="CY10" s="35"/>
      <c r="CZ10" s="35"/>
      <c r="DA10" s="35"/>
      <c r="DB10" s="79"/>
      <c r="DC10" s="35"/>
      <c r="DD10" s="35"/>
      <c r="DE10" s="35"/>
      <c r="DF10" s="79"/>
      <c r="DG10" s="35"/>
      <c r="DH10" s="35"/>
      <c r="DI10" s="35"/>
      <c r="DJ10" s="79"/>
      <c r="DK10" s="35"/>
      <c r="DL10" s="35"/>
      <c r="DM10" s="35"/>
      <c r="DN10" s="79"/>
      <c r="DO10" s="35"/>
      <c r="DP10" s="35"/>
      <c r="DQ10" s="35"/>
      <c r="DR10" s="79"/>
      <c r="DS10" s="35"/>
      <c r="DT10" s="35"/>
      <c r="DU10" s="35"/>
      <c r="DV10" s="79"/>
      <c r="DW10" s="35"/>
      <c r="DX10" s="35"/>
      <c r="DY10" s="35"/>
      <c r="DZ10" s="79"/>
      <c r="EA10" s="35"/>
      <c r="EB10" s="35"/>
      <c r="EC10" s="35"/>
      <c r="ED10" s="79"/>
      <c r="EE10" s="35"/>
      <c r="EF10" s="35"/>
      <c r="EG10" s="35"/>
      <c r="EH10" s="79"/>
      <c r="EI10" s="35"/>
      <c r="EJ10" s="35"/>
      <c r="EK10" s="35"/>
      <c r="EL10" s="79"/>
      <c r="EM10" s="35"/>
      <c r="EN10" s="35"/>
      <c r="EO10" s="35"/>
      <c r="EP10" s="79"/>
      <c r="EQ10" s="35"/>
      <c r="ER10" s="35"/>
      <c r="ES10" s="35"/>
      <c r="ET10" s="79"/>
      <c r="EU10" s="35"/>
      <c r="EV10" s="35"/>
      <c r="EW10" s="35"/>
      <c r="EX10" s="79"/>
      <c r="EY10" s="35"/>
      <c r="EZ10" s="35"/>
      <c r="FA10" s="35"/>
      <c r="FB10" s="79"/>
      <c r="FC10" s="35"/>
      <c r="FD10" s="35"/>
      <c r="FE10" s="35"/>
      <c r="FF10" s="79"/>
      <c r="FG10" s="35"/>
      <c r="FH10" s="35"/>
      <c r="FI10" s="35"/>
      <c r="FJ10" s="79"/>
      <c r="FK10" s="35"/>
      <c r="FL10" s="35"/>
      <c r="FM10" s="35"/>
      <c r="FN10" s="79"/>
      <c r="FO10" s="35"/>
      <c r="FP10" s="35"/>
      <c r="FQ10" s="35"/>
      <c r="FR10" s="79"/>
      <c r="FS10" s="35"/>
      <c r="FT10" s="35"/>
      <c r="FU10" s="35"/>
      <c r="FV10" s="35"/>
      <c r="FW10" s="35"/>
      <c r="FX10" s="73"/>
      <c r="FY10" s="73"/>
      <c r="FZ10" s="73"/>
      <c r="GA10" s="73"/>
      <c r="GB10" s="73"/>
      <c r="GC10" s="35"/>
      <c r="GD10" s="35"/>
      <c r="GE10" s="35"/>
    </row>
    <row r="11" spans="1:187" x14ac:dyDescent="0.25">
      <c r="B11" s="104"/>
      <c r="C11" s="35"/>
      <c r="D11" s="35"/>
      <c r="E11" s="35"/>
      <c r="F11" s="79"/>
      <c r="G11" s="35"/>
      <c r="H11" s="35"/>
      <c r="I11" s="35"/>
      <c r="J11" s="79"/>
      <c r="K11" s="35"/>
      <c r="L11" s="35"/>
      <c r="M11" s="35"/>
      <c r="N11" s="79"/>
      <c r="O11" s="35"/>
      <c r="P11" s="35"/>
      <c r="Q11" s="35"/>
      <c r="R11" s="79"/>
      <c r="S11" s="35"/>
      <c r="T11" s="35"/>
      <c r="U11" s="35"/>
      <c r="V11" s="79"/>
      <c r="W11" s="35"/>
      <c r="X11" s="35"/>
      <c r="Y11" s="35"/>
      <c r="Z11" s="79"/>
      <c r="AA11" s="35"/>
      <c r="AB11" s="35"/>
      <c r="AC11" s="35"/>
      <c r="AD11" s="79"/>
      <c r="AE11" s="35"/>
      <c r="AF11" s="35"/>
      <c r="AG11" s="35"/>
      <c r="AH11" s="79"/>
      <c r="AI11" s="35"/>
      <c r="AJ11" s="35"/>
      <c r="AK11" s="35"/>
      <c r="AL11" s="79"/>
      <c r="AM11" s="35"/>
      <c r="AN11" s="35"/>
      <c r="AO11" s="35"/>
      <c r="AP11" s="79"/>
      <c r="AQ11" s="35"/>
      <c r="AR11" s="35"/>
      <c r="AS11" s="35"/>
      <c r="AT11" s="79"/>
      <c r="AU11" s="35"/>
      <c r="AV11" s="35"/>
      <c r="AW11" s="35"/>
      <c r="AX11" s="79"/>
      <c r="AY11" s="35"/>
      <c r="AZ11" s="35"/>
      <c r="BA11" s="35"/>
      <c r="BB11" s="79"/>
      <c r="BC11" s="35"/>
      <c r="BD11" s="35"/>
      <c r="BE11" s="35"/>
      <c r="BF11" s="79"/>
      <c r="BG11" s="35"/>
      <c r="BH11" s="35"/>
      <c r="BI11" s="35"/>
      <c r="BJ11" s="79"/>
      <c r="BK11" s="35"/>
      <c r="BL11" s="35"/>
      <c r="BM11" s="35"/>
      <c r="BN11" s="79"/>
      <c r="BO11" s="35"/>
      <c r="BP11" s="35"/>
      <c r="BQ11" s="35"/>
      <c r="BR11" s="79"/>
      <c r="BS11" s="35"/>
      <c r="BT11" s="35"/>
      <c r="BU11" s="35"/>
      <c r="BV11" s="79"/>
      <c r="BW11" s="35"/>
      <c r="BX11" s="35"/>
      <c r="BY11" s="35"/>
      <c r="BZ11" s="79"/>
      <c r="CA11" s="35"/>
      <c r="CB11" s="35"/>
      <c r="CC11" s="35"/>
      <c r="CD11" s="79"/>
      <c r="CE11" s="35"/>
      <c r="CF11" s="35"/>
      <c r="CG11" s="35"/>
      <c r="CH11" s="79"/>
      <c r="CI11" s="35"/>
      <c r="CJ11" s="35"/>
      <c r="CK11" s="35"/>
      <c r="CL11" s="79"/>
      <c r="CM11" s="35"/>
      <c r="CN11" s="35"/>
      <c r="CO11" s="35"/>
      <c r="CP11" s="79"/>
      <c r="CQ11" s="35"/>
      <c r="CR11" s="35"/>
      <c r="CS11" s="35"/>
      <c r="CT11" s="79"/>
      <c r="CU11" s="35"/>
      <c r="CV11" s="35"/>
      <c r="CW11" s="35"/>
      <c r="CX11" s="79"/>
      <c r="CY11" s="35"/>
      <c r="CZ11" s="35"/>
      <c r="DA11" s="35"/>
      <c r="DB11" s="79"/>
      <c r="DC11" s="35"/>
      <c r="DD11" s="35"/>
      <c r="DE11" s="35"/>
      <c r="DF11" s="79"/>
      <c r="DG11" s="35"/>
      <c r="DH11" s="35"/>
      <c r="DI11" s="35"/>
      <c r="DJ11" s="79"/>
      <c r="DK11" s="35"/>
      <c r="DL11" s="35"/>
      <c r="DM11" s="35"/>
      <c r="DN11" s="79"/>
      <c r="DO11" s="35"/>
      <c r="DP11" s="35"/>
      <c r="DQ11" s="35"/>
      <c r="DR11" s="79"/>
      <c r="DS11" s="35"/>
      <c r="DT11" s="35"/>
      <c r="DU11" s="35"/>
      <c r="DV11" s="79"/>
      <c r="DW11" s="35"/>
      <c r="DX11" s="35"/>
      <c r="DY11" s="35"/>
      <c r="DZ11" s="79"/>
      <c r="EA11" s="35"/>
      <c r="EB11" s="35"/>
      <c r="EC11" s="35"/>
      <c r="ED11" s="79"/>
      <c r="EE11" s="35"/>
      <c r="EF11" s="35"/>
      <c r="EG11" s="35"/>
      <c r="EH11" s="79"/>
      <c r="EI11" s="35"/>
      <c r="EJ11" s="35"/>
      <c r="EK11" s="35"/>
      <c r="EL11" s="79"/>
      <c r="EM11" s="35"/>
      <c r="EN11" s="35"/>
      <c r="EO11" s="35"/>
      <c r="EP11" s="79"/>
      <c r="EQ11" s="35"/>
      <c r="ER11" s="35"/>
      <c r="ES11" s="35"/>
      <c r="ET11" s="79"/>
      <c r="EU11" s="35"/>
      <c r="EV11" s="35"/>
      <c r="EW11" s="35"/>
      <c r="EX11" s="79"/>
      <c r="EY11" s="35"/>
      <c r="EZ11" s="35"/>
      <c r="FA11" s="35"/>
      <c r="FB11" s="79"/>
      <c r="FC11" s="35"/>
      <c r="FD11" s="35"/>
      <c r="FE11" s="35"/>
      <c r="FF11" s="79"/>
      <c r="FG11" s="35"/>
      <c r="FH11" s="35"/>
      <c r="FI11" s="35"/>
      <c r="FJ11" s="79"/>
      <c r="FK11" s="35"/>
      <c r="FL11" s="35"/>
      <c r="FM11" s="35"/>
      <c r="FN11" s="79"/>
      <c r="FO11" s="35"/>
      <c r="FP11" s="35"/>
      <c r="FQ11" s="35"/>
      <c r="FR11" s="79"/>
      <c r="FS11" s="35"/>
      <c r="FT11" s="35"/>
      <c r="FU11" s="35"/>
      <c r="FV11" s="35"/>
      <c r="FW11" s="35"/>
      <c r="FX11" s="73"/>
      <c r="FY11" s="73"/>
      <c r="FZ11" s="73"/>
      <c r="GA11" s="73"/>
      <c r="GB11" s="73"/>
      <c r="GC11" s="35"/>
      <c r="GD11" s="35"/>
      <c r="GE11" s="35"/>
    </row>
    <row r="12" spans="1:187" s="23" customFormat="1" hidden="1" x14ac:dyDescent="0.25">
      <c r="B12" s="104" t="str">
        <f>IF('2020 Payroll'!B11&lt;&gt;0,'2020 Payroll'!B11,"")</f>
        <v>Employee 1</v>
      </c>
      <c r="C12" s="105"/>
      <c r="D12" s="73"/>
      <c r="E12" s="105"/>
      <c r="F12" s="79"/>
      <c r="G12" s="105"/>
      <c r="H12" s="73"/>
      <c r="I12" s="105"/>
      <c r="J12" s="79"/>
      <c r="K12" s="105"/>
      <c r="L12" s="73"/>
      <c r="M12" s="105"/>
      <c r="N12" s="79"/>
      <c r="O12" s="105"/>
      <c r="P12" s="73"/>
      <c r="Q12" s="105"/>
      <c r="R12" s="79"/>
      <c r="S12" s="105"/>
      <c r="T12" s="73"/>
      <c r="U12" s="105"/>
      <c r="V12" s="79"/>
      <c r="W12" s="105"/>
      <c r="X12" s="73"/>
      <c r="Y12" s="105"/>
      <c r="Z12" s="79"/>
      <c r="AA12" s="105"/>
      <c r="AB12" s="73"/>
      <c r="AC12" s="105"/>
      <c r="AD12" s="79"/>
      <c r="AE12" s="105"/>
      <c r="AF12" s="73"/>
      <c r="AG12" s="105"/>
      <c r="AH12" s="79"/>
      <c r="AI12" s="105"/>
      <c r="AJ12" s="73"/>
      <c r="AK12" s="105"/>
      <c r="AL12" s="79"/>
      <c r="AM12" s="105"/>
      <c r="AN12" s="73"/>
      <c r="AO12" s="105"/>
      <c r="AP12" s="79"/>
      <c r="AQ12" s="105"/>
      <c r="AR12" s="73"/>
      <c r="AS12" s="105"/>
      <c r="AT12" s="79"/>
      <c r="AU12" s="105"/>
      <c r="AV12" s="73"/>
      <c r="AW12" s="105"/>
      <c r="AX12" s="79"/>
      <c r="AY12" s="105"/>
      <c r="AZ12" s="105"/>
      <c r="BA12" s="105"/>
      <c r="BB12" s="79"/>
      <c r="BC12" s="105"/>
      <c r="BD12" s="105"/>
      <c r="BE12" s="105"/>
      <c r="BF12" s="79"/>
      <c r="BG12" s="105"/>
      <c r="BH12" s="105"/>
      <c r="BI12" s="105"/>
      <c r="BJ12" s="79"/>
      <c r="BK12" s="105"/>
      <c r="BL12" s="73"/>
      <c r="BM12" s="105"/>
      <c r="BN12" s="79"/>
      <c r="BO12" s="105"/>
      <c r="BP12" s="73"/>
      <c r="BQ12" s="105"/>
      <c r="BR12" s="79"/>
      <c r="BS12" s="105"/>
      <c r="BT12" s="73"/>
      <c r="BU12" s="105"/>
      <c r="BV12" s="79"/>
      <c r="BW12" s="105"/>
      <c r="BX12" s="73"/>
      <c r="BY12" s="105"/>
      <c r="BZ12" s="79"/>
      <c r="CA12" s="105"/>
      <c r="CB12" s="73"/>
      <c r="CC12" s="105"/>
      <c r="CD12" s="79"/>
      <c r="CE12" s="105"/>
      <c r="CF12" s="73"/>
      <c r="CG12" s="105"/>
      <c r="CH12" s="79"/>
      <c r="CI12" s="105"/>
      <c r="CJ12" s="73"/>
      <c r="CK12" s="105"/>
      <c r="CL12" s="79"/>
      <c r="CM12" s="105"/>
      <c r="CN12" s="73"/>
      <c r="CO12" s="105"/>
      <c r="CP12" s="79"/>
      <c r="CQ12" s="105"/>
      <c r="CR12" s="73"/>
      <c r="CS12" s="105"/>
      <c r="CT12" s="79"/>
      <c r="CU12" s="105"/>
      <c r="CV12" s="73"/>
      <c r="CW12" s="105"/>
      <c r="CX12" s="79"/>
      <c r="CY12" s="105"/>
      <c r="CZ12" s="73"/>
      <c r="DA12" s="105"/>
      <c r="DB12" s="79"/>
      <c r="DC12" s="105"/>
      <c r="DD12" s="73"/>
      <c r="DE12" s="105"/>
      <c r="DF12" s="79"/>
      <c r="DG12" s="105"/>
      <c r="DH12" s="73"/>
      <c r="DI12" s="105"/>
      <c r="DJ12" s="79"/>
      <c r="DK12" s="105"/>
      <c r="DL12" s="73"/>
      <c r="DM12" s="105"/>
      <c r="DN12" s="79"/>
      <c r="DO12" s="105"/>
      <c r="DP12" s="73"/>
      <c r="DQ12" s="105"/>
      <c r="DR12" s="79"/>
      <c r="DS12" s="105"/>
      <c r="DT12" s="73"/>
      <c r="DU12" s="105"/>
      <c r="DV12" s="79"/>
      <c r="DW12" s="105"/>
      <c r="DX12" s="73"/>
      <c r="DY12" s="105"/>
      <c r="DZ12" s="79"/>
      <c r="EA12" s="105"/>
      <c r="EB12" s="73"/>
      <c r="EC12" s="105"/>
      <c r="ED12" s="79"/>
      <c r="EE12" s="105"/>
      <c r="EF12" s="73"/>
      <c r="EG12" s="105"/>
      <c r="EH12" s="79"/>
      <c r="EI12" s="105"/>
      <c r="EJ12" s="73"/>
      <c r="EK12" s="105"/>
      <c r="EL12" s="79"/>
      <c r="EM12" s="105"/>
      <c r="EN12" s="73"/>
      <c r="EO12" s="105"/>
      <c r="EP12" s="79"/>
      <c r="EQ12" s="105"/>
      <c r="ER12" s="73"/>
      <c r="ES12" s="105"/>
      <c r="ET12" s="79"/>
      <c r="EU12" s="105"/>
      <c r="EV12" s="73"/>
      <c r="EW12" s="105"/>
      <c r="EX12" s="79"/>
      <c r="EY12" s="105"/>
      <c r="EZ12" s="73"/>
      <c r="FA12" s="105"/>
      <c r="FB12" s="79"/>
      <c r="FC12" s="105"/>
      <c r="FD12" s="73"/>
      <c r="FE12" s="105"/>
      <c r="FF12" s="79"/>
      <c r="FG12" s="105"/>
      <c r="FH12" s="73"/>
      <c r="FI12" s="105"/>
      <c r="FJ12" s="79"/>
      <c r="FK12" s="105"/>
      <c r="FL12" s="73"/>
      <c r="FM12" s="105"/>
      <c r="FN12" s="79"/>
      <c r="FO12" s="105"/>
      <c r="FP12" s="73"/>
      <c r="FQ12" s="105"/>
      <c r="FR12" s="79"/>
      <c r="FS12" s="105"/>
      <c r="FT12" s="73"/>
      <c r="FU12" s="105"/>
      <c r="FV12" s="79"/>
      <c r="FW12" s="73"/>
      <c r="FX12" s="73">
        <f>E12+I12+M12+Q12+U12+Y12+AC12+AG12+AK12+AO12+AS12+AW12+BA12</f>
        <v>0</v>
      </c>
      <c r="FY12" s="73"/>
      <c r="FZ12" s="73">
        <f>BE12+BI12+BM12+BQ12+BU12+BY12+CC12+CG12+CK12+CO12+CS12+CW12+DA12</f>
        <v>0</v>
      </c>
      <c r="GA12" s="73"/>
      <c r="GB12" s="73">
        <f>DE12+DI12+DM12+DQ12+DU12+DY12+EC12+EG12:EG13+EK12+EO12+ES12+EW12+FA12</f>
        <v>0</v>
      </c>
      <c r="GC12" s="73"/>
      <c r="GD12" s="73"/>
      <c r="GE12" s="73"/>
    </row>
    <row r="13" spans="1:187" s="23" customFormat="1" hidden="1" x14ac:dyDescent="0.25">
      <c r="B13" s="104" t="str">
        <f>IF('2020 Payroll'!B12&lt;&gt;0,'2020 Payroll'!B12,"")</f>
        <v/>
      </c>
      <c r="C13" s="105"/>
      <c r="D13" s="73"/>
      <c r="E13" s="105"/>
      <c r="F13" s="79"/>
      <c r="G13" s="105"/>
      <c r="H13" s="73"/>
      <c r="I13" s="105"/>
      <c r="J13" s="79"/>
      <c r="K13" s="105"/>
      <c r="L13" s="73"/>
      <c r="M13" s="105"/>
      <c r="N13" s="79"/>
      <c r="O13" s="105"/>
      <c r="P13" s="73"/>
      <c r="Q13" s="105"/>
      <c r="R13" s="79"/>
      <c r="S13" s="105"/>
      <c r="T13" s="73"/>
      <c r="U13" s="105"/>
      <c r="V13" s="79"/>
      <c r="W13" s="105"/>
      <c r="X13" s="73"/>
      <c r="Y13" s="105"/>
      <c r="Z13" s="79"/>
      <c r="AA13" s="105"/>
      <c r="AB13" s="73"/>
      <c r="AC13" s="105"/>
      <c r="AD13" s="79"/>
      <c r="AE13" s="105"/>
      <c r="AF13" s="73"/>
      <c r="AG13" s="105"/>
      <c r="AH13" s="79"/>
      <c r="AI13" s="105"/>
      <c r="AJ13" s="73"/>
      <c r="AK13" s="105"/>
      <c r="AL13" s="79"/>
      <c r="AM13" s="105"/>
      <c r="AN13" s="73"/>
      <c r="AO13" s="105"/>
      <c r="AP13" s="79"/>
      <c r="AQ13" s="105"/>
      <c r="AR13" s="73"/>
      <c r="AS13" s="105"/>
      <c r="AT13" s="79"/>
      <c r="AU13" s="105"/>
      <c r="AV13" s="73"/>
      <c r="AW13" s="105"/>
      <c r="AX13" s="79"/>
      <c r="AY13" s="105"/>
      <c r="AZ13" s="105"/>
      <c r="BA13" s="105"/>
      <c r="BB13" s="79"/>
      <c r="BC13" s="105"/>
      <c r="BD13" s="105"/>
      <c r="BE13" s="105"/>
      <c r="BF13" s="79"/>
      <c r="BG13" s="105"/>
      <c r="BH13" s="105"/>
      <c r="BI13" s="105"/>
      <c r="BJ13" s="79"/>
      <c r="BK13" s="105"/>
      <c r="BL13" s="73"/>
      <c r="BM13" s="105"/>
      <c r="BN13" s="79"/>
      <c r="BO13" s="105"/>
      <c r="BP13" s="73"/>
      <c r="BQ13" s="105"/>
      <c r="BR13" s="79"/>
      <c r="BS13" s="105"/>
      <c r="BT13" s="73"/>
      <c r="BU13" s="105"/>
      <c r="BV13" s="79"/>
      <c r="BW13" s="105"/>
      <c r="BX13" s="73"/>
      <c r="BY13" s="105"/>
      <c r="BZ13" s="79"/>
      <c r="CA13" s="105"/>
      <c r="CB13" s="73"/>
      <c r="CC13" s="105"/>
      <c r="CD13" s="79"/>
      <c r="CE13" s="105"/>
      <c r="CF13" s="73"/>
      <c r="CG13" s="105"/>
      <c r="CH13" s="79"/>
      <c r="CI13" s="105"/>
      <c r="CJ13" s="73"/>
      <c r="CK13" s="105"/>
      <c r="CL13" s="79"/>
      <c r="CM13" s="105"/>
      <c r="CN13" s="73"/>
      <c r="CO13" s="105"/>
      <c r="CP13" s="79"/>
      <c r="CQ13" s="105"/>
      <c r="CR13" s="73"/>
      <c r="CS13" s="105"/>
      <c r="CT13" s="79"/>
      <c r="CU13" s="105"/>
      <c r="CV13" s="73"/>
      <c r="CW13" s="105"/>
      <c r="CX13" s="79"/>
      <c r="CY13" s="105"/>
      <c r="CZ13" s="73"/>
      <c r="DA13" s="105"/>
      <c r="DB13" s="79"/>
      <c r="DC13" s="105"/>
      <c r="DD13" s="73"/>
      <c r="DE13" s="105"/>
      <c r="DF13" s="79"/>
      <c r="DG13" s="105"/>
      <c r="DH13" s="73"/>
      <c r="DI13" s="105"/>
      <c r="DJ13" s="79"/>
      <c r="DK13" s="105"/>
      <c r="DL13" s="73"/>
      <c r="DM13" s="105"/>
      <c r="DN13" s="79"/>
      <c r="DO13" s="105"/>
      <c r="DP13" s="73"/>
      <c r="DQ13" s="105"/>
      <c r="DR13" s="79"/>
      <c r="DS13" s="105"/>
      <c r="DT13" s="73"/>
      <c r="DU13" s="105"/>
      <c r="DV13" s="79"/>
      <c r="DW13" s="105"/>
      <c r="DX13" s="73"/>
      <c r="DY13" s="105"/>
      <c r="DZ13" s="79"/>
      <c r="EA13" s="105"/>
      <c r="EB13" s="73"/>
      <c r="EC13" s="105"/>
      <c r="ED13" s="79"/>
      <c r="EE13" s="105"/>
      <c r="EF13" s="73"/>
      <c r="EG13" s="105"/>
      <c r="EH13" s="79"/>
      <c r="EI13" s="105"/>
      <c r="EJ13" s="73"/>
      <c r="EK13" s="105"/>
      <c r="EL13" s="79"/>
      <c r="EM13" s="105"/>
      <c r="EN13" s="73"/>
      <c r="EO13" s="105"/>
      <c r="EP13" s="79"/>
      <c r="EQ13" s="105"/>
      <c r="ER13" s="73"/>
      <c r="ES13" s="105"/>
      <c r="ET13" s="79"/>
      <c r="EU13" s="105"/>
      <c r="EV13" s="73"/>
      <c r="EW13" s="105"/>
      <c r="EX13" s="79"/>
      <c r="EY13" s="105"/>
      <c r="EZ13" s="73"/>
      <c r="FA13" s="105"/>
      <c r="FB13" s="79"/>
      <c r="FC13" s="105"/>
      <c r="FD13" s="73"/>
      <c r="FE13" s="105"/>
      <c r="FF13" s="79"/>
      <c r="FG13" s="105"/>
      <c r="FH13" s="73"/>
      <c r="FI13" s="105"/>
      <c r="FJ13" s="79"/>
      <c r="FK13" s="105"/>
      <c r="FL13" s="73"/>
      <c r="FM13" s="105"/>
      <c r="FN13" s="79"/>
      <c r="FO13" s="105"/>
      <c r="FP13" s="73"/>
      <c r="FQ13" s="105"/>
      <c r="FR13" s="79"/>
      <c r="FS13" s="105"/>
      <c r="FT13" s="73"/>
      <c r="FU13" s="105"/>
      <c r="FV13" s="79"/>
      <c r="FW13" s="73"/>
      <c r="FX13" s="73">
        <f t="shared" ref="FX13:FX61" si="0">E13+I13+M13+Q13+U13+Y13+AC13+AG13+AK13+AO13+AS13+AW13+BA13</f>
        <v>0</v>
      </c>
      <c r="FY13" s="73"/>
      <c r="FZ13" s="73">
        <f t="shared" ref="FZ13:FZ61" si="1">BE13+BI13+BM13+BQ13+BU13+BY13+CC13+CG13+CK13+CO13+CS13+CW13+DA13</f>
        <v>0</v>
      </c>
      <c r="GA13" s="73"/>
      <c r="GB13" s="73">
        <f t="shared" ref="GB13:GB60" si="2">DE13+DI13+DM13+DQ13+DU13+DY13+EC13+EG13:EG14+EK13+EO13+ES13+EW13+FA13</f>
        <v>0</v>
      </c>
      <c r="GC13" s="73"/>
      <c r="GD13" s="73"/>
      <c r="GE13" s="73"/>
    </row>
    <row r="14" spans="1:187" s="23" customFormat="1" hidden="1" x14ac:dyDescent="0.25">
      <c r="B14" s="104" t="str">
        <f>IF('2020 Payroll'!B13&lt;&gt;0,'2020 Payroll'!B13,"")</f>
        <v/>
      </c>
      <c r="C14" s="105"/>
      <c r="D14" s="73"/>
      <c r="E14" s="105"/>
      <c r="F14" s="79"/>
      <c r="G14" s="105"/>
      <c r="H14" s="73"/>
      <c r="I14" s="105"/>
      <c r="J14" s="79"/>
      <c r="K14" s="105"/>
      <c r="L14" s="73"/>
      <c r="M14" s="105"/>
      <c r="N14" s="79"/>
      <c r="O14" s="105"/>
      <c r="P14" s="73"/>
      <c r="Q14" s="105"/>
      <c r="R14" s="79"/>
      <c r="S14" s="105"/>
      <c r="T14" s="73"/>
      <c r="U14" s="105"/>
      <c r="V14" s="79"/>
      <c r="W14" s="105"/>
      <c r="X14" s="73"/>
      <c r="Y14" s="105"/>
      <c r="Z14" s="79"/>
      <c r="AA14" s="105"/>
      <c r="AB14" s="73"/>
      <c r="AC14" s="105"/>
      <c r="AD14" s="79"/>
      <c r="AE14" s="105"/>
      <c r="AF14" s="73"/>
      <c r="AG14" s="105"/>
      <c r="AH14" s="79"/>
      <c r="AI14" s="105"/>
      <c r="AJ14" s="73"/>
      <c r="AK14" s="105"/>
      <c r="AL14" s="79"/>
      <c r="AM14" s="105"/>
      <c r="AN14" s="73"/>
      <c r="AO14" s="105"/>
      <c r="AP14" s="79"/>
      <c r="AQ14" s="105"/>
      <c r="AR14" s="73"/>
      <c r="AS14" s="105"/>
      <c r="AT14" s="79"/>
      <c r="AU14" s="105"/>
      <c r="AV14" s="73"/>
      <c r="AW14" s="105"/>
      <c r="AX14" s="79"/>
      <c r="AY14" s="105"/>
      <c r="AZ14" s="105"/>
      <c r="BA14" s="105"/>
      <c r="BB14" s="79"/>
      <c r="BC14" s="105"/>
      <c r="BD14" s="105"/>
      <c r="BE14" s="105"/>
      <c r="BF14" s="79"/>
      <c r="BG14" s="105"/>
      <c r="BH14" s="105"/>
      <c r="BI14" s="105"/>
      <c r="BJ14" s="79"/>
      <c r="BK14" s="105"/>
      <c r="BL14" s="73"/>
      <c r="BM14" s="105"/>
      <c r="BN14" s="79"/>
      <c r="BO14" s="105"/>
      <c r="BP14" s="73"/>
      <c r="BQ14" s="105"/>
      <c r="BR14" s="79"/>
      <c r="BS14" s="105"/>
      <c r="BT14" s="73"/>
      <c r="BU14" s="105"/>
      <c r="BV14" s="79"/>
      <c r="BW14" s="105"/>
      <c r="BX14" s="73"/>
      <c r="BY14" s="105"/>
      <c r="BZ14" s="79"/>
      <c r="CA14" s="105"/>
      <c r="CB14" s="73"/>
      <c r="CC14" s="105"/>
      <c r="CD14" s="79"/>
      <c r="CE14" s="105"/>
      <c r="CF14" s="73"/>
      <c r="CG14" s="105"/>
      <c r="CH14" s="79"/>
      <c r="CI14" s="105"/>
      <c r="CJ14" s="73"/>
      <c r="CK14" s="105"/>
      <c r="CL14" s="79"/>
      <c r="CM14" s="105"/>
      <c r="CN14" s="73"/>
      <c r="CO14" s="105"/>
      <c r="CP14" s="79"/>
      <c r="CQ14" s="105"/>
      <c r="CR14" s="73"/>
      <c r="CS14" s="105"/>
      <c r="CT14" s="79"/>
      <c r="CU14" s="105"/>
      <c r="CV14" s="73"/>
      <c r="CW14" s="105"/>
      <c r="CX14" s="79"/>
      <c r="CY14" s="105"/>
      <c r="CZ14" s="73"/>
      <c r="DA14" s="105"/>
      <c r="DB14" s="79"/>
      <c r="DC14" s="105"/>
      <c r="DD14" s="73"/>
      <c r="DE14" s="105"/>
      <c r="DF14" s="79"/>
      <c r="DG14" s="105"/>
      <c r="DH14" s="73"/>
      <c r="DI14" s="105"/>
      <c r="DJ14" s="79"/>
      <c r="DK14" s="105"/>
      <c r="DL14" s="73"/>
      <c r="DM14" s="105"/>
      <c r="DN14" s="79"/>
      <c r="DO14" s="105"/>
      <c r="DP14" s="73"/>
      <c r="DQ14" s="105"/>
      <c r="DR14" s="79"/>
      <c r="DS14" s="105"/>
      <c r="DT14" s="73"/>
      <c r="DU14" s="105"/>
      <c r="DV14" s="79"/>
      <c r="DW14" s="105"/>
      <c r="DX14" s="73"/>
      <c r="DY14" s="105"/>
      <c r="DZ14" s="79"/>
      <c r="EA14" s="105"/>
      <c r="EB14" s="73"/>
      <c r="EC14" s="105"/>
      <c r="ED14" s="79"/>
      <c r="EE14" s="105"/>
      <c r="EF14" s="73"/>
      <c r="EG14" s="105"/>
      <c r="EH14" s="79"/>
      <c r="EI14" s="105"/>
      <c r="EJ14" s="73"/>
      <c r="EK14" s="105"/>
      <c r="EL14" s="79"/>
      <c r="EM14" s="105"/>
      <c r="EN14" s="73"/>
      <c r="EO14" s="105"/>
      <c r="EP14" s="79"/>
      <c r="EQ14" s="105"/>
      <c r="ER14" s="73"/>
      <c r="ES14" s="105"/>
      <c r="ET14" s="79"/>
      <c r="EU14" s="105"/>
      <c r="EV14" s="73"/>
      <c r="EW14" s="105"/>
      <c r="EX14" s="79"/>
      <c r="EY14" s="105"/>
      <c r="EZ14" s="73"/>
      <c r="FA14" s="105"/>
      <c r="FB14" s="79"/>
      <c r="FC14" s="105"/>
      <c r="FD14" s="73"/>
      <c r="FE14" s="105"/>
      <c r="FF14" s="79"/>
      <c r="FG14" s="105"/>
      <c r="FH14" s="73"/>
      <c r="FI14" s="105"/>
      <c r="FJ14" s="79"/>
      <c r="FK14" s="105"/>
      <c r="FL14" s="73"/>
      <c r="FM14" s="105"/>
      <c r="FN14" s="79"/>
      <c r="FO14" s="105"/>
      <c r="FP14" s="73"/>
      <c r="FQ14" s="105"/>
      <c r="FR14" s="79"/>
      <c r="FS14" s="105"/>
      <c r="FT14" s="73"/>
      <c r="FU14" s="105"/>
      <c r="FV14" s="79"/>
      <c r="FW14" s="73"/>
      <c r="FX14" s="73">
        <f t="shared" si="0"/>
        <v>0</v>
      </c>
      <c r="FY14" s="73"/>
      <c r="FZ14" s="73">
        <f t="shared" si="1"/>
        <v>0</v>
      </c>
      <c r="GA14" s="73"/>
      <c r="GB14" s="73">
        <f t="shared" si="2"/>
        <v>0</v>
      </c>
      <c r="GC14" s="73"/>
      <c r="GD14" s="73"/>
      <c r="GE14" s="73"/>
    </row>
    <row r="15" spans="1:187" s="23" customFormat="1" hidden="1" x14ac:dyDescent="0.25">
      <c r="B15" s="104" t="str">
        <f>IF('2020 Payroll'!B14&lt;&gt;0,'2020 Payroll'!B14,"")</f>
        <v/>
      </c>
      <c r="C15" s="105"/>
      <c r="D15" s="73"/>
      <c r="E15" s="105"/>
      <c r="F15" s="79"/>
      <c r="G15" s="105"/>
      <c r="H15" s="73"/>
      <c r="I15" s="105"/>
      <c r="J15" s="79"/>
      <c r="K15" s="105"/>
      <c r="L15" s="73"/>
      <c r="M15" s="105"/>
      <c r="N15" s="79"/>
      <c r="O15" s="105"/>
      <c r="P15" s="73"/>
      <c r="Q15" s="105"/>
      <c r="R15" s="79"/>
      <c r="S15" s="105"/>
      <c r="T15" s="73"/>
      <c r="U15" s="105"/>
      <c r="V15" s="79"/>
      <c r="W15" s="105"/>
      <c r="X15" s="73"/>
      <c r="Y15" s="105"/>
      <c r="Z15" s="79"/>
      <c r="AA15" s="105"/>
      <c r="AB15" s="73"/>
      <c r="AC15" s="105"/>
      <c r="AD15" s="79"/>
      <c r="AE15" s="105"/>
      <c r="AF15" s="73"/>
      <c r="AG15" s="105"/>
      <c r="AH15" s="79"/>
      <c r="AI15" s="105"/>
      <c r="AJ15" s="73"/>
      <c r="AK15" s="105"/>
      <c r="AL15" s="79"/>
      <c r="AM15" s="105"/>
      <c r="AN15" s="73"/>
      <c r="AO15" s="105"/>
      <c r="AP15" s="79"/>
      <c r="AQ15" s="105"/>
      <c r="AR15" s="73"/>
      <c r="AS15" s="105"/>
      <c r="AT15" s="79"/>
      <c r="AU15" s="105"/>
      <c r="AV15" s="73"/>
      <c r="AW15" s="105"/>
      <c r="AX15" s="79"/>
      <c r="AY15" s="105"/>
      <c r="AZ15" s="105"/>
      <c r="BA15" s="105"/>
      <c r="BB15" s="79"/>
      <c r="BC15" s="105"/>
      <c r="BD15" s="105"/>
      <c r="BE15" s="105"/>
      <c r="BF15" s="79"/>
      <c r="BG15" s="105"/>
      <c r="BH15" s="105"/>
      <c r="BI15" s="105"/>
      <c r="BJ15" s="79"/>
      <c r="BK15" s="105"/>
      <c r="BL15" s="73"/>
      <c r="BM15" s="105"/>
      <c r="BN15" s="79"/>
      <c r="BO15" s="105"/>
      <c r="BP15" s="73"/>
      <c r="BQ15" s="105"/>
      <c r="BR15" s="79"/>
      <c r="BS15" s="105"/>
      <c r="BT15" s="73"/>
      <c r="BU15" s="105"/>
      <c r="BV15" s="79"/>
      <c r="BW15" s="105"/>
      <c r="BX15" s="73"/>
      <c r="BY15" s="105"/>
      <c r="BZ15" s="79"/>
      <c r="CA15" s="105"/>
      <c r="CB15" s="73"/>
      <c r="CC15" s="105"/>
      <c r="CD15" s="79"/>
      <c r="CE15" s="105"/>
      <c r="CF15" s="73"/>
      <c r="CG15" s="105"/>
      <c r="CH15" s="79"/>
      <c r="CI15" s="105"/>
      <c r="CJ15" s="73"/>
      <c r="CK15" s="105"/>
      <c r="CL15" s="79"/>
      <c r="CM15" s="105"/>
      <c r="CN15" s="73"/>
      <c r="CO15" s="105"/>
      <c r="CP15" s="79"/>
      <c r="CQ15" s="105"/>
      <c r="CR15" s="73"/>
      <c r="CS15" s="105"/>
      <c r="CT15" s="79"/>
      <c r="CU15" s="105"/>
      <c r="CV15" s="73"/>
      <c r="CW15" s="105"/>
      <c r="CX15" s="79"/>
      <c r="CY15" s="105"/>
      <c r="CZ15" s="73"/>
      <c r="DA15" s="105"/>
      <c r="DB15" s="79"/>
      <c r="DC15" s="105"/>
      <c r="DD15" s="73"/>
      <c r="DE15" s="105"/>
      <c r="DF15" s="79"/>
      <c r="DG15" s="105"/>
      <c r="DH15" s="73"/>
      <c r="DI15" s="105"/>
      <c r="DJ15" s="79"/>
      <c r="DK15" s="105"/>
      <c r="DL15" s="73"/>
      <c r="DM15" s="105"/>
      <c r="DN15" s="79"/>
      <c r="DO15" s="105"/>
      <c r="DP15" s="73"/>
      <c r="DQ15" s="105"/>
      <c r="DR15" s="79"/>
      <c r="DS15" s="105"/>
      <c r="DT15" s="73"/>
      <c r="DU15" s="105"/>
      <c r="DV15" s="79"/>
      <c r="DW15" s="105"/>
      <c r="DX15" s="73"/>
      <c r="DY15" s="105"/>
      <c r="DZ15" s="79"/>
      <c r="EA15" s="105"/>
      <c r="EB15" s="73"/>
      <c r="EC15" s="105"/>
      <c r="ED15" s="79"/>
      <c r="EE15" s="105"/>
      <c r="EF15" s="73"/>
      <c r="EG15" s="105"/>
      <c r="EH15" s="79"/>
      <c r="EI15" s="105"/>
      <c r="EJ15" s="73"/>
      <c r="EK15" s="105"/>
      <c r="EL15" s="79"/>
      <c r="EM15" s="105"/>
      <c r="EN15" s="73"/>
      <c r="EO15" s="105"/>
      <c r="EP15" s="79"/>
      <c r="EQ15" s="105"/>
      <c r="ER15" s="73"/>
      <c r="ES15" s="105"/>
      <c r="ET15" s="79"/>
      <c r="EU15" s="105"/>
      <c r="EV15" s="73"/>
      <c r="EW15" s="105"/>
      <c r="EX15" s="79"/>
      <c r="EY15" s="105"/>
      <c r="EZ15" s="73"/>
      <c r="FA15" s="105"/>
      <c r="FB15" s="79"/>
      <c r="FC15" s="105"/>
      <c r="FD15" s="73"/>
      <c r="FE15" s="105"/>
      <c r="FF15" s="79"/>
      <c r="FG15" s="105"/>
      <c r="FH15" s="73"/>
      <c r="FI15" s="105"/>
      <c r="FJ15" s="79"/>
      <c r="FK15" s="105"/>
      <c r="FL15" s="73"/>
      <c r="FM15" s="105"/>
      <c r="FN15" s="79"/>
      <c r="FO15" s="105"/>
      <c r="FP15" s="73"/>
      <c r="FQ15" s="105"/>
      <c r="FR15" s="79"/>
      <c r="FS15" s="105"/>
      <c r="FT15" s="73"/>
      <c r="FU15" s="105"/>
      <c r="FV15" s="79"/>
      <c r="FW15" s="73"/>
      <c r="FX15" s="73">
        <f t="shared" si="0"/>
        <v>0</v>
      </c>
      <c r="FY15" s="73"/>
      <c r="FZ15" s="73">
        <f t="shared" si="1"/>
        <v>0</v>
      </c>
      <c r="GA15" s="73"/>
      <c r="GB15" s="73">
        <f t="shared" si="2"/>
        <v>0</v>
      </c>
      <c r="GC15" s="73"/>
      <c r="GD15" s="73"/>
      <c r="GE15" s="73"/>
    </row>
    <row r="16" spans="1:187" s="23" customFormat="1" hidden="1" x14ac:dyDescent="0.25">
      <c r="B16" s="104" t="str">
        <f>IF('2020 Payroll'!B15&lt;&gt;0,'2020 Payroll'!B15,"")</f>
        <v/>
      </c>
      <c r="C16" s="105"/>
      <c r="D16" s="73"/>
      <c r="E16" s="105"/>
      <c r="F16" s="79"/>
      <c r="G16" s="105"/>
      <c r="H16" s="73"/>
      <c r="I16" s="105"/>
      <c r="J16" s="79"/>
      <c r="K16" s="105"/>
      <c r="L16" s="73"/>
      <c r="M16" s="105"/>
      <c r="N16" s="79"/>
      <c r="O16" s="105"/>
      <c r="P16" s="73"/>
      <c r="Q16" s="105"/>
      <c r="R16" s="79"/>
      <c r="S16" s="105"/>
      <c r="T16" s="73"/>
      <c r="U16" s="105"/>
      <c r="V16" s="79"/>
      <c r="W16" s="105"/>
      <c r="X16" s="73"/>
      <c r="Y16" s="105"/>
      <c r="Z16" s="79"/>
      <c r="AA16" s="105"/>
      <c r="AB16" s="73"/>
      <c r="AC16" s="105"/>
      <c r="AD16" s="79"/>
      <c r="AE16" s="105"/>
      <c r="AF16" s="73"/>
      <c r="AG16" s="105"/>
      <c r="AH16" s="79"/>
      <c r="AI16" s="105"/>
      <c r="AJ16" s="73"/>
      <c r="AK16" s="105"/>
      <c r="AL16" s="79"/>
      <c r="AM16" s="105"/>
      <c r="AN16" s="73"/>
      <c r="AO16" s="105"/>
      <c r="AP16" s="79"/>
      <c r="AQ16" s="105"/>
      <c r="AR16" s="73"/>
      <c r="AS16" s="105"/>
      <c r="AT16" s="79"/>
      <c r="AU16" s="105"/>
      <c r="AV16" s="73"/>
      <c r="AW16" s="105"/>
      <c r="AX16" s="79"/>
      <c r="AY16" s="105"/>
      <c r="AZ16" s="105"/>
      <c r="BA16" s="105"/>
      <c r="BB16" s="79"/>
      <c r="BC16" s="105"/>
      <c r="BD16" s="105"/>
      <c r="BE16" s="105"/>
      <c r="BF16" s="79"/>
      <c r="BG16" s="105"/>
      <c r="BH16" s="105"/>
      <c r="BI16" s="105"/>
      <c r="BJ16" s="79"/>
      <c r="BK16" s="105"/>
      <c r="BL16" s="73"/>
      <c r="BM16" s="105"/>
      <c r="BN16" s="79"/>
      <c r="BO16" s="105"/>
      <c r="BP16" s="73"/>
      <c r="BQ16" s="105"/>
      <c r="BR16" s="79"/>
      <c r="BS16" s="105"/>
      <c r="BT16" s="73"/>
      <c r="BU16" s="105"/>
      <c r="BV16" s="79"/>
      <c r="BW16" s="105"/>
      <c r="BX16" s="73"/>
      <c r="BY16" s="105"/>
      <c r="BZ16" s="79"/>
      <c r="CA16" s="105"/>
      <c r="CB16" s="73"/>
      <c r="CC16" s="105"/>
      <c r="CD16" s="79"/>
      <c r="CE16" s="105"/>
      <c r="CF16" s="73"/>
      <c r="CG16" s="105"/>
      <c r="CH16" s="79"/>
      <c r="CI16" s="105"/>
      <c r="CJ16" s="73"/>
      <c r="CK16" s="105"/>
      <c r="CL16" s="79"/>
      <c r="CM16" s="105"/>
      <c r="CN16" s="73"/>
      <c r="CO16" s="105"/>
      <c r="CP16" s="79"/>
      <c r="CQ16" s="105"/>
      <c r="CR16" s="73"/>
      <c r="CS16" s="105"/>
      <c r="CT16" s="79"/>
      <c r="CU16" s="105"/>
      <c r="CV16" s="73"/>
      <c r="CW16" s="105"/>
      <c r="CX16" s="79"/>
      <c r="CY16" s="105"/>
      <c r="CZ16" s="73"/>
      <c r="DA16" s="105"/>
      <c r="DB16" s="79"/>
      <c r="DC16" s="105"/>
      <c r="DD16" s="73"/>
      <c r="DE16" s="105"/>
      <c r="DF16" s="79"/>
      <c r="DG16" s="105"/>
      <c r="DH16" s="73"/>
      <c r="DI16" s="105"/>
      <c r="DJ16" s="79"/>
      <c r="DK16" s="105"/>
      <c r="DL16" s="73"/>
      <c r="DM16" s="105"/>
      <c r="DN16" s="79"/>
      <c r="DO16" s="105"/>
      <c r="DP16" s="73"/>
      <c r="DQ16" s="105"/>
      <c r="DR16" s="79"/>
      <c r="DS16" s="105"/>
      <c r="DT16" s="73"/>
      <c r="DU16" s="105"/>
      <c r="DV16" s="79"/>
      <c r="DW16" s="105"/>
      <c r="DX16" s="73"/>
      <c r="DY16" s="105"/>
      <c r="DZ16" s="79"/>
      <c r="EA16" s="105"/>
      <c r="EB16" s="73"/>
      <c r="EC16" s="105"/>
      <c r="ED16" s="79"/>
      <c r="EE16" s="105"/>
      <c r="EF16" s="73"/>
      <c r="EG16" s="105"/>
      <c r="EH16" s="79"/>
      <c r="EI16" s="105"/>
      <c r="EJ16" s="73"/>
      <c r="EK16" s="105"/>
      <c r="EL16" s="79"/>
      <c r="EM16" s="105"/>
      <c r="EN16" s="73"/>
      <c r="EO16" s="105"/>
      <c r="EP16" s="79"/>
      <c r="EQ16" s="105"/>
      <c r="ER16" s="73"/>
      <c r="ES16" s="105"/>
      <c r="ET16" s="79"/>
      <c r="EU16" s="105"/>
      <c r="EV16" s="73"/>
      <c r="EW16" s="105"/>
      <c r="EX16" s="79"/>
      <c r="EY16" s="105"/>
      <c r="EZ16" s="73"/>
      <c r="FA16" s="105"/>
      <c r="FB16" s="79"/>
      <c r="FC16" s="105"/>
      <c r="FD16" s="73"/>
      <c r="FE16" s="105"/>
      <c r="FF16" s="79"/>
      <c r="FG16" s="105"/>
      <c r="FH16" s="73"/>
      <c r="FI16" s="105"/>
      <c r="FJ16" s="79"/>
      <c r="FK16" s="105"/>
      <c r="FL16" s="73"/>
      <c r="FM16" s="105"/>
      <c r="FN16" s="79"/>
      <c r="FO16" s="105"/>
      <c r="FP16" s="73"/>
      <c r="FQ16" s="105"/>
      <c r="FR16" s="79"/>
      <c r="FS16" s="105"/>
      <c r="FT16" s="73"/>
      <c r="FU16" s="105"/>
      <c r="FV16" s="79"/>
      <c r="FW16" s="73"/>
      <c r="FX16" s="73">
        <f t="shared" si="0"/>
        <v>0</v>
      </c>
      <c r="FY16" s="73"/>
      <c r="FZ16" s="73">
        <f t="shared" si="1"/>
        <v>0</v>
      </c>
      <c r="GA16" s="73"/>
      <c r="GB16" s="73">
        <f t="shared" si="2"/>
        <v>0</v>
      </c>
      <c r="GC16" s="73"/>
      <c r="GD16" s="73"/>
      <c r="GE16" s="73"/>
    </row>
    <row r="17" spans="2:187" s="23" customFormat="1" hidden="1" x14ac:dyDescent="0.25">
      <c r="B17" s="104" t="str">
        <f>IF('2020 Payroll'!B16&lt;&gt;0,'2020 Payroll'!B16,"")</f>
        <v/>
      </c>
      <c r="C17" s="105"/>
      <c r="D17" s="73"/>
      <c r="E17" s="105"/>
      <c r="F17" s="79"/>
      <c r="G17" s="105"/>
      <c r="H17" s="73"/>
      <c r="I17" s="105"/>
      <c r="J17" s="79"/>
      <c r="K17" s="105"/>
      <c r="L17" s="73"/>
      <c r="M17" s="105"/>
      <c r="N17" s="79"/>
      <c r="O17" s="105"/>
      <c r="P17" s="73"/>
      <c r="Q17" s="105"/>
      <c r="R17" s="79"/>
      <c r="S17" s="105"/>
      <c r="T17" s="73"/>
      <c r="U17" s="105"/>
      <c r="V17" s="79"/>
      <c r="W17" s="105"/>
      <c r="X17" s="73"/>
      <c r="Y17" s="105"/>
      <c r="Z17" s="79"/>
      <c r="AA17" s="105"/>
      <c r="AB17" s="73"/>
      <c r="AC17" s="105"/>
      <c r="AD17" s="79"/>
      <c r="AE17" s="105"/>
      <c r="AF17" s="73"/>
      <c r="AG17" s="105"/>
      <c r="AH17" s="79"/>
      <c r="AI17" s="105"/>
      <c r="AJ17" s="73"/>
      <c r="AK17" s="105"/>
      <c r="AL17" s="79"/>
      <c r="AM17" s="105"/>
      <c r="AN17" s="73"/>
      <c r="AO17" s="105"/>
      <c r="AP17" s="79"/>
      <c r="AQ17" s="105"/>
      <c r="AR17" s="73"/>
      <c r="AS17" s="105"/>
      <c r="AT17" s="79"/>
      <c r="AU17" s="105"/>
      <c r="AV17" s="73"/>
      <c r="AW17" s="105"/>
      <c r="AX17" s="79"/>
      <c r="AY17" s="105"/>
      <c r="AZ17" s="105"/>
      <c r="BA17" s="105"/>
      <c r="BB17" s="79"/>
      <c r="BC17" s="105"/>
      <c r="BD17" s="105"/>
      <c r="BE17" s="105"/>
      <c r="BF17" s="79"/>
      <c r="BG17" s="105"/>
      <c r="BH17" s="105"/>
      <c r="BI17" s="105"/>
      <c r="BJ17" s="79"/>
      <c r="BK17" s="105"/>
      <c r="BL17" s="73"/>
      <c r="BM17" s="105"/>
      <c r="BN17" s="79"/>
      <c r="BO17" s="105"/>
      <c r="BP17" s="73"/>
      <c r="BQ17" s="105"/>
      <c r="BR17" s="79"/>
      <c r="BS17" s="105"/>
      <c r="BT17" s="73"/>
      <c r="BU17" s="105"/>
      <c r="BV17" s="79"/>
      <c r="BW17" s="105"/>
      <c r="BX17" s="73"/>
      <c r="BY17" s="105"/>
      <c r="BZ17" s="79"/>
      <c r="CA17" s="105"/>
      <c r="CB17" s="73"/>
      <c r="CC17" s="105"/>
      <c r="CD17" s="79"/>
      <c r="CE17" s="105"/>
      <c r="CF17" s="73"/>
      <c r="CG17" s="105"/>
      <c r="CH17" s="79"/>
      <c r="CI17" s="105"/>
      <c r="CJ17" s="73"/>
      <c r="CK17" s="105"/>
      <c r="CL17" s="79"/>
      <c r="CM17" s="105"/>
      <c r="CN17" s="73"/>
      <c r="CO17" s="105"/>
      <c r="CP17" s="79"/>
      <c r="CQ17" s="105"/>
      <c r="CR17" s="73"/>
      <c r="CS17" s="105"/>
      <c r="CT17" s="79"/>
      <c r="CU17" s="105"/>
      <c r="CV17" s="73"/>
      <c r="CW17" s="105"/>
      <c r="CX17" s="79"/>
      <c r="CY17" s="105"/>
      <c r="CZ17" s="73"/>
      <c r="DA17" s="105"/>
      <c r="DB17" s="79"/>
      <c r="DC17" s="105"/>
      <c r="DD17" s="73"/>
      <c r="DE17" s="105"/>
      <c r="DF17" s="79"/>
      <c r="DG17" s="105"/>
      <c r="DH17" s="73"/>
      <c r="DI17" s="105"/>
      <c r="DJ17" s="79"/>
      <c r="DK17" s="105"/>
      <c r="DL17" s="73"/>
      <c r="DM17" s="105"/>
      <c r="DN17" s="79"/>
      <c r="DO17" s="105"/>
      <c r="DP17" s="73"/>
      <c r="DQ17" s="105"/>
      <c r="DR17" s="79"/>
      <c r="DS17" s="105"/>
      <c r="DT17" s="73"/>
      <c r="DU17" s="105"/>
      <c r="DV17" s="79"/>
      <c r="DW17" s="105"/>
      <c r="DX17" s="73"/>
      <c r="DY17" s="105"/>
      <c r="DZ17" s="79"/>
      <c r="EA17" s="105"/>
      <c r="EB17" s="73"/>
      <c r="EC17" s="105"/>
      <c r="ED17" s="79"/>
      <c r="EE17" s="105"/>
      <c r="EF17" s="73"/>
      <c r="EG17" s="105"/>
      <c r="EH17" s="79"/>
      <c r="EI17" s="105"/>
      <c r="EJ17" s="73"/>
      <c r="EK17" s="105"/>
      <c r="EL17" s="79"/>
      <c r="EM17" s="105"/>
      <c r="EN17" s="73"/>
      <c r="EO17" s="105"/>
      <c r="EP17" s="79"/>
      <c r="EQ17" s="105"/>
      <c r="ER17" s="73"/>
      <c r="ES17" s="105"/>
      <c r="ET17" s="79"/>
      <c r="EU17" s="105"/>
      <c r="EV17" s="73"/>
      <c r="EW17" s="105"/>
      <c r="EX17" s="79"/>
      <c r="EY17" s="105"/>
      <c r="EZ17" s="73"/>
      <c r="FA17" s="105"/>
      <c r="FB17" s="79"/>
      <c r="FC17" s="105"/>
      <c r="FD17" s="73"/>
      <c r="FE17" s="105"/>
      <c r="FF17" s="79"/>
      <c r="FG17" s="105"/>
      <c r="FH17" s="73"/>
      <c r="FI17" s="105"/>
      <c r="FJ17" s="79"/>
      <c r="FK17" s="105"/>
      <c r="FL17" s="73"/>
      <c r="FM17" s="105"/>
      <c r="FN17" s="79"/>
      <c r="FO17" s="105"/>
      <c r="FP17" s="73"/>
      <c r="FQ17" s="105"/>
      <c r="FR17" s="79"/>
      <c r="FS17" s="105"/>
      <c r="FT17" s="73"/>
      <c r="FU17" s="105"/>
      <c r="FV17" s="79"/>
      <c r="FW17" s="73"/>
      <c r="FX17" s="73">
        <f t="shared" si="0"/>
        <v>0</v>
      </c>
      <c r="FY17" s="73"/>
      <c r="FZ17" s="73">
        <f t="shared" si="1"/>
        <v>0</v>
      </c>
      <c r="GA17" s="73"/>
      <c r="GB17" s="73">
        <f t="shared" si="2"/>
        <v>0</v>
      </c>
      <c r="GC17" s="73"/>
      <c r="GD17" s="73"/>
      <c r="GE17" s="73"/>
    </row>
    <row r="18" spans="2:187" s="23" customFormat="1" hidden="1" x14ac:dyDescent="0.25">
      <c r="B18" s="104" t="str">
        <f>IF('2020 Payroll'!B17&lt;&gt;0,'2020 Payroll'!B17,"")</f>
        <v/>
      </c>
      <c r="C18" s="105"/>
      <c r="D18" s="73"/>
      <c r="E18" s="105"/>
      <c r="F18" s="79"/>
      <c r="G18" s="105"/>
      <c r="H18" s="73"/>
      <c r="I18" s="105"/>
      <c r="J18" s="79"/>
      <c r="K18" s="105"/>
      <c r="L18" s="73"/>
      <c r="M18" s="105"/>
      <c r="N18" s="79"/>
      <c r="O18" s="105"/>
      <c r="P18" s="73"/>
      <c r="Q18" s="105"/>
      <c r="R18" s="79"/>
      <c r="S18" s="105"/>
      <c r="T18" s="73"/>
      <c r="U18" s="105"/>
      <c r="V18" s="79"/>
      <c r="W18" s="105"/>
      <c r="X18" s="73"/>
      <c r="Y18" s="105"/>
      <c r="Z18" s="79"/>
      <c r="AA18" s="105"/>
      <c r="AB18" s="73"/>
      <c r="AC18" s="105"/>
      <c r="AD18" s="79"/>
      <c r="AE18" s="105"/>
      <c r="AF18" s="73"/>
      <c r="AG18" s="105"/>
      <c r="AH18" s="79"/>
      <c r="AI18" s="105"/>
      <c r="AJ18" s="73"/>
      <c r="AK18" s="105"/>
      <c r="AL18" s="79"/>
      <c r="AM18" s="105"/>
      <c r="AN18" s="73"/>
      <c r="AO18" s="105"/>
      <c r="AP18" s="79"/>
      <c r="AQ18" s="105"/>
      <c r="AR18" s="73"/>
      <c r="AS18" s="105"/>
      <c r="AT18" s="79"/>
      <c r="AU18" s="105"/>
      <c r="AV18" s="73"/>
      <c r="AW18" s="105"/>
      <c r="AX18" s="79"/>
      <c r="AY18" s="105"/>
      <c r="AZ18" s="105"/>
      <c r="BA18" s="105"/>
      <c r="BB18" s="79"/>
      <c r="BC18" s="105"/>
      <c r="BD18" s="105"/>
      <c r="BE18" s="105"/>
      <c r="BF18" s="79"/>
      <c r="BG18" s="105"/>
      <c r="BH18" s="105"/>
      <c r="BI18" s="105"/>
      <c r="BJ18" s="79"/>
      <c r="BK18" s="105"/>
      <c r="BL18" s="73"/>
      <c r="BM18" s="105"/>
      <c r="BN18" s="79"/>
      <c r="BO18" s="105"/>
      <c r="BP18" s="73"/>
      <c r="BQ18" s="105"/>
      <c r="BR18" s="79"/>
      <c r="BS18" s="105"/>
      <c r="BT18" s="73"/>
      <c r="BU18" s="105"/>
      <c r="BV18" s="79"/>
      <c r="BW18" s="105"/>
      <c r="BX18" s="73"/>
      <c r="BY18" s="105"/>
      <c r="BZ18" s="79"/>
      <c r="CA18" s="105"/>
      <c r="CB18" s="73"/>
      <c r="CC18" s="105"/>
      <c r="CD18" s="79"/>
      <c r="CE18" s="105"/>
      <c r="CF18" s="73"/>
      <c r="CG18" s="105"/>
      <c r="CH18" s="79"/>
      <c r="CI18" s="105"/>
      <c r="CJ18" s="73"/>
      <c r="CK18" s="105"/>
      <c r="CL18" s="79"/>
      <c r="CM18" s="105"/>
      <c r="CN18" s="73"/>
      <c r="CO18" s="105"/>
      <c r="CP18" s="79"/>
      <c r="CQ18" s="105"/>
      <c r="CR18" s="73"/>
      <c r="CS18" s="105"/>
      <c r="CT18" s="79"/>
      <c r="CU18" s="105"/>
      <c r="CV18" s="73"/>
      <c r="CW18" s="105"/>
      <c r="CX18" s="79"/>
      <c r="CY18" s="105"/>
      <c r="CZ18" s="73"/>
      <c r="DA18" s="105"/>
      <c r="DB18" s="79"/>
      <c r="DC18" s="105"/>
      <c r="DD18" s="73"/>
      <c r="DE18" s="105"/>
      <c r="DF18" s="79"/>
      <c r="DG18" s="105"/>
      <c r="DH18" s="73"/>
      <c r="DI18" s="105"/>
      <c r="DJ18" s="79"/>
      <c r="DK18" s="105"/>
      <c r="DL18" s="73"/>
      <c r="DM18" s="105"/>
      <c r="DN18" s="79"/>
      <c r="DO18" s="105"/>
      <c r="DP18" s="73"/>
      <c r="DQ18" s="105"/>
      <c r="DR18" s="79"/>
      <c r="DS18" s="105"/>
      <c r="DT18" s="73"/>
      <c r="DU18" s="105"/>
      <c r="DV18" s="79"/>
      <c r="DW18" s="105"/>
      <c r="DX18" s="73"/>
      <c r="DY18" s="105"/>
      <c r="DZ18" s="79"/>
      <c r="EA18" s="105"/>
      <c r="EB18" s="73"/>
      <c r="EC18" s="105"/>
      <c r="ED18" s="79"/>
      <c r="EE18" s="105"/>
      <c r="EF18" s="73"/>
      <c r="EG18" s="105"/>
      <c r="EH18" s="79"/>
      <c r="EI18" s="105"/>
      <c r="EJ18" s="73"/>
      <c r="EK18" s="105"/>
      <c r="EL18" s="79"/>
      <c r="EM18" s="105"/>
      <c r="EN18" s="73"/>
      <c r="EO18" s="105"/>
      <c r="EP18" s="79"/>
      <c r="EQ18" s="105"/>
      <c r="ER18" s="73"/>
      <c r="ES18" s="105"/>
      <c r="ET18" s="79"/>
      <c r="EU18" s="105"/>
      <c r="EV18" s="73"/>
      <c r="EW18" s="105"/>
      <c r="EX18" s="79"/>
      <c r="EY18" s="105"/>
      <c r="EZ18" s="73"/>
      <c r="FA18" s="105"/>
      <c r="FB18" s="79"/>
      <c r="FC18" s="105"/>
      <c r="FD18" s="73"/>
      <c r="FE18" s="105"/>
      <c r="FF18" s="79"/>
      <c r="FG18" s="105"/>
      <c r="FH18" s="73"/>
      <c r="FI18" s="105"/>
      <c r="FJ18" s="79"/>
      <c r="FK18" s="105"/>
      <c r="FL18" s="73"/>
      <c r="FM18" s="105"/>
      <c r="FN18" s="79"/>
      <c r="FO18" s="105"/>
      <c r="FP18" s="73"/>
      <c r="FQ18" s="105"/>
      <c r="FR18" s="79"/>
      <c r="FS18" s="105"/>
      <c r="FT18" s="73"/>
      <c r="FU18" s="105"/>
      <c r="FV18" s="79"/>
      <c r="FW18" s="73"/>
      <c r="FX18" s="73">
        <f t="shared" si="0"/>
        <v>0</v>
      </c>
      <c r="FY18" s="73"/>
      <c r="FZ18" s="73">
        <f t="shared" si="1"/>
        <v>0</v>
      </c>
      <c r="GA18" s="73"/>
      <c r="GB18" s="73">
        <f t="shared" si="2"/>
        <v>0</v>
      </c>
      <c r="GC18" s="73"/>
      <c r="GD18" s="73"/>
      <c r="GE18" s="73"/>
    </row>
    <row r="19" spans="2:187" s="23" customFormat="1" hidden="1" x14ac:dyDescent="0.25">
      <c r="B19" s="104" t="str">
        <f>IF('2020 Payroll'!B18&lt;&gt;0,'2020 Payroll'!B18,"")</f>
        <v/>
      </c>
      <c r="C19" s="105"/>
      <c r="D19" s="73"/>
      <c r="E19" s="105"/>
      <c r="F19" s="79"/>
      <c r="G19" s="105"/>
      <c r="H19" s="73"/>
      <c r="I19" s="105"/>
      <c r="J19" s="79"/>
      <c r="K19" s="105"/>
      <c r="L19" s="73"/>
      <c r="M19" s="105"/>
      <c r="N19" s="79"/>
      <c r="O19" s="105"/>
      <c r="P19" s="73"/>
      <c r="Q19" s="105"/>
      <c r="R19" s="79"/>
      <c r="S19" s="105"/>
      <c r="T19" s="73"/>
      <c r="U19" s="105"/>
      <c r="V19" s="79"/>
      <c r="W19" s="105"/>
      <c r="X19" s="73"/>
      <c r="Y19" s="105"/>
      <c r="Z19" s="79"/>
      <c r="AA19" s="105"/>
      <c r="AB19" s="73"/>
      <c r="AC19" s="105"/>
      <c r="AD19" s="79"/>
      <c r="AE19" s="105"/>
      <c r="AF19" s="73"/>
      <c r="AG19" s="105"/>
      <c r="AH19" s="79"/>
      <c r="AI19" s="105"/>
      <c r="AJ19" s="73"/>
      <c r="AK19" s="105"/>
      <c r="AL19" s="79"/>
      <c r="AM19" s="105"/>
      <c r="AN19" s="73"/>
      <c r="AO19" s="105"/>
      <c r="AP19" s="79"/>
      <c r="AQ19" s="105"/>
      <c r="AR19" s="73"/>
      <c r="AS19" s="105"/>
      <c r="AT19" s="79"/>
      <c r="AU19" s="105"/>
      <c r="AV19" s="73"/>
      <c r="AW19" s="105"/>
      <c r="AX19" s="79"/>
      <c r="AY19" s="105"/>
      <c r="AZ19" s="105"/>
      <c r="BA19" s="105"/>
      <c r="BB19" s="79"/>
      <c r="BC19" s="105"/>
      <c r="BD19" s="105"/>
      <c r="BE19" s="105"/>
      <c r="BF19" s="79"/>
      <c r="BG19" s="105"/>
      <c r="BH19" s="105"/>
      <c r="BI19" s="105"/>
      <c r="BJ19" s="79"/>
      <c r="BK19" s="105"/>
      <c r="BL19" s="73"/>
      <c r="BM19" s="105"/>
      <c r="BN19" s="79"/>
      <c r="BO19" s="105"/>
      <c r="BP19" s="73"/>
      <c r="BQ19" s="105"/>
      <c r="BR19" s="79"/>
      <c r="BS19" s="105"/>
      <c r="BT19" s="73"/>
      <c r="BU19" s="105"/>
      <c r="BV19" s="79"/>
      <c r="BW19" s="105"/>
      <c r="BX19" s="73"/>
      <c r="BY19" s="105"/>
      <c r="BZ19" s="79"/>
      <c r="CA19" s="105"/>
      <c r="CB19" s="73"/>
      <c r="CC19" s="105"/>
      <c r="CD19" s="79"/>
      <c r="CE19" s="105"/>
      <c r="CF19" s="73"/>
      <c r="CG19" s="105"/>
      <c r="CH19" s="79"/>
      <c r="CI19" s="105"/>
      <c r="CJ19" s="73"/>
      <c r="CK19" s="105"/>
      <c r="CL19" s="79"/>
      <c r="CM19" s="105"/>
      <c r="CN19" s="73"/>
      <c r="CO19" s="105"/>
      <c r="CP19" s="79"/>
      <c r="CQ19" s="105"/>
      <c r="CR19" s="73"/>
      <c r="CS19" s="105"/>
      <c r="CT19" s="79"/>
      <c r="CU19" s="105"/>
      <c r="CV19" s="73"/>
      <c r="CW19" s="105"/>
      <c r="CX19" s="79"/>
      <c r="CY19" s="105"/>
      <c r="CZ19" s="73"/>
      <c r="DA19" s="105"/>
      <c r="DB19" s="79"/>
      <c r="DC19" s="105"/>
      <c r="DD19" s="73"/>
      <c r="DE19" s="105"/>
      <c r="DF19" s="79"/>
      <c r="DG19" s="105"/>
      <c r="DH19" s="73"/>
      <c r="DI19" s="105"/>
      <c r="DJ19" s="79"/>
      <c r="DK19" s="105"/>
      <c r="DL19" s="73"/>
      <c r="DM19" s="105"/>
      <c r="DN19" s="79"/>
      <c r="DO19" s="105"/>
      <c r="DP19" s="73"/>
      <c r="DQ19" s="105"/>
      <c r="DR19" s="79"/>
      <c r="DS19" s="105"/>
      <c r="DT19" s="73"/>
      <c r="DU19" s="105"/>
      <c r="DV19" s="79"/>
      <c r="DW19" s="105"/>
      <c r="DX19" s="73"/>
      <c r="DY19" s="105"/>
      <c r="DZ19" s="79"/>
      <c r="EA19" s="105"/>
      <c r="EB19" s="73"/>
      <c r="EC19" s="105"/>
      <c r="ED19" s="79"/>
      <c r="EE19" s="105"/>
      <c r="EF19" s="73"/>
      <c r="EG19" s="105"/>
      <c r="EH19" s="79"/>
      <c r="EI19" s="105"/>
      <c r="EJ19" s="73"/>
      <c r="EK19" s="105"/>
      <c r="EL19" s="79"/>
      <c r="EM19" s="105"/>
      <c r="EN19" s="73"/>
      <c r="EO19" s="105"/>
      <c r="EP19" s="79"/>
      <c r="EQ19" s="105"/>
      <c r="ER19" s="73"/>
      <c r="ES19" s="105"/>
      <c r="ET19" s="79"/>
      <c r="EU19" s="105"/>
      <c r="EV19" s="73"/>
      <c r="EW19" s="105"/>
      <c r="EX19" s="79"/>
      <c r="EY19" s="105"/>
      <c r="EZ19" s="73"/>
      <c r="FA19" s="105"/>
      <c r="FB19" s="79"/>
      <c r="FC19" s="105"/>
      <c r="FD19" s="73"/>
      <c r="FE19" s="105"/>
      <c r="FF19" s="79"/>
      <c r="FG19" s="105"/>
      <c r="FH19" s="73"/>
      <c r="FI19" s="105"/>
      <c r="FJ19" s="79"/>
      <c r="FK19" s="105"/>
      <c r="FL19" s="73"/>
      <c r="FM19" s="105"/>
      <c r="FN19" s="79"/>
      <c r="FO19" s="105"/>
      <c r="FP19" s="73"/>
      <c r="FQ19" s="105"/>
      <c r="FR19" s="79"/>
      <c r="FS19" s="105"/>
      <c r="FT19" s="73"/>
      <c r="FU19" s="105"/>
      <c r="FV19" s="79"/>
      <c r="FW19" s="73"/>
      <c r="FX19" s="73">
        <f t="shared" si="0"/>
        <v>0</v>
      </c>
      <c r="FY19" s="73"/>
      <c r="FZ19" s="73">
        <f t="shared" si="1"/>
        <v>0</v>
      </c>
      <c r="GA19" s="73"/>
      <c r="GB19" s="73">
        <f t="shared" si="2"/>
        <v>0</v>
      </c>
      <c r="GC19" s="73"/>
      <c r="GD19" s="73"/>
      <c r="GE19" s="73"/>
    </row>
    <row r="20" spans="2:187" s="23" customFormat="1" hidden="1" x14ac:dyDescent="0.25">
      <c r="B20" s="104" t="str">
        <f>IF('2020 Payroll'!B19&lt;&gt;0,'2020 Payroll'!B19,"")</f>
        <v/>
      </c>
      <c r="C20" s="105"/>
      <c r="D20" s="73"/>
      <c r="E20" s="105"/>
      <c r="F20" s="79"/>
      <c r="G20" s="105"/>
      <c r="H20" s="73"/>
      <c r="I20" s="105"/>
      <c r="J20" s="79"/>
      <c r="K20" s="105"/>
      <c r="L20" s="73"/>
      <c r="M20" s="105"/>
      <c r="N20" s="79"/>
      <c r="O20" s="105"/>
      <c r="P20" s="73"/>
      <c r="Q20" s="105"/>
      <c r="R20" s="79"/>
      <c r="S20" s="105"/>
      <c r="T20" s="73"/>
      <c r="U20" s="105"/>
      <c r="V20" s="79"/>
      <c r="W20" s="105"/>
      <c r="X20" s="73"/>
      <c r="Y20" s="105"/>
      <c r="Z20" s="79"/>
      <c r="AA20" s="105"/>
      <c r="AB20" s="73"/>
      <c r="AC20" s="105"/>
      <c r="AD20" s="79"/>
      <c r="AE20" s="105"/>
      <c r="AF20" s="73"/>
      <c r="AG20" s="105"/>
      <c r="AH20" s="79"/>
      <c r="AI20" s="105"/>
      <c r="AJ20" s="73"/>
      <c r="AK20" s="105"/>
      <c r="AL20" s="79"/>
      <c r="AM20" s="105"/>
      <c r="AN20" s="73"/>
      <c r="AO20" s="105"/>
      <c r="AP20" s="79"/>
      <c r="AQ20" s="105"/>
      <c r="AR20" s="73"/>
      <c r="AS20" s="105"/>
      <c r="AT20" s="79"/>
      <c r="AU20" s="105"/>
      <c r="AV20" s="73"/>
      <c r="AW20" s="105"/>
      <c r="AX20" s="79"/>
      <c r="AY20" s="105"/>
      <c r="AZ20" s="105"/>
      <c r="BA20" s="105"/>
      <c r="BB20" s="79"/>
      <c r="BC20" s="105"/>
      <c r="BD20" s="105"/>
      <c r="BE20" s="105"/>
      <c r="BF20" s="79"/>
      <c r="BG20" s="105"/>
      <c r="BH20" s="105"/>
      <c r="BI20" s="105"/>
      <c r="BJ20" s="79"/>
      <c r="BK20" s="105"/>
      <c r="BL20" s="73"/>
      <c r="BM20" s="105"/>
      <c r="BN20" s="79"/>
      <c r="BO20" s="105"/>
      <c r="BP20" s="73"/>
      <c r="BQ20" s="105"/>
      <c r="BR20" s="79"/>
      <c r="BS20" s="105"/>
      <c r="BT20" s="73"/>
      <c r="BU20" s="105"/>
      <c r="BV20" s="79"/>
      <c r="BW20" s="105"/>
      <c r="BX20" s="73"/>
      <c r="BY20" s="105"/>
      <c r="BZ20" s="79"/>
      <c r="CA20" s="105"/>
      <c r="CB20" s="73"/>
      <c r="CC20" s="105"/>
      <c r="CD20" s="79"/>
      <c r="CE20" s="105"/>
      <c r="CF20" s="73"/>
      <c r="CG20" s="105"/>
      <c r="CH20" s="79"/>
      <c r="CI20" s="105"/>
      <c r="CJ20" s="73"/>
      <c r="CK20" s="105"/>
      <c r="CL20" s="79"/>
      <c r="CM20" s="105"/>
      <c r="CN20" s="73"/>
      <c r="CO20" s="105"/>
      <c r="CP20" s="79"/>
      <c r="CQ20" s="105"/>
      <c r="CR20" s="73"/>
      <c r="CS20" s="105"/>
      <c r="CT20" s="79"/>
      <c r="CU20" s="105"/>
      <c r="CV20" s="73"/>
      <c r="CW20" s="105"/>
      <c r="CX20" s="79"/>
      <c r="CY20" s="105"/>
      <c r="CZ20" s="73"/>
      <c r="DA20" s="105"/>
      <c r="DB20" s="79"/>
      <c r="DC20" s="105"/>
      <c r="DD20" s="73"/>
      <c r="DE20" s="105"/>
      <c r="DF20" s="79"/>
      <c r="DG20" s="105"/>
      <c r="DH20" s="73"/>
      <c r="DI20" s="105"/>
      <c r="DJ20" s="79"/>
      <c r="DK20" s="105"/>
      <c r="DL20" s="73"/>
      <c r="DM20" s="105"/>
      <c r="DN20" s="79"/>
      <c r="DO20" s="105"/>
      <c r="DP20" s="73"/>
      <c r="DQ20" s="105"/>
      <c r="DR20" s="79"/>
      <c r="DS20" s="105"/>
      <c r="DT20" s="73"/>
      <c r="DU20" s="105"/>
      <c r="DV20" s="79"/>
      <c r="DW20" s="105"/>
      <c r="DX20" s="73"/>
      <c r="DY20" s="105"/>
      <c r="DZ20" s="79"/>
      <c r="EA20" s="105"/>
      <c r="EB20" s="73"/>
      <c r="EC20" s="105"/>
      <c r="ED20" s="79"/>
      <c r="EE20" s="105"/>
      <c r="EF20" s="73"/>
      <c r="EG20" s="105"/>
      <c r="EH20" s="79"/>
      <c r="EI20" s="105"/>
      <c r="EJ20" s="73"/>
      <c r="EK20" s="105"/>
      <c r="EL20" s="79"/>
      <c r="EM20" s="105"/>
      <c r="EN20" s="73"/>
      <c r="EO20" s="105"/>
      <c r="EP20" s="79"/>
      <c r="EQ20" s="105"/>
      <c r="ER20" s="73"/>
      <c r="ES20" s="105"/>
      <c r="ET20" s="79"/>
      <c r="EU20" s="105"/>
      <c r="EV20" s="73"/>
      <c r="EW20" s="105"/>
      <c r="EX20" s="79"/>
      <c r="EY20" s="105"/>
      <c r="EZ20" s="73"/>
      <c r="FA20" s="105"/>
      <c r="FB20" s="79"/>
      <c r="FC20" s="105"/>
      <c r="FD20" s="73"/>
      <c r="FE20" s="105"/>
      <c r="FF20" s="79"/>
      <c r="FG20" s="105"/>
      <c r="FH20" s="73"/>
      <c r="FI20" s="105"/>
      <c r="FJ20" s="79"/>
      <c r="FK20" s="105"/>
      <c r="FL20" s="73"/>
      <c r="FM20" s="105"/>
      <c r="FN20" s="79"/>
      <c r="FO20" s="105"/>
      <c r="FP20" s="73"/>
      <c r="FQ20" s="105"/>
      <c r="FR20" s="79"/>
      <c r="FS20" s="105"/>
      <c r="FT20" s="73"/>
      <c r="FU20" s="105"/>
      <c r="FV20" s="79"/>
      <c r="FW20" s="73"/>
      <c r="FX20" s="73">
        <f t="shared" si="0"/>
        <v>0</v>
      </c>
      <c r="FY20" s="73"/>
      <c r="FZ20" s="73">
        <f t="shared" si="1"/>
        <v>0</v>
      </c>
      <c r="GA20" s="73"/>
      <c r="GB20" s="73">
        <f t="shared" si="2"/>
        <v>0</v>
      </c>
      <c r="GC20" s="73"/>
      <c r="GD20" s="73"/>
      <c r="GE20" s="73"/>
    </row>
    <row r="21" spans="2:187" s="23" customFormat="1" hidden="1" x14ac:dyDescent="0.25">
      <c r="B21" s="104" t="str">
        <f>IF('2020 Payroll'!B20&lt;&gt;0,'2020 Payroll'!B20,"")</f>
        <v/>
      </c>
      <c r="C21" s="105"/>
      <c r="D21" s="73"/>
      <c r="E21" s="105"/>
      <c r="F21" s="79"/>
      <c r="G21" s="105"/>
      <c r="H21" s="73"/>
      <c r="I21" s="105"/>
      <c r="J21" s="79"/>
      <c r="K21" s="105"/>
      <c r="L21" s="73"/>
      <c r="M21" s="105"/>
      <c r="N21" s="79"/>
      <c r="O21" s="105"/>
      <c r="P21" s="73"/>
      <c r="Q21" s="105"/>
      <c r="R21" s="79"/>
      <c r="S21" s="105"/>
      <c r="T21" s="73"/>
      <c r="U21" s="105"/>
      <c r="V21" s="79"/>
      <c r="W21" s="105"/>
      <c r="X21" s="73"/>
      <c r="Y21" s="105"/>
      <c r="Z21" s="79"/>
      <c r="AA21" s="105"/>
      <c r="AB21" s="73"/>
      <c r="AC21" s="105"/>
      <c r="AD21" s="79"/>
      <c r="AE21" s="105"/>
      <c r="AF21" s="73"/>
      <c r="AG21" s="105"/>
      <c r="AH21" s="79"/>
      <c r="AI21" s="105"/>
      <c r="AJ21" s="73"/>
      <c r="AK21" s="105"/>
      <c r="AL21" s="79"/>
      <c r="AM21" s="105"/>
      <c r="AN21" s="73"/>
      <c r="AO21" s="105"/>
      <c r="AP21" s="79"/>
      <c r="AQ21" s="105"/>
      <c r="AR21" s="73"/>
      <c r="AS21" s="105"/>
      <c r="AT21" s="79"/>
      <c r="AU21" s="105"/>
      <c r="AV21" s="73"/>
      <c r="AW21" s="105"/>
      <c r="AX21" s="79"/>
      <c r="AY21" s="105"/>
      <c r="AZ21" s="105"/>
      <c r="BA21" s="105"/>
      <c r="BB21" s="79"/>
      <c r="BC21" s="105"/>
      <c r="BD21" s="105"/>
      <c r="BE21" s="105"/>
      <c r="BF21" s="79"/>
      <c r="BG21" s="105"/>
      <c r="BH21" s="105"/>
      <c r="BI21" s="105"/>
      <c r="BJ21" s="79"/>
      <c r="BK21" s="105"/>
      <c r="BL21" s="73"/>
      <c r="BM21" s="105"/>
      <c r="BN21" s="79"/>
      <c r="BO21" s="105"/>
      <c r="BP21" s="73"/>
      <c r="BQ21" s="105"/>
      <c r="BR21" s="79"/>
      <c r="BS21" s="105"/>
      <c r="BT21" s="73"/>
      <c r="BU21" s="105"/>
      <c r="BV21" s="79"/>
      <c r="BW21" s="105"/>
      <c r="BX21" s="73"/>
      <c r="BY21" s="105"/>
      <c r="BZ21" s="79"/>
      <c r="CA21" s="105"/>
      <c r="CB21" s="73"/>
      <c r="CC21" s="105"/>
      <c r="CD21" s="79"/>
      <c r="CE21" s="105"/>
      <c r="CF21" s="73"/>
      <c r="CG21" s="105"/>
      <c r="CH21" s="79"/>
      <c r="CI21" s="105"/>
      <c r="CJ21" s="73"/>
      <c r="CK21" s="105"/>
      <c r="CL21" s="79"/>
      <c r="CM21" s="105"/>
      <c r="CN21" s="73"/>
      <c r="CO21" s="105"/>
      <c r="CP21" s="79"/>
      <c r="CQ21" s="105"/>
      <c r="CR21" s="73"/>
      <c r="CS21" s="105"/>
      <c r="CT21" s="79"/>
      <c r="CU21" s="105"/>
      <c r="CV21" s="73"/>
      <c r="CW21" s="105"/>
      <c r="CX21" s="79"/>
      <c r="CY21" s="105"/>
      <c r="CZ21" s="73"/>
      <c r="DA21" s="105"/>
      <c r="DB21" s="79"/>
      <c r="DC21" s="105"/>
      <c r="DD21" s="73"/>
      <c r="DE21" s="105"/>
      <c r="DF21" s="79"/>
      <c r="DG21" s="105"/>
      <c r="DH21" s="73"/>
      <c r="DI21" s="105"/>
      <c r="DJ21" s="79"/>
      <c r="DK21" s="105"/>
      <c r="DL21" s="73"/>
      <c r="DM21" s="105"/>
      <c r="DN21" s="79"/>
      <c r="DO21" s="105"/>
      <c r="DP21" s="73"/>
      <c r="DQ21" s="105"/>
      <c r="DR21" s="79"/>
      <c r="DS21" s="105"/>
      <c r="DT21" s="73"/>
      <c r="DU21" s="105"/>
      <c r="DV21" s="79"/>
      <c r="DW21" s="105"/>
      <c r="DX21" s="73"/>
      <c r="DY21" s="105"/>
      <c r="DZ21" s="79"/>
      <c r="EA21" s="105"/>
      <c r="EB21" s="73"/>
      <c r="EC21" s="105"/>
      <c r="ED21" s="79"/>
      <c r="EE21" s="105"/>
      <c r="EF21" s="73"/>
      <c r="EG21" s="105"/>
      <c r="EH21" s="79"/>
      <c r="EI21" s="105"/>
      <c r="EJ21" s="73"/>
      <c r="EK21" s="105"/>
      <c r="EL21" s="79"/>
      <c r="EM21" s="105"/>
      <c r="EN21" s="73"/>
      <c r="EO21" s="105"/>
      <c r="EP21" s="79"/>
      <c r="EQ21" s="105"/>
      <c r="ER21" s="73"/>
      <c r="ES21" s="105"/>
      <c r="ET21" s="79"/>
      <c r="EU21" s="105"/>
      <c r="EV21" s="73"/>
      <c r="EW21" s="105"/>
      <c r="EX21" s="79"/>
      <c r="EY21" s="105"/>
      <c r="EZ21" s="73"/>
      <c r="FA21" s="105"/>
      <c r="FB21" s="79"/>
      <c r="FC21" s="105"/>
      <c r="FD21" s="73"/>
      <c r="FE21" s="105"/>
      <c r="FF21" s="79"/>
      <c r="FG21" s="105"/>
      <c r="FH21" s="73"/>
      <c r="FI21" s="105"/>
      <c r="FJ21" s="79"/>
      <c r="FK21" s="105"/>
      <c r="FL21" s="73"/>
      <c r="FM21" s="105"/>
      <c r="FN21" s="79"/>
      <c r="FO21" s="105"/>
      <c r="FP21" s="73"/>
      <c r="FQ21" s="105"/>
      <c r="FR21" s="79"/>
      <c r="FS21" s="105"/>
      <c r="FT21" s="73"/>
      <c r="FU21" s="105"/>
      <c r="FV21" s="79"/>
      <c r="FW21" s="73"/>
      <c r="FX21" s="73">
        <f t="shared" si="0"/>
        <v>0</v>
      </c>
      <c r="FY21" s="73"/>
      <c r="FZ21" s="73">
        <f t="shared" si="1"/>
        <v>0</v>
      </c>
      <c r="GA21" s="73"/>
      <c r="GB21" s="73">
        <f t="shared" si="2"/>
        <v>0</v>
      </c>
      <c r="GC21" s="73"/>
      <c r="GD21" s="73"/>
      <c r="GE21" s="73"/>
    </row>
    <row r="22" spans="2:187" s="23" customFormat="1" hidden="1" x14ac:dyDescent="0.25">
      <c r="B22" s="104" t="str">
        <f>IF('2020 Payroll'!B21&lt;&gt;0,'2020 Payroll'!B21,"")</f>
        <v/>
      </c>
      <c r="C22" s="105"/>
      <c r="D22" s="73"/>
      <c r="E22" s="105"/>
      <c r="F22" s="79"/>
      <c r="G22" s="105"/>
      <c r="H22" s="73"/>
      <c r="I22" s="105"/>
      <c r="J22" s="79"/>
      <c r="K22" s="105"/>
      <c r="L22" s="73"/>
      <c r="M22" s="105"/>
      <c r="N22" s="79"/>
      <c r="O22" s="105"/>
      <c r="P22" s="73"/>
      <c r="Q22" s="105"/>
      <c r="R22" s="79"/>
      <c r="S22" s="105"/>
      <c r="T22" s="73"/>
      <c r="U22" s="105"/>
      <c r="V22" s="79"/>
      <c r="W22" s="105"/>
      <c r="X22" s="73"/>
      <c r="Y22" s="105"/>
      <c r="Z22" s="79"/>
      <c r="AA22" s="105"/>
      <c r="AB22" s="73"/>
      <c r="AC22" s="105"/>
      <c r="AD22" s="79"/>
      <c r="AE22" s="105"/>
      <c r="AF22" s="73"/>
      <c r="AG22" s="105"/>
      <c r="AH22" s="79"/>
      <c r="AI22" s="105"/>
      <c r="AJ22" s="73"/>
      <c r="AK22" s="105"/>
      <c r="AL22" s="79"/>
      <c r="AM22" s="105"/>
      <c r="AN22" s="73"/>
      <c r="AO22" s="105"/>
      <c r="AP22" s="79"/>
      <c r="AQ22" s="105"/>
      <c r="AR22" s="73"/>
      <c r="AS22" s="105"/>
      <c r="AT22" s="79"/>
      <c r="AU22" s="105"/>
      <c r="AV22" s="73"/>
      <c r="AW22" s="105"/>
      <c r="AX22" s="79"/>
      <c r="AY22" s="105"/>
      <c r="AZ22" s="105"/>
      <c r="BA22" s="105"/>
      <c r="BB22" s="79"/>
      <c r="BC22" s="105"/>
      <c r="BD22" s="105"/>
      <c r="BE22" s="105"/>
      <c r="BF22" s="79"/>
      <c r="BG22" s="105"/>
      <c r="BH22" s="105"/>
      <c r="BI22" s="105"/>
      <c r="BJ22" s="79"/>
      <c r="BK22" s="105"/>
      <c r="BL22" s="73"/>
      <c r="BM22" s="105"/>
      <c r="BN22" s="79"/>
      <c r="BO22" s="105"/>
      <c r="BP22" s="73"/>
      <c r="BQ22" s="105"/>
      <c r="BR22" s="79"/>
      <c r="BS22" s="105"/>
      <c r="BT22" s="73"/>
      <c r="BU22" s="105"/>
      <c r="BV22" s="79"/>
      <c r="BW22" s="105"/>
      <c r="BX22" s="73"/>
      <c r="BY22" s="105"/>
      <c r="BZ22" s="79"/>
      <c r="CA22" s="105"/>
      <c r="CB22" s="73"/>
      <c r="CC22" s="105"/>
      <c r="CD22" s="79"/>
      <c r="CE22" s="105"/>
      <c r="CF22" s="73"/>
      <c r="CG22" s="105"/>
      <c r="CH22" s="79"/>
      <c r="CI22" s="105"/>
      <c r="CJ22" s="73"/>
      <c r="CK22" s="105"/>
      <c r="CL22" s="79"/>
      <c r="CM22" s="105"/>
      <c r="CN22" s="73"/>
      <c r="CO22" s="105"/>
      <c r="CP22" s="79"/>
      <c r="CQ22" s="105"/>
      <c r="CR22" s="73"/>
      <c r="CS22" s="105"/>
      <c r="CT22" s="79"/>
      <c r="CU22" s="105"/>
      <c r="CV22" s="73"/>
      <c r="CW22" s="105"/>
      <c r="CX22" s="79"/>
      <c r="CY22" s="105"/>
      <c r="CZ22" s="73"/>
      <c r="DA22" s="105"/>
      <c r="DB22" s="79"/>
      <c r="DC22" s="105"/>
      <c r="DD22" s="73"/>
      <c r="DE22" s="105"/>
      <c r="DF22" s="79"/>
      <c r="DG22" s="105"/>
      <c r="DH22" s="73"/>
      <c r="DI22" s="105"/>
      <c r="DJ22" s="79"/>
      <c r="DK22" s="105"/>
      <c r="DL22" s="73"/>
      <c r="DM22" s="105"/>
      <c r="DN22" s="79"/>
      <c r="DO22" s="105"/>
      <c r="DP22" s="73"/>
      <c r="DQ22" s="105"/>
      <c r="DR22" s="79"/>
      <c r="DS22" s="105"/>
      <c r="DT22" s="73"/>
      <c r="DU22" s="105"/>
      <c r="DV22" s="79"/>
      <c r="DW22" s="105"/>
      <c r="DX22" s="73"/>
      <c r="DY22" s="105"/>
      <c r="DZ22" s="79"/>
      <c r="EA22" s="105"/>
      <c r="EB22" s="73"/>
      <c r="EC22" s="105"/>
      <c r="ED22" s="79"/>
      <c r="EE22" s="105"/>
      <c r="EF22" s="73"/>
      <c r="EG22" s="105"/>
      <c r="EH22" s="79"/>
      <c r="EI22" s="105"/>
      <c r="EJ22" s="73"/>
      <c r="EK22" s="105"/>
      <c r="EL22" s="79"/>
      <c r="EM22" s="105"/>
      <c r="EN22" s="73"/>
      <c r="EO22" s="105"/>
      <c r="EP22" s="79"/>
      <c r="EQ22" s="105"/>
      <c r="ER22" s="73"/>
      <c r="ES22" s="105"/>
      <c r="ET22" s="79"/>
      <c r="EU22" s="105"/>
      <c r="EV22" s="73"/>
      <c r="EW22" s="105"/>
      <c r="EX22" s="79"/>
      <c r="EY22" s="105"/>
      <c r="EZ22" s="73"/>
      <c r="FA22" s="105"/>
      <c r="FB22" s="79"/>
      <c r="FC22" s="105"/>
      <c r="FD22" s="73"/>
      <c r="FE22" s="105"/>
      <c r="FF22" s="79"/>
      <c r="FG22" s="105"/>
      <c r="FH22" s="73"/>
      <c r="FI22" s="105"/>
      <c r="FJ22" s="79"/>
      <c r="FK22" s="105"/>
      <c r="FL22" s="73"/>
      <c r="FM22" s="105"/>
      <c r="FN22" s="79"/>
      <c r="FO22" s="105"/>
      <c r="FP22" s="73"/>
      <c r="FQ22" s="105"/>
      <c r="FR22" s="79"/>
      <c r="FS22" s="105"/>
      <c r="FT22" s="73"/>
      <c r="FU22" s="105"/>
      <c r="FV22" s="79"/>
      <c r="FW22" s="73"/>
      <c r="FX22" s="73">
        <f t="shared" si="0"/>
        <v>0</v>
      </c>
      <c r="FY22" s="73"/>
      <c r="FZ22" s="73">
        <f t="shared" si="1"/>
        <v>0</v>
      </c>
      <c r="GA22" s="73"/>
      <c r="GB22" s="73">
        <f t="shared" si="2"/>
        <v>0</v>
      </c>
      <c r="GC22" s="73"/>
      <c r="GD22" s="73"/>
      <c r="GE22" s="73"/>
    </row>
    <row r="23" spans="2:187" s="23" customFormat="1" hidden="1" x14ac:dyDescent="0.25">
      <c r="B23" s="104" t="str">
        <f>IF('2020 Payroll'!B22&lt;&gt;0,'2020 Payroll'!B22,"")</f>
        <v/>
      </c>
      <c r="C23" s="105"/>
      <c r="D23" s="73"/>
      <c r="E23" s="105"/>
      <c r="F23" s="79"/>
      <c r="G23" s="105"/>
      <c r="H23" s="73"/>
      <c r="I23" s="105"/>
      <c r="J23" s="79"/>
      <c r="K23" s="105"/>
      <c r="L23" s="73"/>
      <c r="M23" s="105"/>
      <c r="N23" s="79"/>
      <c r="O23" s="105"/>
      <c r="P23" s="73"/>
      <c r="Q23" s="105"/>
      <c r="R23" s="79"/>
      <c r="S23" s="105"/>
      <c r="T23" s="73"/>
      <c r="U23" s="105"/>
      <c r="V23" s="79"/>
      <c r="W23" s="105"/>
      <c r="X23" s="73"/>
      <c r="Y23" s="105"/>
      <c r="Z23" s="79"/>
      <c r="AA23" s="105"/>
      <c r="AB23" s="73"/>
      <c r="AC23" s="105"/>
      <c r="AD23" s="79"/>
      <c r="AE23" s="105"/>
      <c r="AF23" s="73"/>
      <c r="AG23" s="105"/>
      <c r="AH23" s="79"/>
      <c r="AI23" s="105"/>
      <c r="AJ23" s="73"/>
      <c r="AK23" s="105"/>
      <c r="AL23" s="79"/>
      <c r="AM23" s="105"/>
      <c r="AN23" s="73"/>
      <c r="AO23" s="105"/>
      <c r="AP23" s="79"/>
      <c r="AQ23" s="105"/>
      <c r="AR23" s="73"/>
      <c r="AS23" s="105"/>
      <c r="AT23" s="79"/>
      <c r="AU23" s="105"/>
      <c r="AV23" s="73"/>
      <c r="AW23" s="105"/>
      <c r="AX23" s="79"/>
      <c r="AY23" s="105"/>
      <c r="AZ23" s="105"/>
      <c r="BA23" s="105"/>
      <c r="BB23" s="79"/>
      <c r="BC23" s="105"/>
      <c r="BD23" s="105"/>
      <c r="BE23" s="105"/>
      <c r="BF23" s="79"/>
      <c r="BG23" s="105"/>
      <c r="BH23" s="105"/>
      <c r="BI23" s="105"/>
      <c r="BJ23" s="79"/>
      <c r="BK23" s="105"/>
      <c r="BL23" s="73"/>
      <c r="BM23" s="105"/>
      <c r="BN23" s="79"/>
      <c r="BO23" s="105"/>
      <c r="BP23" s="73"/>
      <c r="BQ23" s="105"/>
      <c r="BR23" s="79"/>
      <c r="BS23" s="105"/>
      <c r="BT23" s="73"/>
      <c r="BU23" s="105"/>
      <c r="BV23" s="79"/>
      <c r="BW23" s="105"/>
      <c r="BX23" s="73"/>
      <c r="BY23" s="105"/>
      <c r="BZ23" s="79"/>
      <c r="CA23" s="105"/>
      <c r="CB23" s="73"/>
      <c r="CC23" s="105"/>
      <c r="CD23" s="79"/>
      <c r="CE23" s="105"/>
      <c r="CF23" s="73"/>
      <c r="CG23" s="105"/>
      <c r="CH23" s="79"/>
      <c r="CI23" s="105"/>
      <c r="CJ23" s="73"/>
      <c r="CK23" s="105"/>
      <c r="CL23" s="79"/>
      <c r="CM23" s="105"/>
      <c r="CN23" s="73"/>
      <c r="CO23" s="105"/>
      <c r="CP23" s="79"/>
      <c r="CQ23" s="105"/>
      <c r="CR23" s="73"/>
      <c r="CS23" s="105"/>
      <c r="CT23" s="79"/>
      <c r="CU23" s="105"/>
      <c r="CV23" s="73"/>
      <c r="CW23" s="105"/>
      <c r="CX23" s="79"/>
      <c r="CY23" s="105"/>
      <c r="CZ23" s="73"/>
      <c r="DA23" s="105"/>
      <c r="DB23" s="79"/>
      <c r="DC23" s="105"/>
      <c r="DD23" s="73"/>
      <c r="DE23" s="105"/>
      <c r="DF23" s="79"/>
      <c r="DG23" s="105"/>
      <c r="DH23" s="73"/>
      <c r="DI23" s="105"/>
      <c r="DJ23" s="79"/>
      <c r="DK23" s="105"/>
      <c r="DL23" s="73"/>
      <c r="DM23" s="105"/>
      <c r="DN23" s="79"/>
      <c r="DO23" s="105"/>
      <c r="DP23" s="73"/>
      <c r="DQ23" s="105"/>
      <c r="DR23" s="79"/>
      <c r="DS23" s="105"/>
      <c r="DT23" s="73"/>
      <c r="DU23" s="105"/>
      <c r="DV23" s="79"/>
      <c r="DW23" s="105"/>
      <c r="DX23" s="73"/>
      <c r="DY23" s="105"/>
      <c r="DZ23" s="79"/>
      <c r="EA23" s="105"/>
      <c r="EB23" s="73"/>
      <c r="EC23" s="105"/>
      <c r="ED23" s="79"/>
      <c r="EE23" s="105"/>
      <c r="EF23" s="73"/>
      <c r="EG23" s="105"/>
      <c r="EH23" s="79"/>
      <c r="EI23" s="105"/>
      <c r="EJ23" s="73"/>
      <c r="EK23" s="105"/>
      <c r="EL23" s="79"/>
      <c r="EM23" s="105"/>
      <c r="EN23" s="73"/>
      <c r="EO23" s="105"/>
      <c r="EP23" s="79"/>
      <c r="EQ23" s="105"/>
      <c r="ER23" s="73"/>
      <c r="ES23" s="105"/>
      <c r="ET23" s="79"/>
      <c r="EU23" s="105"/>
      <c r="EV23" s="73"/>
      <c r="EW23" s="105"/>
      <c r="EX23" s="79"/>
      <c r="EY23" s="105"/>
      <c r="EZ23" s="73"/>
      <c r="FA23" s="105"/>
      <c r="FB23" s="79"/>
      <c r="FC23" s="105"/>
      <c r="FD23" s="73"/>
      <c r="FE23" s="105"/>
      <c r="FF23" s="79"/>
      <c r="FG23" s="105"/>
      <c r="FH23" s="73"/>
      <c r="FI23" s="105"/>
      <c r="FJ23" s="79"/>
      <c r="FK23" s="105"/>
      <c r="FL23" s="73"/>
      <c r="FM23" s="105"/>
      <c r="FN23" s="79"/>
      <c r="FO23" s="105"/>
      <c r="FP23" s="73"/>
      <c r="FQ23" s="105"/>
      <c r="FR23" s="79"/>
      <c r="FS23" s="105"/>
      <c r="FT23" s="73"/>
      <c r="FU23" s="105"/>
      <c r="FV23" s="79"/>
      <c r="FW23" s="73"/>
      <c r="FX23" s="73">
        <f t="shared" si="0"/>
        <v>0</v>
      </c>
      <c r="FY23" s="73"/>
      <c r="FZ23" s="73">
        <f t="shared" si="1"/>
        <v>0</v>
      </c>
      <c r="GA23" s="73"/>
      <c r="GB23" s="73">
        <f t="shared" si="2"/>
        <v>0</v>
      </c>
      <c r="GC23" s="73"/>
      <c r="GD23" s="73"/>
      <c r="GE23" s="73"/>
    </row>
    <row r="24" spans="2:187" s="23" customFormat="1" hidden="1" x14ac:dyDescent="0.25">
      <c r="B24" s="104" t="str">
        <f>IF('2020 Payroll'!B23&lt;&gt;0,'2020 Payroll'!B23,"")</f>
        <v/>
      </c>
      <c r="C24" s="105"/>
      <c r="D24" s="73"/>
      <c r="E24" s="105"/>
      <c r="F24" s="79"/>
      <c r="G24" s="105"/>
      <c r="H24" s="73"/>
      <c r="I24" s="105"/>
      <c r="J24" s="79"/>
      <c r="K24" s="105"/>
      <c r="L24" s="73"/>
      <c r="M24" s="105"/>
      <c r="N24" s="79"/>
      <c r="O24" s="105"/>
      <c r="P24" s="73"/>
      <c r="Q24" s="105"/>
      <c r="R24" s="79"/>
      <c r="S24" s="105"/>
      <c r="T24" s="73"/>
      <c r="U24" s="105"/>
      <c r="V24" s="79"/>
      <c r="W24" s="105"/>
      <c r="X24" s="73"/>
      <c r="Y24" s="105"/>
      <c r="Z24" s="79"/>
      <c r="AA24" s="105"/>
      <c r="AB24" s="73"/>
      <c r="AC24" s="105"/>
      <c r="AD24" s="79"/>
      <c r="AE24" s="105"/>
      <c r="AF24" s="73"/>
      <c r="AG24" s="105"/>
      <c r="AH24" s="79"/>
      <c r="AI24" s="105"/>
      <c r="AJ24" s="73"/>
      <c r="AK24" s="105"/>
      <c r="AL24" s="79"/>
      <c r="AM24" s="105"/>
      <c r="AN24" s="73"/>
      <c r="AO24" s="105"/>
      <c r="AP24" s="79"/>
      <c r="AQ24" s="105"/>
      <c r="AR24" s="73"/>
      <c r="AS24" s="105"/>
      <c r="AT24" s="79"/>
      <c r="AU24" s="105"/>
      <c r="AV24" s="73"/>
      <c r="AW24" s="105"/>
      <c r="AX24" s="79"/>
      <c r="AY24" s="105"/>
      <c r="AZ24" s="105"/>
      <c r="BA24" s="105"/>
      <c r="BB24" s="79"/>
      <c r="BC24" s="105"/>
      <c r="BD24" s="105"/>
      <c r="BE24" s="105"/>
      <c r="BF24" s="79"/>
      <c r="BG24" s="105"/>
      <c r="BH24" s="105"/>
      <c r="BI24" s="105"/>
      <c r="BJ24" s="79"/>
      <c r="BK24" s="105"/>
      <c r="BL24" s="73"/>
      <c r="BM24" s="105"/>
      <c r="BN24" s="79"/>
      <c r="BO24" s="105"/>
      <c r="BP24" s="73"/>
      <c r="BQ24" s="105"/>
      <c r="BR24" s="79"/>
      <c r="BS24" s="105"/>
      <c r="BT24" s="73"/>
      <c r="BU24" s="105"/>
      <c r="BV24" s="79"/>
      <c r="BW24" s="105"/>
      <c r="BX24" s="73"/>
      <c r="BY24" s="105"/>
      <c r="BZ24" s="79"/>
      <c r="CA24" s="105"/>
      <c r="CB24" s="73"/>
      <c r="CC24" s="105"/>
      <c r="CD24" s="79"/>
      <c r="CE24" s="105"/>
      <c r="CF24" s="73"/>
      <c r="CG24" s="105"/>
      <c r="CH24" s="79"/>
      <c r="CI24" s="105"/>
      <c r="CJ24" s="73"/>
      <c r="CK24" s="105"/>
      <c r="CL24" s="79"/>
      <c r="CM24" s="105"/>
      <c r="CN24" s="73"/>
      <c r="CO24" s="105"/>
      <c r="CP24" s="79"/>
      <c r="CQ24" s="105"/>
      <c r="CR24" s="73"/>
      <c r="CS24" s="105"/>
      <c r="CT24" s="79"/>
      <c r="CU24" s="105"/>
      <c r="CV24" s="73"/>
      <c r="CW24" s="105"/>
      <c r="CX24" s="79"/>
      <c r="CY24" s="105"/>
      <c r="CZ24" s="73"/>
      <c r="DA24" s="105"/>
      <c r="DB24" s="79"/>
      <c r="DC24" s="105"/>
      <c r="DD24" s="73"/>
      <c r="DE24" s="105"/>
      <c r="DF24" s="79"/>
      <c r="DG24" s="105"/>
      <c r="DH24" s="73"/>
      <c r="DI24" s="105"/>
      <c r="DJ24" s="79"/>
      <c r="DK24" s="105"/>
      <c r="DL24" s="73"/>
      <c r="DM24" s="105"/>
      <c r="DN24" s="79"/>
      <c r="DO24" s="105"/>
      <c r="DP24" s="73"/>
      <c r="DQ24" s="105"/>
      <c r="DR24" s="79"/>
      <c r="DS24" s="105"/>
      <c r="DT24" s="73"/>
      <c r="DU24" s="105"/>
      <c r="DV24" s="79"/>
      <c r="DW24" s="105"/>
      <c r="DX24" s="73"/>
      <c r="DY24" s="105"/>
      <c r="DZ24" s="79"/>
      <c r="EA24" s="105"/>
      <c r="EB24" s="73"/>
      <c r="EC24" s="105"/>
      <c r="ED24" s="79"/>
      <c r="EE24" s="105"/>
      <c r="EF24" s="73"/>
      <c r="EG24" s="105"/>
      <c r="EH24" s="79"/>
      <c r="EI24" s="105"/>
      <c r="EJ24" s="73"/>
      <c r="EK24" s="105"/>
      <c r="EL24" s="79"/>
      <c r="EM24" s="105"/>
      <c r="EN24" s="73"/>
      <c r="EO24" s="105"/>
      <c r="EP24" s="79"/>
      <c r="EQ24" s="105"/>
      <c r="ER24" s="73"/>
      <c r="ES24" s="105"/>
      <c r="ET24" s="79"/>
      <c r="EU24" s="105"/>
      <c r="EV24" s="73"/>
      <c r="EW24" s="105"/>
      <c r="EX24" s="79"/>
      <c r="EY24" s="105"/>
      <c r="EZ24" s="73"/>
      <c r="FA24" s="105"/>
      <c r="FB24" s="79"/>
      <c r="FC24" s="105"/>
      <c r="FD24" s="73"/>
      <c r="FE24" s="105"/>
      <c r="FF24" s="79"/>
      <c r="FG24" s="105"/>
      <c r="FH24" s="73"/>
      <c r="FI24" s="105"/>
      <c r="FJ24" s="79"/>
      <c r="FK24" s="105"/>
      <c r="FL24" s="73"/>
      <c r="FM24" s="105"/>
      <c r="FN24" s="79"/>
      <c r="FO24" s="105"/>
      <c r="FP24" s="73"/>
      <c r="FQ24" s="105"/>
      <c r="FR24" s="79"/>
      <c r="FS24" s="105"/>
      <c r="FT24" s="73"/>
      <c r="FU24" s="105"/>
      <c r="FV24" s="79"/>
      <c r="FW24" s="73"/>
      <c r="FX24" s="73">
        <f t="shared" si="0"/>
        <v>0</v>
      </c>
      <c r="FY24" s="73"/>
      <c r="FZ24" s="73">
        <f t="shared" si="1"/>
        <v>0</v>
      </c>
      <c r="GA24" s="73"/>
      <c r="GB24" s="73">
        <f t="shared" si="2"/>
        <v>0</v>
      </c>
      <c r="GC24" s="73"/>
      <c r="GD24" s="73"/>
      <c r="GE24" s="73"/>
    </row>
    <row r="25" spans="2:187" s="23" customFormat="1" hidden="1" x14ac:dyDescent="0.25">
      <c r="B25" s="104" t="str">
        <f>IF('2020 Payroll'!B24&lt;&gt;0,'2020 Payroll'!B24,"")</f>
        <v/>
      </c>
      <c r="C25" s="105"/>
      <c r="D25" s="73"/>
      <c r="E25" s="105"/>
      <c r="F25" s="79"/>
      <c r="G25" s="105"/>
      <c r="H25" s="73"/>
      <c r="I25" s="105"/>
      <c r="J25" s="79"/>
      <c r="K25" s="105"/>
      <c r="L25" s="73"/>
      <c r="M25" s="105"/>
      <c r="N25" s="79"/>
      <c r="O25" s="105"/>
      <c r="P25" s="73"/>
      <c r="Q25" s="105"/>
      <c r="R25" s="79"/>
      <c r="S25" s="105"/>
      <c r="T25" s="73"/>
      <c r="U25" s="105"/>
      <c r="V25" s="79"/>
      <c r="W25" s="105"/>
      <c r="X25" s="73"/>
      <c r="Y25" s="105"/>
      <c r="Z25" s="79"/>
      <c r="AA25" s="105"/>
      <c r="AB25" s="73"/>
      <c r="AC25" s="105"/>
      <c r="AD25" s="79"/>
      <c r="AE25" s="105"/>
      <c r="AF25" s="73"/>
      <c r="AG25" s="105"/>
      <c r="AH25" s="79"/>
      <c r="AI25" s="105"/>
      <c r="AJ25" s="73"/>
      <c r="AK25" s="105"/>
      <c r="AL25" s="79"/>
      <c r="AM25" s="105"/>
      <c r="AN25" s="73"/>
      <c r="AO25" s="105"/>
      <c r="AP25" s="79"/>
      <c r="AQ25" s="105"/>
      <c r="AR25" s="73"/>
      <c r="AS25" s="105"/>
      <c r="AT25" s="79"/>
      <c r="AU25" s="105"/>
      <c r="AV25" s="73"/>
      <c r="AW25" s="105"/>
      <c r="AX25" s="79"/>
      <c r="AY25" s="105"/>
      <c r="AZ25" s="105"/>
      <c r="BA25" s="105"/>
      <c r="BB25" s="79"/>
      <c r="BC25" s="105"/>
      <c r="BD25" s="105"/>
      <c r="BE25" s="105"/>
      <c r="BF25" s="79"/>
      <c r="BG25" s="105"/>
      <c r="BH25" s="105"/>
      <c r="BI25" s="105"/>
      <c r="BJ25" s="79"/>
      <c r="BK25" s="105"/>
      <c r="BL25" s="73"/>
      <c r="BM25" s="105"/>
      <c r="BN25" s="79"/>
      <c r="BO25" s="105"/>
      <c r="BP25" s="73"/>
      <c r="BQ25" s="105"/>
      <c r="BR25" s="79"/>
      <c r="BS25" s="105"/>
      <c r="BT25" s="73"/>
      <c r="BU25" s="105"/>
      <c r="BV25" s="79"/>
      <c r="BW25" s="105"/>
      <c r="BX25" s="73"/>
      <c r="BY25" s="105"/>
      <c r="BZ25" s="79"/>
      <c r="CA25" s="105"/>
      <c r="CB25" s="73"/>
      <c r="CC25" s="105"/>
      <c r="CD25" s="79"/>
      <c r="CE25" s="105"/>
      <c r="CF25" s="73"/>
      <c r="CG25" s="105"/>
      <c r="CH25" s="79"/>
      <c r="CI25" s="105"/>
      <c r="CJ25" s="73"/>
      <c r="CK25" s="105"/>
      <c r="CL25" s="79"/>
      <c r="CM25" s="105"/>
      <c r="CN25" s="73"/>
      <c r="CO25" s="105"/>
      <c r="CP25" s="79"/>
      <c r="CQ25" s="105"/>
      <c r="CR25" s="73"/>
      <c r="CS25" s="105"/>
      <c r="CT25" s="79"/>
      <c r="CU25" s="105"/>
      <c r="CV25" s="73"/>
      <c r="CW25" s="105"/>
      <c r="CX25" s="79"/>
      <c r="CY25" s="105"/>
      <c r="CZ25" s="73"/>
      <c r="DA25" s="105"/>
      <c r="DB25" s="79"/>
      <c r="DC25" s="105"/>
      <c r="DD25" s="73"/>
      <c r="DE25" s="105"/>
      <c r="DF25" s="79"/>
      <c r="DG25" s="105"/>
      <c r="DH25" s="73"/>
      <c r="DI25" s="105"/>
      <c r="DJ25" s="79"/>
      <c r="DK25" s="105"/>
      <c r="DL25" s="73"/>
      <c r="DM25" s="105"/>
      <c r="DN25" s="79"/>
      <c r="DO25" s="105"/>
      <c r="DP25" s="73"/>
      <c r="DQ25" s="105"/>
      <c r="DR25" s="79"/>
      <c r="DS25" s="105"/>
      <c r="DT25" s="73"/>
      <c r="DU25" s="105"/>
      <c r="DV25" s="79"/>
      <c r="DW25" s="105"/>
      <c r="DX25" s="73"/>
      <c r="DY25" s="105"/>
      <c r="DZ25" s="79"/>
      <c r="EA25" s="105"/>
      <c r="EB25" s="73"/>
      <c r="EC25" s="105"/>
      <c r="ED25" s="79"/>
      <c r="EE25" s="105"/>
      <c r="EF25" s="73"/>
      <c r="EG25" s="105"/>
      <c r="EH25" s="79"/>
      <c r="EI25" s="105"/>
      <c r="EJ25" s="73"/>
      <c r="EK25" s="105"/>
      <c r="EL25" s="79"/>
      <c r="EM25" s="105"/>
      <c r="EN25" s="73"/>
      <c r="EO25" s="105"/>
      <c r="EP25" s="79"/>
      <c r="EQ25" s="105"/>
      <c r="ER25" s="73"/>
      <c r="ES25" s="105"/>
      <c r="ET25" s="79"/>
      <c r="EU25" s="105"/>
      <c r="EV25" s="73"/>
      <c r="EW25" s="105"/>
      <c r="EX25" s="79"/>
      <c r="EY25" s="105"/>
      <c r="EZ25" s="73"/>
      <c r="FA25" s="105"/>
      <c r="FB25" s="79"/>
      <c r="FC25" s="105"/>
      <c r="FD25" s="73"/>
      <c r="FE25" s="105"/>
      <c r="FF25" s="79"/>
      <c r="FG25" s="105"/>
      <c r="FH25" s="73"/>
      <c r="FI25" s="105"/>
      <c r="FJ25" s="79"/>
      <c r="FK25" s="105"/>
      <c r="FL25" s="73"/>
      <c r="FM25" s="105"/>
      <c r="FN25" s="79"/>
      <c r="FO25" s="105"/>
      <c r="FP25" s="73"/>
      <c r="FQ25" s="105"/>
      <c r="FR25" s="79"/>
      <c r="FS25" s="105"/>
      <c r="FT25" s="73"/>
      <c r="FU25" s="105"/>
      <c r="FV25" s="79"/>
      <c r="FW25" s="73"/>
      <c r="FX25" s="73">
        <f t="shared" si="0"/>
        <v>0</v>
      </c>
      <c r="FY25" s="73"/>
      <c r="FZ25" s="73">
        <f t="shared" si="1"/>
        <v>0</v>
      </c>
      <c r="GA25" s="73"/>
      <c r="GB25" s="73">
        <f t="shared" si="2"/>
        <v>0</v>
      </c>
      <c r="GC25" s="73"/>
      <c r="GD25" s="73"/>
      <c r="GE25" s="73"/>
    </row>
    <row r="26" spans="2:187" s="23" customFormat="1" hidden="1" x14ac:dyDescent="0.25">
      <c r="B26" s="104" t="str">
        <f>IF('2020 Payroll'!B25&lt;&gt;0,'2020 Payroll'!B25,"")</f>
        <v/>
      </c>
      <c r="C26" s="105"/>
      <c r="D26" s="73"/>
      <c r="E26" s="105"/>
      <c r="F26" s="79"/>
      <c r="G26" s="105"/>
      <c r="H26" s="73"/>
      <c r="I26" s="105"/>
      <c r="J26" s="79"/>
      <c r="K26" s="105"/>
      <c r="L26" s="73"/>
      <c r="M26" s="105"/>
      <c r="N26" s="79"/>
      <c r="O26" s="105"/>
      <c r="P26" s="73"/>
      <c r="Q26" s="105"/>
      <c r="R26" s="79"/>
      <c r="S26" s="105"/>
      <c r="T26" s="73"/>
      <c r="U26" s="105"/>
      <c r="V26" s="79"/>
      <c r="W26" s="105"/>
      <c r="X26" s="73"/>
      <c r="Y26" s="105"/>
      <c r="Z26" s="79"/>
      <c r="AA26" s="105"/>
      <c r="AB26" s="73"/>
      <c r="AC26" s="105"/>
      <c r="AD26" s="79"/>
      <c r="AE26" s="105"/>
      <c r="AF26" s="73"/>
      <c r="AG26" s="105"/>
      <c r="AH26" s="79"/>
      <c r="AI26" s="105"/>
      <c r="AJ26" s="73"/>
      <c r="AK26" s="105"/>
      <c r="AL26" s="79"/>
      <c r="AM26" s="105"/>
      <c r="AN26" s="73"/>
      <c r="AO26" s="105"/>
      <c r="AP26" s="79"/>
      <c r="AQ26" s="105"/>
      <c r="AR26" s="73"/>
      <c r="AS26" s="105"/>
      <c r="AT26" s="79"/>
      <c r="AU26" s="105"/>
      <c r="AV26" s="73"/>
      <c r="AW26" s="105"/>
      <c r="AX26" s="79"/>
      <c r="AY26" s="105"/>
      <c r="AZ26" s="105"/>
      <c r="BA26" s="105"/>
      <c r="BB26" s="79"/>
      <c r="BC26" s="105"/>
      <c r="BD26" s="105"/>
      <c r="BE26" s="105"/>
      <c r="BF26" s="79"/>
      <c r="BG26" s="105"/>
      <c r="BH26" s="105"/>
      <c r="BI26" s="105"/>
      <c r="BJ26" s="79"/>
      <c r="BK26" s="105"/>
      <c r="BL26" s="73"/>
      <c r="BM26" s="105"/>
      <c r="BN26" s="79"/>
      <c r="BO26" s="105"/>
      <c r="BP26" s="73"/>
      <c r="BQ26" s="105"/>
      <c r="BR26" s="79"/>
      <c r="BS26" s="105"/>
      <c r="BT26" s="73"/>
      <c r="BU26" s="105"/>
      <c r="BV26" s="79"/>
      <c r="BW26" s="105"/>
      <c r="BX26" s="73"/>
      <c r="BY26" s="105"/>
      <c r="BZ26" s="79"/>
      <c r="CA26" s="105"/>
      <c r="CB26" s="73"/>
      <c r="CC26" s="105"/>
      <c r="CD26" s="79"/>
      <c r="CE26" s="105"/>
      <c r="CF26" s="73"/>
      <c r="CG26" s="105"/>
      <c r="CH26" s="79"/>
      <c r="CI26" s="105"/>
      <c r="CJ26" s="73"/>
      <c r="CK26" s="105"/>
      <c r="CL26" s="79"/>
      <c r="CM26" s="105"/>
      <c r="CN26" s="73"/>
      <c r="CO26" s="105"/>
      <c r="CP26" s="79"/>
      <c r="CQ26" s="105"/>
      <c r="CR26" s="73"/>
      <c r="CS26" s="105"/>
      <c r="CT26" s="79"/>
      <c r="CU26" s="105"/>
      <c r="CV26" s="73"/>
      <c r="CW26" s="105"/>
      <c r="CX26" s="79"/>
      <c r="CY26" s="105"/>
      <c r="CZ26" s="73"/>
      <c r="DA26" s="105"/>
      <c r="DB26" s="79"/>
      <c r="DC26" s="105"/>
      <c r="DD26" s="73"/>
      <c r="DE26" s="105"/>
      <c r="DF26" s="79"/>
      <c r="DG26" s="105"/>
      <c r="DH26" s="73"/>
      <c r="DI26" s="105"/>
      <c r="DJ26" s="79"/>
      <c r="DK26" s="105"/>
      <c r="DL26" s="73"/>
      <c r="DM26" s="105"/>
      <c r="DN26" s="79"/>
      <c r="DO26" s="105"/>
      <c r="DP26" s="73"/>
      <c r="DQ26" s="105"/>
      <c r="DR26" s="79"/>
      <c r="DS26" s="105"/>
      <c r="DT26" s="73"/>
      <c r="DU26" s="105"/>
      <c r="DV26" s="79"/>
      <c r="DW26" s="105"/>
      <c r="DX26" s="73"/>
      <c r="DY26" s="105"/>
      <c r="DZ26" s="79"/>
      <c r="EA26" s="105"/>
      <c r="EB26" s="73"/>
      <c r="EC26" s="105"/>
      <c r="ED26" s="79"/>
      <c r="EE26" s="105"/>
      <c r="EF26" s="73"/>
      <c r="EG26" s="105"/>
      <c r="EH26" s="79"/>
      <c r="EI26" s="105"/>
      <c r="EJ26" s="73"/>
      <c r="EK26" s="105"/>
      <c r="EL26" s="79"/>
      <c r="EM26" s="105"/>
      <c r="EN26" s="73"/>
      <c r="EO26" s="105"/>
      <c r="EP26" s="79"/>
      <c r="EQ26" s="105"/>
      <c r="ER26" s="73"/>
      <c r="ES26" s="105"/>
      <c r="ET26" s="79"/>
      <c r="EU26" s="105"/>
      <c r="EV26" s="73"/>
      <c r="EW26" s="105"/>
      <c r="EX26" s="79"/>
      <c r="EY26" s="105"/>
      <c r="EZ26" s="73"/>
      <c r="FA26" s="105"/>
      <c r="FB26" s="79"/>
      <c r="FC26" s="105"/>
      <c r="FD26" s="73"/>
      <c r="FE26" s="105"/>
      <c r="FF26" s="79"/>
      <c r="FG26" s="105"/>
      <c r="FH26" s="73"/>
      <c r="FI26" s="105"/>
      <c r="FJ26" s="79"/>
      <c r="FK26" s="105"/>
      <c r="FL26" s="73"/>
      <c r="FM26" s="105"/>
      <c r="FN26" s="79"/>
      <c r="FO26" s="105"/>
      <c r="FP26" s="73"/>
      <c r="FQ26" s="105"/>
      <c r="FR26" s="79"/>
      <c r="FS26" s="105"/>
      <c r="FT26" s="73"/>
      <c r="FU26" s="105"/>
      <c r="FV26" s="79"/>
      <c r="FW26" s="73"/>
      <c r="FX26" s="73">
        <f t="shared" si="0"/>
        <v>0</v>
      </c>
      <c r="FY26" s="73"/>
      <c r="FZ26" s="73">
        <f t="shared" si="1"/>
        <v>0</v>
      </c>
      <c r="GA26" s="73"/>
      <c r="GB26" s="73">
        <f t="shared" si="2"/>
        <v>0</v>
      </c>
      <c r="GC26" s="73"/>
      <c r="GD26" s="73"/>
      <c r="GE26" s="73"/>
    </row>
    <row r="27" spans="2:187" s="23" customFormat="1" hidden="1" x14ac:dyDescent="0.25">
      <c r="B27" s="104" t="str">
        <f>IF('2020 Payroll'!B26&lt;&gt;0,'2020 Payroll'!B26,"")</f>
        <v/>
      </c>
      <c r="C27" s="105"/>
      <c r="D27" s="73"/>
      <c r="E27" s="105"/>
      <c r="F27" s="79"/>
      <c r="G27" s="105"/>
      <c r="H27" s="73"/>
      <c r="I27" s="105"/>
      <c r="J27" s="79"/>
      <c r="K27" s="105"/>
      <c r="L27" s="73"/>
      <c r="M27" s="105"/>
      <c r="N27" s="79"/>
      <c r="O27" s="105"/>
      <c r="P27" s="73"/>
      <c r="Q27" s="105"/>
      <c r="R27" s="79"/>
      <c r="S27" s="105"/>
      <c r="T27" s="73"/>
      <c r="U27" s="105"/>
      <c r="V27" s="79"/>
      <c r="W27" s="105"/>
      <c r="X27" s="73"/>
      <c r="Y27" s="105"/>
      <c r="Z27" s="79"/>
      <c r="AA27" s="105"/>
      <c r="AB27" s="73"/>
      <c r="AC27" s="105"/>
      <c r="AD27" s="79"/>
      <c r="AE27" s="105"/>
      <c r="AF27" s="73"/>
      <c r="AG27" s="105"/>
      <c r="AH27" s="79"/>
      <c r="AI27" s="105"/>
      <c r="AJ27" s="73"/>
      <c r="AK27" s="105"/>
      <c r="AL27" s="79"/>
      <c r="AM27" s="105"/>
      <c r="AN27" s="73"/>
      <c r="AO27" s="105"/>
      <c r="AP27" s="79"/>
      <c r="AQ27" s="105"/>
      <c r="AR27" s="73"/>
      <c r="AS27" s="105"/>
      <c r="AT27" s="79"/>
      <c r="AU27" s="105"/>
      <c r="AV27" s="73"/>
      <c r="AW27" s="105"/>
      <c r="AX27" s="79"/>
      <c r="AY27" s="105"/>
      <c r="AZ27" s="105"/>
      <c r="BA27" s="105"/>
      <c r="BB27" s="79"/>
      <c r="BC27" s="105"/>
      <c r="BD27" s="105"/>
      <c r="BE27" s="105"/>
      <c r="BF27" s="79"/>
      <c r="BG27" s="105"/>
      <c r="BH27" s="105"/>
      <c r="BI27" s="105"/>
      <c r="BJ27" s="79"/>
      <c r="BK27" s="105"/>
      <c r="BL27" s="73"/>
      <c r="BM27" s="105"/>
      <c r="BN27" s="79"/>
      <c r="BO27" s="105"/>
      <c r="BP27" s="73"/>
      <c r="BQ27" s="105"/>
      <c r="BR27" s="79"/>
      <c r="BS27" s="105"/>
      <c r="BT27" s="73"/>
      <c r="BU27" s="105"/>
      <c r="BV27" s="79"/>
      <c r="BW27" s="105"/>
      <c r="BX27" s="73"/>
      <c r="BY27" s="105"/>
      <c r="BZ27" s="79"/>
      <c r="CA27" s="105"/>
      <c r="CB27" s="73"/>
      <c r="CC27" s="105"/>
      <c r="CD27" s="79"/>
      <c r="CE27" s="105"/>
      <c r="CF27" s="73"/>
      <c r="CG27" s="105"/>
      <c r="CH27" s="79"/>
      <c r="CI27" s="105"/>
      <c r="CJ27" s="73"/>
      <c r="CK27" s="105"/>
      <c r="CL27" s="79"/>
      <c r="CM27" s="105"/>
      <c r="CN27" s="73"/>
      <c r="CO27" s="105"/>
      <c r="CP27" s="79"/>
      <c r="CQ27" s="105"/>
      <c r="CR27" s="73"/>
      <c r="CS27" s="105"/>
      <c r="CT27" s="79"/>
      <c r="CU27" s="105"/>
      <c r="CV27" s="73"/>
      <c r="CW27" s="105"/>
      <c r="CX27" s="79"/>
      <c r="CY27" s="105"/>
      <c r="CZ27" s="73"/>
      <c r="DA27" s="105"/>
      <c r="DB27" s="79"/>
      <c r="DC27" s="105"/>
      <c r="DD27" s="73"/>
      <c r="DE27" s="105"/>
      <c r="DF27" s="79"/>
      <c r="DG27" s="105"/>
      <c r="DH27" s="73"/>
      <c r="DI27" s="105"/>
      <c r="DJ27" s="79"/>
      <c r="DK27" s="105"/>
      <c r="DL27" s="73"/>
      <c r="DM27" s="105"/>
      <c r="DN27" s="79"/>
      <c r="DO27" s="105"/>
      <c r="DP27" s="73"/>
      <c r="DQ27" s="105"/>
      <c r="DR27" s="79"/>
      <c r="DS27" s="105"/>
      <c r="DT27" s="73"/>
      <c r="DU27" s="105"/>
      <c r="DV27" s="79"/>
      <c r="DW27" s="105"/>
      <c r="DX27" s="73"/>
      <c r="DY27" s="105"/>
      <c r="DZ27" s="79"/>
      <c r="EA27" s="105"/>
      <c r="EB27" s="73"/>
      <c r="EC27" s="105"/>
      <c r="ED27" s="79"/>
      <c r="EE27" s="105"/>
      <c r="EF27" s="73"/>
      <c r="EG27" s="105"/>
      <c r="EH27" s="79"/>
      <c r="EI27" s="105"/>
      <c r="EJ27" s="73"/>
      <c r="EK27" s="105"/>
      <c r="EL27" s="79"/>
      <c r="EM27" s="105"/>
      <c r="EN27" s="73"/>
      <c r="EO27" s="105"/>
      <c r="EP27" s="79"/>
      <c r="EQ27" s="105"/>
      <c r="ER27" s="73"/>
      <c r="ES27" s="105"/>
      <c r="ET27" s="79"/>
      <c r="EU27" s="105"/>
      <c r="EV27" s="73"/>
      <c r="EW27" s="105"/>
      <c r="EX27" s="79"/>
      <c r="EY27" s="105"/>
      <c r="EZ27" s="73"/>
      <c r="FA27" s="105"/>
      <c r="FB27" s="79"/>
      <c r="FC27" s="105"/>
      <c r="FD27" s="73"/>
      <c r="FE27" s="105"/>
      <c r="FF27" s="79"/>
      <c r="FG27" s="105"/>
      <c r="FH27" s="73"/>
      <c r="FI27" s="105"/>
      <c r="FJ27" s="79"/>
      <c r="FK27" s="105"/>
      <c r="FL27" s="73"/>
      <c r="FM27" s="105"/>
      <c r="FN27" s="79"/>
      <c r="FO27" s="105"/>
      <c r="FP27" s="73"/>
      <c r="FQ27" s="105"/>
      <c r="FR27" s="79"/>
      <c r="FS27" s="105"/>
      <c r="FT27" s="73"/>
      <c r="FU27" s="105"/>
      <c r="FV27" s="79"/>
      <c r="FW27" s="73"/>
      <c r="FX27" s="73">
        <f t="shared" si="0"/>
        <v>0</v>
      </c>
      <c r="FY27" s="73"/>
      <c r="FZ27" s="73">
        <f t="shared" si="1"/>
        <v>0</v>
      </c>
      <c r="GA27" s="73"/>
      <c r="GB27" s="73">
        <f t="shared" si="2"/>
        <v>0</v>
      </c>
      <c r="GC27" s="73"/>
      <c r="GD27" s="73"/>
      <c r="GE27" s="73"/>
    </row>
    <row r="28" spans="2:187" s="23" customFormat="1" hidden="1" x14ac:dyDescent="0.25">
      <c r="B28" s="104" t="str">
        <f>IF('2020 Payroll'!B27&lt;&gt;0,'2020 Payroll'!B27,"")</f>
        <v/>
      </c>
      <c r="C28" s="105"/>
      <c r="D28" s="73"/>
      <c r="E28" s="105"/>
      <c r="F28" s="79"/>
      <c r="G28" s="105"/>
      <c r="H28" s="73"/>
      <c r="I28" s="105"/>
      <c r="J28" s="79"/>
      <c r="K28" s="105"/>
      <c r="L28" s="73"/>
      <c r="M28" s="105"/>
      <c r="N28" s="79"/>
      <c r="O28" s="105"/>
      <c r="P28" s="73"/>
      <c r="Q28" s="105"/>
      <c r="R28" s="79"/>
      <c r="S28" s="105"/>
      <c r="T28" s="73"/>
      <c r="U28" s="105"/>
      <c r="V28" s="79"/>
      <c r="W28" s="105"/>
      <c r="X28" s="73"/>
      <c r="Y28" s="105"/>
      <c r="Z28" s="79"/>
      <c r="AA28" s="105"/>
      <c r="AB28" s="73"/>
      <c r="AC28" s="105"/>
      <c r="AD28" s="79"/>
      <c r="AE28" s="105"/>
      <c r="AF28" s="73"/>
      <c r="AG28" s="105"/>
      <c r="AH28" s="79"/>
      <c r="AI28" s="105"/>
      <c r="AJ28" s="73"/>
      <c r="AK28" s="105"/>
      <c r="AL28" s="79"/>
      <c r="AM28" s="105"/>
      <c r="AN28" s="73"/>
      <c r="AO28" s="105"/>
      <c r="AP28" s="79"/>
      <c r="AQ28" s="105"/>
      <c r="AR28" s="73"/>
      <c r="AS28" s="105"/>
      <c r="AT28" s="79"/>
      <c r="AU28" s="105"/>
      <c r="AV28" s="73"/>
      <c r="AW28" s="105"/>
      <c r="AX28" s="79"/>
      <c r="AY28" s="105"/>
      <c r="AZ28" s="73"/>
      <c r="BA28" s="105"/>
      <c r="BB28" s="79"/>
      <c r="BC28" s="105"/>
      <c r="BD28" s="73"/>
      <c r="BE28" s="105"/>
      <c r="BF28" s="79"/>
      <c r="BG28" s="105"/>
      <c r="BH28" s="73"/>
      <c r="BI28" s="105"/>
      <c r="BJ28" s="79"/>
      <c r="BK28" s="105"/>
      <c r="BL28" s="73"/>
      <c r="BM28" s="105"/>
      <c r="BN28" s="79"/>
      <c r="BO28" s="105"/>
      <c r="BP28" s="73"/>
      <c r="BQ28" s="105"/>
      <c r="BR28" s="79"/>
      <c r="BS28" s="105"/>
      <c r="BT28" s="73"/>
      <c r="BU28" s="105"/>
      <c r="BV28" s="79"/>
      <c r="BW28" s="105"/>
      <c r="BX28" s="73"/>
      <c r="BY28" s="105"/>
      <c r="BZ28" s="79"/>
      <c r="CA28" s="105"/>
      <c r="CB28" s="73"/>
      <c r="CC28" s="105"/>
      <c r="CD28" s="79"/>
      <c r="CE28" s="105"/>
      <c r="CF28" s="73"/>
      <c r="CG28" s="105"/>
      <c r="CH28" s="79"/>
      <c r="CI28" s="105"/>
      <c r="CJ28" s="73"/>
      <c r="CK28" s="105"/>
      <c r="CL28" s="79"/>
      <c r="CM28" s="105"/>
      <c r="CN28" s="73"/>
      <c r="CO28" s="105"/>
      <c r="CP28" s="79"/>
      <c r="CQ28" s="105"/>
      <c r="CR28" s="73"/>
      <c r="CS28" s="105"/>
      <c r="CT28" s="79"/>
      <c r="CU28" s="105"/>
      <c r="CV28" s="73"/>
      <c r="CW28" s="105"/>
      <c r="CX28" s="79"/>
      <c r="CY28" s="105"/>
      <c r="CZ28" s="73"/>
      <c r="DA28" s="105"/>
      <c r="DB28" s="79"/>
      <c r="DC28" s="105"/>
      <c r="DD28" s="73"/>
      <c r="DE28" s="105"/>
      <c r="DF28" s="79"/>
      <c r="DG28" s="105"/>
      <c r="DH28" s="73"/>
      <c r="DI28" s="105"/>
      <c r="DJ28" s="79"/>
      <c r="DK28" s="105"/>
      <c r="DL28" s="73"/>
      <c r="DM28" s="105"/>
      <c r="DN28" s="79"/>
      <c r="DO28" s="105"/>
      <c r="DP28" s="73"/>
      <c r="DQ28" s="105"/>
      <c r="DR28" s="79"/>
      <c r="DS28" s="105"/>
      <c r="DT28" s="73"/>
      <c r="DU28" s="105"/>
      <c r="DV28" s="79"/>
      <c r="DW28" s="105"/>
      <c r="DX28" s="73"/>
      <c r="DY28" s="105"/>
      <c r="DZ28" s="79"/>
      <c r="EA28" s="105"/>
      <c r="EB28" s="73"/>
      <c r="EC28" s="105"/>
      <c r="ED28" s="79"/>
      <c r="EE28" s="105"/>
      <c r="EF28" s="73"/>
      <c r="EG28" s="105"/>
      <c r="EH28" s="79"/>
      <c r="EI28" s="105"/>
      <c r="EJ28" s="73"/>
      <c r="EK28" s="105"/>
      <c r="EL28" s="79"/>
      <c r="EM28" s="105"/>
      <c r="EN28" s="73"/>
      <c r="EO28" s="105"/>
      <c r="EP28" s="79"/>
      <c r="EQ28" s="105"/>
      <c r="ER28" s="73"/>
      <c r="ES28" s="105"/>
      <c r="ET28" s="79"/>
      <c r="EU28" s="105"/>
      <c r="EV28" s="73"/>
      <c r="EW28" s="105"/>
      <c r="EX28" s="79"/>
      <c r="EY28" s="105"/>
      <c r="EZ28" s="73"/>
      <c r="FA28" s="105"/>
      <c r="FB28" s="79"/>
      <c r="FC28" s="105"/>
      <c r="FD28" s="73"/>
      <c r="FE28" s="105"/>
      <c r="FF28" s="79"/>
      <c r="FG28" s="105"/>
      <c r="FH28" s="73"/>
      <c r="FI28" s="105"/>
      <c r="FJ28" s="79"/>
      <c r="FK28" s="105"/>
      <c r="FL28" s="73"/>
      <c r="FM28" s="105"/>
      <c r="FN28" s="79"/>
      <c r="FO28" s="105"/>
      <c r="FP28" s="73"/>
      <c r="FQ28" s="105"/>
      <c r="FR28" s="79"/>
      <c r="FS28" s="105"/>
      <c r="FT28" s="73"/>
      <c r="FU28" s="105"/>
      <c r="FV28" s="79"/>
      <c r="FW28" s="73"/>
      <c r="FX28" s="73">
        <f t="shared" si="0"/>
        <v>0</v>
      </c>
      <c r="FY28" s="73"/>
      <c r="FZ28" s="73">
        <f t="shared" si="1"/>
        <v>0</v>
      </c>
      <c r="GA28" s="73"/>
      <c r="GB28" s="73">
        <f t="shared" si="2"/>
        <v>0</v>
      </c>
      <c r="GC28" s="73"/>
      <c r="GD28" s="73"/>
      <c r="GE28" s="73"/>
    </row>
    <row r="29" spans="2:187" s="23" customFormat="1" hidden="1" x14ac:dyDescent="0.25">
      <c r="B29" s="104" t="str">
        <f>IF('2020 Payroll'!B28&lt;&gt;0,'2020 Payroll'!B28,"")</f>
        <v/>
      </c>
      <c r="C29" s="105"/>
      <c r="D29" s="73"/>
      <c r="E29" s="105"/>
      <c r="F29" s="79"/>
      <c r="G29" s="105"/>
      <c r="H29" s="73"/>
      <c r="I29" s="105"/>
      <c r="J29" s="79"/>
      <c r="K29" s="105"/>
      <c r="L29" s="73"/>
      <c r="M29" s="105"/>
      <c r="N29" s="79"/>
      <c r="O29" s="105"/>
      <c r="P29" s="73"/>
      <c r="Q29" s="105"/>
      <c r="R29" s="79"/>
      <c r="S29" s="105"/>
      <c r="T29" s="73"/>
      <c r="U29" s="105"/>
      <c r="V29" s="79"/>
      <c r="W29" s="105"/>
      <c r="X29" s="73"/>
      <c r="Y29" s="105"/>
      <c r="Z29" s="79"/>
      <c r="AA29" s="105"/>
      <c r="AB29" s="73"/>
      <c r="AC29" s="105"/>
      <c r="AD29" s="79"/>
      <c r="AE29" s="105"/>
      <c r="AF29" s="73"/>
      <c r="AG29" s="105"/>
      <c r="AH29" s="79"/>
      <c r="AI29" s="105"/>
      <c r="AJ29" s="73"/>
      <c r="AK29" s="105"/>
      <c r="AL29" s="79"/>
      <c r="AM29" s="105"/>
      <c r="AN29" s="73"/>
      <c r="AO29" s="105"/>
      <c r="AP29" s="79"/>
      <c r="AQ29" s="105"/>
      <c r="AR29" s="73"/>
      <c r="AS29" s="105"/>
      <c r="AT29" s="79"/>
      <c r="AU29" s="105"/>
      <c r="AV29" s="73"/>
      <c r="AW29" s="105"/>
      <c r="AX29" s="79"/>
      <c r="AY29" s="105"/>
      <c r="AZ29" s="73"/>
      <c r="BA29" s="105"/>
      <c r="BB29" s="79"/>
      <c r="BC29" s="105"/>
      <c r="BD29" s="73"/>
      <c r="BE29" s="105"/>
      <c r="BF29" s="79"/>
      <c r="BG29" s="105"/>
      <c r="BH29" s="73"/>
      <c r="BI29" s="105"/>
      <c r="BJ29" s="79"/>
      <c r="BK29" s="105"/>
      <c r="BL29" s="73"/>
      <c r="BM29" s="105"/>
      <c r="BN29" s="79"/>
      <c r="BO29" s="105"/>
      <c r="BP29" s="73"/>
      <c r="BQ29" s="105"/>
      <c r="BR29" s="79"/>
      <c r="BS29" s="105"/>
      <c r="BT29" s="73"/>
      <c r="BU29" s="105"/>
      <c r="BV29" s="79"/>
      <c r="BW29" s="105"/>
      <c r="BX29" s="73"/>
      <c r="BY29" s="105"/>
      <c r="BZ29" s="79"/>
      <c r="CA29" s="105"/>
      <c r="CB29" s="73"/>
      <c r="CC29" s="105"/>
      <c r="CD29" s="79"/>
      <c r="CE29" s="105"/>
      <c r="CF29" s="73"/>
      <c r="CG29" s="105"/>
      <c r="CH29" s="79"/>
      <c r="CI29" s="105"/>
      <c r="CJ29" s="73"/>
      <c r="CK29" s="105"/>
      <c r="CL29" s="79"/>
      <c r="CM29" s="105"/>
      <c r="CN29" s="73"/>
      <c r="CO29" s="105"/>
      <c r="CP29" s="79"/>
      <c r="CQ29" s="105"/>
      <c r="CR29" s="73"/>
      <c r="CS29" s="105"/>
      <c r="CT29" s="79"/>
      <c r="CU29" s="105"/>
      <c r="CV29" s="73"/>
      <c r="CW29" s="105"/>
      <c r="CX29" s="79"/>
      <c r="CY29" s="105"/>
      <c r="CZ29" s="73"/>
      <c r="DA29" s="105"/>
      <c r="DB29" s="79"/>
      <c r="DC29" s="105"/>
      <c r="DD29" s="73"/>
      <c r="DE29" s="105"/>
      <c r="DF29" s="79"/>
      <c r="DG29" s="105"/>
      <c r="DH29" s="73"/>
      <c r="DI29" s="105"/>
      <c r="DJ29" s="79"/>
      <c r="DK29" s="105"/>
      <c r="DL29" s="73"/>
      <c r="DM29" s="105"/>
      <c r="DN29" s="79"/>
      <c r="DO29" s="105"/>
      <c r="DP29" s="73"/>
      <c r="DQ29" s="105"/>
      <c r="DR29" s="79"/>
      <c r="DS29" s="105"/>
      <c r="DT29" s="73"/>
      <c r="DU29" s="105"/>
      <c r="DV29" s="79"/>
      <c r="DW29" s="105"/>
      <c r="DX29" s="73"/>
      <c r="DY29" s="105"/>
      <c r="DZ29" s="79"/>
      <c r="EA29" s="105"/>
      <c r="EB29" s="73"/>
      <c r="EC29" s="105"/>
      <c r="ED29" s="79"/>
      <c r="EE29" s="105"/>
      <c r="EF29" s="73"/>
      <c r="EG29" s="105"/>
      <c r="EH29" s="79"/>
      <c r="EI29" s="105"/>
      <c r="EJ29" s="73"/>
      <c r="EK29" s="105"/>
      <c r="EL29" s="79"/>
      <c r="EM29" s="105"/>
      <c r="EN29" s="73"/>
      <c r="EO29" s="105"/>
      <c r="EP29" s="79"/>
      <c r="EQ29" s="105"/>
      <c r="ER29" s="73"/>
      <c r="ES29" s="105"/>
      <c r="ET29" s="79"/>
      <c r="EU29" s="105"/>
      <c r="EV29" s="73"/>
      <c r="EW29" s="105"/>
      <c r="EX29" s="79"/>
      <c r="EY29" s="105"/>
      <c r="EZ29" s="73"/>
      <c r="FA29" s="105"/>
      <c r="FB29" s="79"/>
      <c r="FC29" s="105"/>
      <c r="FD29" s="73"/>
      <c r="FE29" s="105"/>
      <c r="FF29" s="79"/>
      <c r="FG29" s="105"/>
      <c r="FH29" s="73"/>
      <c r="FI29" s="105"/>
      <c r="FJ29" s="79"/>
      <c r="FK29" s="105"/>
      <c r="FL29" s="73"/>
      <c r="FM29" s="105"/>
      <c r="FN29" s="79"/>
      <c r="FO29" s="105"/>
      <c r="FP29" s="73"/>
      <c r="FQ29" s="105"/>
      <c r="FR29" s="79"/>
      <c r="FS29" s="105"/>
      <c r="FT29" s="73"/>
      <c r="FU29" s="105"/>
      <c r="FV29" s="79"/>
      <c r="FW29" s="73"/>
      <c r="FX29" s="73">
        <f t="shared" si="0"/>
        <v>0</v>
      </c>
      <c r="FY29" s="73"/>
      <c r="FZ29" s="73">
        <f t="shared" si="1"/>
        <v>0</v>
      </c>
      <c r="GA29" s="73"/>
      <c r="GB29" s="73">
        <f t="shared" si="2"/>
        <v>0</v>
      </c>
      <c r="GC29" s="73"/>
      <c r="GD29" s="73"/>
      <c r="GE29" s="73"/>
    </row>
    <row r="30" spans="2:187" s="23" customFormat="1" hidden="1" x14ac:dyDescent="0.25">
      <c r="B30" s="104" t="str">
        <f>IF('2020 Payroll'!B29&lt;&gt;0,'2020 Payroll'!B29,"")</f>
        <v/>
      </c>
      <c r="C30" s="105"/>
      <c r="D30" s="73"/>
      <c r="E30" s="105"/>
      <c r="F30" s="79"/>
      <c r="G30" s="105"/>
      <c r="H30" s="73"/>
      <c r="I30" s="105"/>
      <c r="J30" s="79"/>
      <c r="K30" s="105"/>
      <c r="L30" s="73"/>
      <c r="M30" s="105"/>
      <c r="N30" s="79"/>
      <c r="O30" s="105"/>
      <c r="P30" s="73"/>
      <c r="Q30" s="105"/>
      <c r="R30" s="79"/>
      <c r="S30" s="105"/>
      <c r="T30" s="73"/>
      <c r="U30" s="105"/>
      <c r="V30" s="79"/>
      <c r="W30" s="105"/>
      <c r="X30" s="73"/>
      <c r="Y30" s="105"/>
      <c r="Z30" s="79"/>
      <c r="AA30" s="105"/>
      <c r="AB30" s="73"/>
      <c r="AC30" s="105"/>
      <c r="AD30" s="79"/>
      <c r="AE30" s="105"/>
      <c r="AF30" s="73"/>
      <c r="AG30" s="105"/>
      <c r="AH30" s="79"/>
      <c r="AI30" s="105"/>
      <c r="AJ30" s="73"/>
      <c r="AK30" s="105"/>
      <c r="AL30" s="79"/>
      <c r="AM30" s="105"/>
      <c r="AN30" s="73"/>
      <c r="AO30" s="105"/>
      <c r="AP30" s="79"/>
      <c r="AQ30" s="105"/>
      <c r="AR30" s="73"/>
      <c r="AS30" s="105"/>
      <c r="AT30" s="79"/>
      <c r="AU30" s="105"/>
      <c r="AV30" s="73"/>
      <c r="AW30" s="105"/>
      <c r="AX30" s="79"/>
      <c r="AY30" s="105"/>
      <c r="AZ30" s="73"/>
      <c r="BA30" s="105"/>
      <c r="BB30" s="79"/>
      <c r="BC30" s="105"/>
      <c r="BD30" s="73"/>
      <c r="BE30" s="105"/>
      <c r="BF30" s="79"/>
      <c r="BG30" s="105"/>
      <c r="BH30" s="73"/>
      <c r="BI30" s="105"/>
      <c r="BJ30" s="79"/>
      <c r="BK30" s="105"/>
      <c r="BL30" s="73"/>
      <c r="BM30" s="105"/>
      <c r="BN30" s="79"/>
      <c r="BO30" s="105"/>
      <c r="BP30" s="73"/>
      <c r="BQ30" s="105"/>
      <c r="BR30" s="79"/>
      <c r="BS30" s="105"/>
      <c r="BT30" s="73"/>
      <c r="BU30" s="105"/>
      <c r="BV30" s="79"/>
      <c r="BW30" s="105"/>
      <c r="BX30" s="73"/>
      <c r="BY30" s="105"/>
      <c r="BZ30" s="79"/>
      <c r="CA30" s="105"/>
      <c r="CB30" s="73"/>
      <c r="CC30" s="105"/>
      <c r="CD30" s="79"/>
      <c r="CE30" s="105"/>
      <c r="CF30" s="73"/>
      <c r="CG30" s="105"/>
      <c r="CH30" s="79"/>
      <c r="CI30" s="105"/>
      <c r="CJ30" s="73"/>
      <c r="CK30" s="105"/>
      <c r="CL30" s="79"/>
      <c r="CM30" s="105"/>
      <c r="CN30" s="73"/>
      <c r="CO30" s="105"/>
      <c r="CP30" s="79"/>
      <c r="CQ30" s="105"/>
      <c r="CR30" s="73"/>
      <c r="CS30" s="105"/>
      <c r="CT30" s="79"/>
      <c r="CU30" s="105"/>
      <c r="CV30" s="73"/>
      <c r="CW30" s="105"/>
      <c r="CX30" s="79"/>
      <c r="CY30" s="105"/>
      <c r="CZ30" s="73"/>
      <c r="DA30" s="105"/>
      <c r="DB30" s="79"/>
      <c r="DC30" s="105"/>
      <c r="DD30" s="73"/>
      <c r="DE30" s="105"/>
      <c r="DF30" s="79"/>
      <c r="DG30" s="105"/>
      <c r="DH30" s="73"/>
      <c r="DI30" s="105"/>
      <c r="DJ30" s="79"/>
      <c r="DK30" s="105"/>
      <c r="DL30" s="73"/>
      <c r="DM30" s="105"/>
      <c r="DN30" s="79"/>
      <c r="DO30" s="105"/>
      <c r="DP30" s="73"/>
      <c r="DQ30" s="105"/>
      <c r="DR30" s="79"/>
      <c r="DS30" s="105"/>
      <c r="DT30" s="73"/>
      <c r="DU30" s="105"/>
      <c r="DV30" s="79"/>
      <c r="DW30" s="105"/>
      <c r="DX30" s="73"/>
      <c r="DY30" s="105"/>
      <c r="DZ30" s="79"/>
      <c r="EA30" s="105"/>
      <c r="EB30" s="73"/>
      <c r="EC30" s="105"/>
      <c r="ED30" s="79"/>
      <c r="EE30" s="105"/>
      <c r="EF30" s="73"/>
      <c r="EG30" s="105"/>
      <c r="EH30" s="79"/>
      <c r="EI30" s="105"/>
      <c r="EJ30" s="73"/>
      <c r="EK30" s="105"/>
      <c r="EL30" s="79"/>
      <c r="EM30" s="105"/>
      <c r="EN30" s="73"/>
      <c r="EO30" s="105"/>
      <c r="EP30" s="79"/>
      <c r="EQ30" s="105"/>
      <c r="ER30" s="73"/>
      <c r="ES30" s="105"/>
      <c r="ET30" s="79"/>
      <c r="EU30" s="105"/>
      <c r="EV30" s="73"/>
      <c r="EW30" s="105"/>
      <c r="EX30" s="79"/>
      <c r="EY30" s="105"/>
      <c r="EZ30" s="73"/>
      <c r="FA30" s="105"/>
      <c r="FB30" s="79"/>
      <c r="FC30" s="105"/>
      <c r="FD30" s="73"/>
      <c r="FE30" s="105"/>
      <c r="FF30" s="79"/>
      <c r="FG30" s="105"/>
      <c r="FH30" s="73"/>
      <c r="FI30" s="105"/>
      <c r="FJ30" s="79"/>
      <c r="FK30" s="105"/>
      <c r="FL30" s="73"/>
      <c r="FM30" s="105"/>
      <c r="FN30" s="79"/>
      <c r="FO30" s="105"/>
      <c r="FP30" s="73"/>
      <c r="FQ30" s="105"/>
      <c r="FR30" s="79"/>
      <c r="FS30" s="105"/>
      <c r="FT30" s="73"/>
      <c r="FU30" s="105"/>
      <c r="FV30" s="79"/>
      <c r="FW30" s="73"/>
      <c r="FX30" s="73">
        <f t="shared" si="0"/>
        <v>0</v>
      </c>
      <c r="FY30" s="73"/>
      <c r="FZ30" s="73">
        <f t="shared" si="1"/>
        <v>0</v>
      </c>
      <c r="GA30" s="73"/>
      <c r="GB30" s="73">
        <f t="shared" si="2"/>
        <v>0</v>
      </c>
      <c r="GC30" s="73"/>
      <c r="GD30" s="73"/>
      <c r="GE30" s="73"/>
    </row>
    <row r="31" spans="2:187" s="23" customFormat="1" hidden="1" x14ac:dyDescent="0.25">
      <c r="B31" s="104" t="str">
        <f>IF('2020 Payroll'!B30&lt;&gt;0,'2020 Payroll'!B30,"")</f>
        <v/>
      </c>
      <c r="C31" s="105"/>
      <c r="D31" s="73"/>
      <c r="E31" s="105"/>
      <c r="F31" s="79"/>
      <c r="G31" s="105"/>
      <c r="H31" s="73"/>
      <c r="I31" s="105"/>
      <c r="J31" s="79"/>
      <c r="K31" s="105"/>
      <c r="L31" s="73"/>
      <c r="M31" s="105"/>
      <c r="N31" s="79"/>
      <c r="O31" s="105"/>
      <c r="P31" s="73"/>
      <c r="Q31" s="105"/>
      <c r="R31" s="79"/>
      <c r="S31" s="105"/>
      <c r="T31" s="73"/>
      <c r="U31" s="105"/>
      <c r="V31" s="79"/>
      <c r="W31" s="105"/>
      <c r="X31" s="73"/>
      <c r="Y31" s="105"/>
      <c r="Z31" s="79"/>
      <c r="AA31" s="105"/>
      <c r="AB31" s="73"/>
      <c r="AC31" s="105"/>
      <c r="AD31" s="79"/>
      <c r="AE31" s="105"/>
      <c r="AF31" s="73"/>
      <c r="AG31" s="105"/>
      <c r="AH31" s="79"/>
      <c r="AI31" s="105"/>
      <c r="AJ31" s="73"/>
      <c r="AK31" s="105"/>
      <c r="AL31" s="79"/>
      <c r="AM31" s="105"/>
      <c r="AN31" s="73"/>
      <c r="AO31" s="105"/>
      <c r="AP31" s="79"/>
      <c r="AQ31" s="105"/>
      <c r="AR31" s="73"/>
      <c r="AS31" s="105"/>
      <c r="AT31" s="79"/>
      <c r="AU31" s="105"/>
      <c r="AV31" s="73"/>
      <c r="AW31" s="105"/>
      <c r="AX31" s="79"/>
      <c r="AY31" s="105"/>
      <c r="AZ31" s="73"/>
      <c r="BA31" s="105"/>
      <c r="BB31" s="79"/>
      <c r="BC31" s="105"/>
      <c r="BD31" s="73"/>
      <c r="BE31" s="105"/>
      <c r="BF31" s="79"/>
      <c r="BG31" s="105"/>
      <c r="BH31" s="73"/>
      <c r="BI31" s="105"/>
      <c r="BJ31" s="79"/>
      <c r="BK31" s="105"/>
      <c r="BL31" s="73"/>
      <c r="BM31" s="105"/>
      <c r="BN31" s="79"/>
      <c r="BO31" s="105"/>
      <c r="BP31" s="73"/>
      <c r="BQ31" s="105"/>
      <c r="BR31" s="79"/>
      <c r="BS31" s="105"/>
      <c r="BT31" s="73"/>
      <c r="BU31" s="105"/>
      <c r="BV31" s="79"/>
      <c r="BW31" s="105"/>
      <c r="BX31" s="73"/>
      <c r="BY31" s="105"/>
      <c r="BZ31" s="79"/>
      <c r="CA31" s="105"/>
      <c r="CB31" s="73"/>
      <c r="CC31" s="105"/>
      <c r="CD31" s="79"/>
      <c r="CE31" s="105"/>
      <c r="CF31" s="73"/>
      <c r="CG31" s="105"/>
      <c r="CH31" s="79"/>
      <c r="CI31" s="105"/>
      <c r="CJ31" s="73"/>
      <c r="CK31" s="105"/>
      <c r="CL31" s="79"/>
      <c r="CM31" s="105"/>
      <c r="CN31" s="73"/>
      <c r="CO31" s="105"/>
      <c r="CP31" s="79"/>
      <c r="CQ31" s="105"/>
      <c r="CR31" s="73"/>
      <c r="CS31" s="105"/>
      <c r="CT31" s="79"/>
      <c r="CU31" s="105"/>
      <c r="CV31" s="73"/>
      <c r="CW31" s="105"/>
      <c r="CX31" s="79"/>
      <c r="CY31" s="105"/>
      <c r="CZ31" s="73"/>
      <c r="DA31" s="105"/>
      <c r="DB31" s="79"/>
      <c r="DC31" s="105"/>
      <c r="DD31" s="73"/>
      <c r="DE31" s="105"/>
      <c r="DF31" s="79"/>
      <c r="DG31" s="105"/>
      <c r="DH31" s="73"/>
      <c r="DI31" s="105"/>
      <c r="DJ31" s="79"/>
      <c r="DK31" s="105"/>
      <c r="DL31" s="73"/>
      <c r="DM31" s="105"/>
      <c r="DN31" s="79"/>
      <c r="DO31" s="105"/>
      <c r="DP31" s="73"/>
      <c r="DQ31" s="105"/>
      <c r="DR31" s="79"/>
      <c r="DS31" s="105"/>
      <c r="DT31" s="73"/>
      <c r="DU31" s="105"/>
      <c r="DV31" s="79"/>
      <c r="DW31" s="105"/>
      <c r="DX31" s="73"/>
      <c r="DY31" s="105"/>
      <c r="DZ31" s="79"/>
      <c r="EA31" s="105"/>
      <c r="EB31" s="73"/>
      <c r="EC31" s="105"/>
      <c r="ED31" s="79"/>
      <c r="EE31" s="105"/>
      <c r="EF31" s="73"/>
      <c r="EG31" s="105"/>
      <c r="EH31" s="79"/>
      <c r="EI31" s="105"/>
      <c r="EJ31" s="73"/>
      <c r="EK31" s="105"/>
      <c r="EL31" s="79"/>
      <c r="EM31" s="105"/>
      <c r="EN31" s="73"/>
      <c r="EO31" s="105"/>
      <c r="EP31" s="79"/>
      <c r="EQ31" s="105"/>
      <c r="ER31" s="73"/>
      <c r="ES31" s="105"/>
      <c r="ET31" s="79"/>
      <c r="EU31" s="105"/>
      <c r="EV31" s="73"/>
      <c r="EW31" s="105"/>
      <c r="EX31" s="79"/>
      <c r="EY31" s="105"/>
      <c r="EZ31" s="73"/>
      <c r="FA31" s="105"/>
      <c r="FB31" s="79"/>
      <c r="FC31" s="105"/>
      <c r="FD31" s="73"/>
      <c r="FE31" s="105"/>
      <c r="FF31" s="79"/>
      <c r="FG31" s="105"/>
      <c r="FH31" s="73"/>
      <c r="FI31" s="105"/>
      <c r="FJ31" s="79"/>
      <c r="FK31" s="105"/>
      <c r="FL31" s="73"/>
      <c r="FM31" s="105"/>
      <c r="FN31" s="79"/>
      <c r="FO31" s="105"/>
      <c r="FP31" s="73"/>
      <c r="FQ31" s="105"/>
      <c r="FR31" s="79"/>
      <c r="FS31" s="105"/>
      <c r="FT31" s="73"/>
      <c r="FU31" s="105"/>
      <c r="FV31" s="79"/>
      <c r="FW31" s="73"/>
      <c r="FX31" s="73">
        <f t="shared" si="0"/>
        <v>0</v>
      </c>
      <c r="FY31" s="73"/>
      <c r="FZ31" s="73">
        <f t="shared" si="1"/>
        <v>0</v>
      </c>
      <c r="GA31" s="73"/>
      <c r="GB31" s="73">
        <f t="shared" si="2"/>
        <v>0</v>
      </c>
      <c r="GC31" s="73"/>
      <c r="GD31" s="73"/>
      <c r="GE31" s="73"/>
    </row>
    <row r="32" spans="2:187" s="23" customFormat="1" hidden="1" x14ac:dyDescent="0.25">
      <c r="B32" s="104" t="str">
        <f>IF('2020 Payroll'!B31&lt;&gt;0,'2020 Payroll'!B31,"")</f>
        <v/>
      </c>
      <c r="C32" s="105"/>
      <c r="D32" s="73"/>
      <c r="E32" s="105"/>
      <c r="F32" s="79"/>
      <c r="G32" s="105"/>
      <c r="H32" s="73"/>
      <c r="I32" s="105"/>
      <c r="J32" s="79"/>
      <c r="K32" s="105"/>
      <c r="L32" s="73"/>
      <c r="M32" s="105"/>
      <c r="N32" s="79"/>
      <c r="O32" s="105"/>
      <c r="P32" s="73"/>
      <c r="Q32" s="105"/>
      <c r="R32" s="79"/>
      <c r="S32" s="105"/>
      <c r="T32" s="73"/>
      <c r="U32" s="105"/>
      <c r="V32" s="79"/>
      <c r="W32" s="105"/>
      <c r="X32" s="73"/>
      <c r="Y32" s="105"/>
      <c r="Z32" s="79"/>
      <c r="AA32" s="105"/>
      <c r="AB32" s="73"/>
      <c r="AC32" s="105"/>
      <c r="AD32" s="79"/>
      <c r="AE32" s="105"/>
      <c r="AF32" s="73"/>
      <c r="AG32" s="105"/>
      <c r="AH32" s="79"/>
      <c r="AI32" s="105"/>
      <c r="AJ32" s="73"/>
      <c r="AK32" s="105"/>
      <c r="AL32" s="79"/>
      <c r="AM32" s="105"/>
      <c r="AN32" s="73"/>
      <c r="AO32" s="105"/>
      <c r="AP32" s="79"/>
      <c r="AQ32" s="105"/>
      <c r="AR32" s="73"/>
      <c r="AS32" s="105"/>
      <c r="AT32" s="79"/>
      <c r="AU32" s="105"/>
      <c r="AV32" s="73"/>
      <c r="AW32" s="105"/>
      <c r="AX32" s="79"/>
      <c r="AY32" s="105"/>
      <c r="AZ32" s="73"/>
      <c r="BA32" s="105"/>
      <c r="BB32" s="79"/>
      <c r="BC32" s="105"/>
      <c r="BD32" s="73"/>
      <c r="BE32" s="105"/>
      <c r="BF32" s="79"/>
      <c r="BG32" s="105"/>
      <c r="BH32" s="73"/>
      <c r="BI32" s="105"/>
      <c r="BJ32" s="79"/>
      <c r="BK32" s="105"/>
      <c r="BL32" s="73"/>
      <c r="BM32" s="105"/>
      <c r="BN32" s="79"/>
      <c r="BO32" s="105"/>
      <c r="BP32" s="73"/>
      <c r="BQ32" s="105"/>
      <c r="BR32" s="79"/>
      <c r="BS32" s="105"/>
      <c r="BT32" s="73"/>
      <c r="BU32" s="105"/>
      <c r="BV32" s="79"/>
      <c r="BW32" s="105"/>
      <c r="BX32" s="73"/>
      <c r="BY32" s="105"/>
      <c r="BZ32" s="79"/>
      <c r="CA32" s="105"/>
      <c r="CB32" s="73"/>
      <c r="CC32" s="105"/>
      <c r="CD32" s="79"/>
      <c r="CE32" s="105"/>
      <c r="CF32" s="73"/>
      <c r="CG32" s="105"/>
      <c r="CH32" s="79"/>
      <c r="CI32" s="105"/>
      <c r="CJ32" s="73"/>
      <c r="CK32" s="105"/>
      <c r="CL32" s="79"/>
      <c r="CM32" s="105"/>
      <c r="CN32" s="73"/>
      <c r="CO32" s="105"/>
      <c r="CP32" s="79"/>
      <c r="CQ32" s="105"/>
      <c r="CR32" s="73"/>
      <c r="CS32" s="105"/>
      <c r="CT32" s="79"/>
      <c r="CU32" s="105"/>
      <c r="CV32" s="73"/>
      <c r="CW32" s="105"/>
      <c r="CX32" s="79"/>
      <c r="CY32" s="105"/>
      <c r="CZ32" s="73"/>
      <c r="DA32" s="105"/>
      <c r="DB32" s="79"/>
      <c r="DC32" s="105"/>
      <c r="DD32" s="73"/>
      <c r="DE32" s="105"/>
      <c r="DF32" s="79"/>
      <c r="DG32" s="105"/>
      <c r="DH32" s="73"/>
      <c r="DI32" s="105"/>
      <c r="DJ32" s="79"/>
      <c r="DK32" s="105"/>
      <c r="DL32" s="73"/>
      <c r="DM32" s="105"/>
      <c r="DN32" s="79"/>
      <c r="DO32" s="105"/>
      <c r="DP32" s="73"/>
      <c r="DQ32" s="105"/>
      <c r="DR32" s="79"/>
      <c r="DS32" s="105"/>
      <c r="DT32" s="73"/>
      <c r="DU32" s="105"/>
      <c r="DV32" s="79"/>
      <c r="DW32" s="105"/>
      <c r="DX32" s="73"/>
      <c r="DY32" s="105"/>
      <c r="DZ32" s="79"/>
      <c r="EA32" s="105"/>
      <c r="EB32" s="73"/>
      <c r="EC32" s="105"/>
      <c r="ED32" s="79"/>
      <c r="EE32" s="105"/>
      <c r="EF32" s="73"/>
      <c r="EG32" s="105"/>
      <c r="EH32" s="79"/>
      <c r="EI32" s="105"/>
      <c r="EJ32" s="73"/>
      <c r="EK32" s="105"/>
      <c r="EL32" s="79"/>
      <c r="EM32" s="105"/>
      <c r="EN32" s="73"/>
      <c r="EO32" s="105"/>
      <c r="EP32" s="79"/>
      <c r="EQ32" s="105"/>
      <c r="ER32" s="73"/>
      <c r="ES32" s="105"/>
      <c r="ET32" s="79"/>
      <c r="EU32" s="105"/>
      <c r="EV32" s="73"/>
      <c r="EW32" s="105"/>
      <c r="EX32" s="79"/>
      <c r="EY32" s="105"/>
      <c r="EZ32" s="73"/>
      <c r="FA32" s="105"/>
      <c r="FB32" s="79"/>
      <c r="FC32" s="105"/>
      <c r="FD32" s="73"/>
      <c r="FE32" s="105"/>
      <c r="FF32" s="79"/>
      <c r="FG32" s="105"/>
      <c r="FH32" s="73"/>
      <c r="FI32" s="105"/>
      <c r="FJ32" s="79"/>
      <c r="FK32" s="105"/>
      <c r="FL32" s="73"/>
      <c r="FM32" s="105"/>
      <c r="FN32" s="79"/>
      <c r="FO32" s="105"/>
      <c r="FP32" s="73"/>
      <c r="FQ32" s="105"/>
      <c r="FR32" s="79"/>
      <c r="FS32" s="105"/>
      <c r="FT32" s="73"/>
      <c r="FU32" s="105"/>
      <c r="FV32" s="79"/>
      <c r="FW32" s="73"/>
      <c r="FX32" s="73">
        <f t="shared" si="0"/>
        <v>0</v>
      </c>
      <c r="FY32" s="73"/>
      <c r="FZ32" s="73">
        <f t="shared" si="1"/>
        <v>0</v>
      </c>
      <c r="GA32" s="73"/>
      <c r="GB32" s="73">
        <f t="shared" si="2"/>
        <v>0</v>
      </c>
      <c r="GC32" s="73"/>
      <c r="GD32" s="73"/>
      <c r="GE32" s="73"/>
    </row>
    <row r="33" spans="2:187" s="23" customFormat="1" hidden="1" x14ac:dyDescent="0.25">
      <c r="B33" s="104" t="str">
        <f>IF('2020 Payroll'!B32&lt;&gt;0,'2020 Payroll'!B32,"")</f>
        <v/>
      </c>
      <c r="C33" s="105"/>
      <c r="D33" s="73"/>
      <c r="E33" s="105"/>
      <c r="F33" s="79"/>
      <c r="G33" s="105"/>
      <c r="H33" s="73"/>
      <c r="I33" s="105"/>
      <c r="J33" s="79"/>
      <c r="K33" s="105"/>
      <c r="L33" s="73"/>
      <c r="M33" s="105"/>
      <c r="N33" s="79"/>
      <c r="O33" s="105"/>
      <c r="P33" s="73"/>
      <c r="Q33" s="105"/>
      <c r="R33" s="79"/>
      <c r="S33" s="105"/>
      <c r="T33" s="73"/>
      <c r="U33" s="105"/>
      <c r="V33" s="79"/>
      <c r="W33" s="105"/>
      <c r="X33" s="73"/>
      <c r="Y33" s="105"/>
      <c r="Z33" s="79"/>
      <c r="AA33" s="105"/>
      <c r="AB33" s="73"/>
      <c r="AC33" s="105"/>
      <c r="AD33" s="79"/>
      <c r="AE33" s="105"/>
      <c r="AF33" s="73"/>
      <c r="AG33" s="105"/>
      <c r="AH33" s="79"/>
      <c r="AI33" s="105"/>
      <c r="AJ33" s="73"/>
      <c r="AK33" s="105"/>
      <c r="AL33" s="79"/>
      <c r="AM33" s="105"/>
      <c r="AN33" s="73"/>
      <c r="AO33" s="105"/>
      <c r="AP33" s="79"/>
      <c r="AQ33" s="105"/>
      <c r="AR33" s="73"/>
      <c r="AS33" s="105"/>
      <c r="AT33" s="79"/>
      <c r="AU33" s="105"/>
      <c r="AV33" s="73"/>
      <c r="AW33" s="105"/>
      <c r="AX33" s="79"/>
      <c r="AY33" s="105"/>
      <c r="AZ33" s="73"/>
      <c r="BA33" s="105"/>
      <c r="BB33" s="79"/>
      <c r="BC33" s="105"/>
      <c r="BD33" s="73"/>
      <c r="BE33" s="105"/>
      <c r="BF33" s="79"/>
      <c r="BG33" s="105"/>
      <c r="BH33" s="73"/>
      <c r="BI33" s="105"/>
      <c r="BJ33" s="79"/>
      <c r="BK33" s="105"/>
      <c r="BL33" s="73"/>
      <c r="BM33" s="105"/>
      <c r="BN33" s="79"/>
      <c r="BO33" s="105"/>
      <c r="BP33" s="73"/>
      <c r="BQ33" s="105"/>
      <c r="BR33" s="79"/>
      <c r="BS33" s="105"/>
      <c r="BT33" s="73"/>
      <c r="BU33" s="105"/>
      <c r="BV33" s="79"/>
      <c r="BW33" s="105"/>
      <c r="BX33" s="73"/>
      <c r="BY33" s="105"/>
      <c r="BZ33" s="79"/>
      <c r="CA33" s="105"/>
      <c r="CB33" s="73"/>
      <c r="CC33" s="105"/>
      <c r="CD33" s="79"/>
      <c r="CE33" s="105"/>
      <c r="CF33" s="73"/>
      <c r="CG33" s="105"/>
      <c r="CH33" s="79"/>
      <c r="CI33" s="105"/>
      <c r="CJ33" s="73"/>
      <c r="CK33" s="105"/>
      <c r="CL33" s="79"/>
      <c r="CM33" s="105"/>
      <c r="CN33" s="73"/>
      <c r="CO33" s="105"/>
      <c r="CP33" s="79"/>
      <c r="CQ33" s="105"/>
      <c r="CR33" s="73"/>
      <c r="CS33" s="105"/>
      <c r="CT33" s="79"/>
      <c r="CU33" s="105"/>
      <c r="CV33" s="73"/>
      <c r="CW33" s="105"/>
      <c r="CX33" s="79"/>
      <c r="CY33" s="105"/>
      <c r="CZ33" s="73"/>
      <c r="DA33" s="105"/>
      <c r="DB33" s="79"/>
      <c r="DC33" s="105"/>
      <c r="DD33" s="73"/>
      <c r="DE33" s="105"/>
      <c r="DF33" s="79"/>
      <c r="DG33" s="105"/>
      <c r="DH33" s="73"/>
      <c r="DI33" s="105"/>
      <c r="DJ33" s="79"/>
      <c r="DK33" s="105"/>
      <c r="DL33" s="73"/>
      <c r="DM33" s="105"/>
      <c r="DN33" s="79"/>
      <c r="DO33" s="105"/>
      <c r="DP33" s="73"/>
      <c r="DQ33" s="105"/>
      <c r="DR33" s="79"/>
      <c r="DS33" s="105"/>
      <c r="DT33" s="73"/>
      <c r="DU33" s="105"/>
      <c r="DV33" s="79"/>
      <c r="DW33" s="105"/>
      <c r="DX33" s="73"/>
      <c r="DY33" s="105"/>
      <c r="DZ33" s="79"/>
      <c r="EA33" s="105"/>
      <c r="EB33" s="73"/>
      <c r="EC33" s="105"/>
      <c r="ED33" s="79"/>
      <c r="EE33" s="105"/>
      <c r="EF33" s="73"/>
      <c r="EG33" s="105"/>
      <c r="EH33" s="79"/>
      <c r="EI33" s="105"/>
      <c r="EJ33" s="73"/>
      <c r="EK33" s="105"/>
      <c r="EL33" s="79"/>
      <c r="EM33" s="105"/>
      <c r="EN33" s="73"/>
      <c r="EO33" s="105"/>
      <c r="EP33" s="79"/>
      <c r="EQ33" s="105"/>
      <c r="ER33" s="73"/>
      <c r="ES33" s="105"/>
      <c r="ET33" s="79"/>
      <c r="EU33" s="105"/>
      <c r="EV33" s="73"/>
      <c r="EW33" s="105"/>
      <c r="EX33" s="79"/>
      <c r="EY33" s="105"/>
      <c r="EZ33" s="73"/>
      <c r="FA33" s="105"/>
      <c r="FB33" s="79"/>
      <c r="FC33" s="105"/>
      <c r="FD33" s="73"/>
      <c r="FE33" s="105"/>
      <c r="FF33" s="79"/>
      <c r="FG33" s="105"/>
      <c r="FH33" s="73"/>
      <c r="FI33" s="105"/>
      <c r="FJ33" s="79"/>
      <c r="FK33" s="105"/>
      <c r="FL33" s="73"/>
      <c r="FM33" s="105"/>
      <c r="FN33" s="79"/>
      <c r="FO33" s="105"/>
      <c r="FP33" s="73"/>
      <c r="FQ33" s="105"/>
      <c r="FR33" s="79"/>
      <c r="FS33" s="105"/>
      <c r="FT33" s="73"/>
      <c r="FU33" s="105"/>
      <c r="FV33" s="79"/>
      <c r="FW33" s="73"/>
      <c r="FX33" s="73">
        <f t="shared" si="0"/>
        <v>0</v>
      </c>
      <c r="FY33" s="73"/>
      <c r="FZ33" s="73">
        <f t="shared" si="1"/>
        <v>0</v>
      </c>
      <c r="GA33" s="73"/>
      <c r="GB33" s="73">
        <f t="shared" si="2"/>
        <v>0</v>
      </c>
      <c r="GC33" s="73"/>
      <c r="GD33" s="73"/>
      <c r="GE33" s="73"/>
    </row>
    <row r="34" spans="2:187" s="23" customFormat="1" hidden="1" x14ac:dyDescent="0.25">
      <c r="B34" s="104" t="str">
        <f>IF('2020 Payroll'!B33&lt;&gt;0,'2020 Payroll'!B33,"")</f>
        <v/>
      </c>
      <c r="C34" s="105"/>
      <c r="D34" s="73"/>
      <c r="E34" s="105"/>
      <c r="F34" s="79"/>
      <c r="G34" s="105"/>
      <c r="H34" s="73"/>
      <c r="I34" s="105"/>
      <c r="J34" s="79"/>
      <c r="K34" s="105"/>
      <c r="L34" s="73"/>
      <c r="M34" s="105"/>
      <c r="N34" s="79"/>
      <c r="O34" s="105"/>
      <c r="P34" s="73"/>
      <c r="Q34" s="105"/>
      <c r="R34" s="79"/>
      <c r="S34" s="105"/>
      <c r="T34" s="73"/>
      <c r="U34" s="105"/>
      <c r="V34" s="79"/>
      <c r="W34" s="105"/>
      <c r="X34" s="73"/>
      <c r="Y34" s="105"/>
      <c r="Z34" s="79"/>
      <c r="AA34" s="105"/>
      <c r="AB34" s="73"/>
      <c r="AC34" s="105"/>
      <c r="AD34" s="79"/>
      <c r="AE34" s="105"/>
      <c r="AF34" s="73"/>
      <c r="AG34" s="105"/>
      <c r="AH34" s="79"/>
      <c r="AI34" s="105"/>
      <c r="AJ34" s="73"/>
      <c r="AK34" s="105"/>
      <c r="AL34" s="79"/>
      <c r="AM34" s="105"/>
      <c r="AN34" s="73"/>
      <c r="AO34" s="105"/>
      <c r="AP34" s="79"/>
      <c r="AQ34" s="105"/>
      <c r="AR34" s="73"/>
      <c r="AS34" s="105"/>
      <c r="AT34" s="79"/>
      <c r="AU34" s="105"/>
      <c r="AV34" s="73"/>
      <c r="AW34" s="105"/>
      <c r="AX34" s="79"/>
      <c r="AY34" s="105"/>
      <c r="AZ34" s="73"/>
      <c r="BA34" s="105"/>
      <c r="BB34" s="79"/>
      <c r="BC34" s="105"/>
      <c r="BD34" s="73"/>
      <c r="BE34" s="105"/>
      <c r="BF34" s="79"/>
      <c r="BG34" s="105"/>
      <c r="BH34" s="73"/>
      <c r="BI34" s="105"/>
      <c r="BJ34" s="79"/>
      <c r="BK34" s="105"/>
      <c r="BL34" s="73"/>
      <c r="BM34" s="105"/>
      <c r="BN34" s="79"/>
      <c r="BO34" s="105"/>
      <c r="BP34" s="73"/>
      <c r="BQ34" s="105"/>
      <c r="BR34" s="79"/>
      <c r="BS34" s="105"/>
      <c r="BT34" s="73"/>
      <c r="BU34" s="105"/>
      <c r="BV34" s="79"/>
      <c r="BW34" s="105"/>
      <c r="BX34" s="73"/>
      <c r="BY34" s="105"/>
      <c r="BZ34" s="79"/>
      <c r="CA34" s="105"/>
      <c r="CB34" s="73"/>
      <c r="CC34" s="105"/>
      <c r="CD34" s="79"/>
      <c r="CE34" s="105"/>
      <c r="CF34" s="73"/>
      <c r="CG34" s="105"/>
      <c r="CH34" s="79"/>
      <c r="CI34" s="105"/>
      <c r="CJ34" s="73"/>
      <c r="CK34" s="105"/>
      <c r="CL34" s="79"/>
      <c r="CM34" s="105"/>
      <c r="CN34" s="73"/>
      <c r="CO34" s="105"/>
      <c r="CP34" s="79"/>
      <c r="CQ34" s="105"/>
      <c r="CR34" s="73"/>
      <c r="CS34" s="105"/>
      <c r="CT34" s="79"/>
      <c r="CU34" s="105"/>
      <c r="CV34" s="73"/>
      <c r="CW34" s="105"/>
      <c r="CX34" s="79"/>
      <c r="CY34" s="105"/>
      <c r="CZ34" s="73"/>
      <c r="DA34" s="105"/>
      <c r="DB34" s="79"/>
      <c r="DC34" s="105"/>
      <c r="DD34" s="73"/>
      <c r="DE34" s="105"/>
      <c r="DF34" s="79"/>
      <c r="DG34" s="105"/>
      <c r="DH34" s="73"/>
      <c r="DI34" s="105"/>
      <c r="DJ34" s="79"/>
      <c r="DK34" s="105"/>
      <c r="DL34" s="73"/>
      <c r="DM34" s="105"/>
      <c r="DN34" s="79"/>
      <c r="DO34" s="105"/>
      <c r="DP34" s="73"/>
      <c r="DQ34" s="105"/>
      <c r="DR34" s="79"/>
      <c r="DS34" s="105"/>
      <c r="DT34" s="73"/>
      <c r="DU34" s="105"/>
      <c r="DV34" s="79"/>
      <c r="DW34" s="105"/>
      <c r="DX34" s="73"/>
      <c r="DY34" s="105"/>
      <c r="DZ34" s="79"/>
      <c r="EA34" s="105"/>
      <c r="EB34" s="73"/>
      <c r="EC34" s="105"/>
      <c r="ED34" s="79"/>
      <c r="EE34" s="105"/>
      <c r="EF34" s="73"/>
      <c r="EG34" s="105"/>
      <c r="EH34" s="79"/>
      <c r="EI34" s="105"/>
      <c r="EJ34" s="73"/>
      <c r="EK34" s="105"/>
      <c r="EL34" s="79"/>
      <c r="EM34" s="105"/>
      <c r="EN34" s="73"/>
      <c r="EO34" s="105"/>
      <c r="EP34" s="79"/>
      <c r="EQ34" s="105"/>
      <c r="ER34" s="73"/>
      <c r="ES34" s="105"/>
      <c r="ET34" s="79"/>
      <c r="EU34" s="105"/>
      <c r="EV34" s="73"/>
      <c r="EW34" s="105"/>
      <c r="EX34" s="79"/>
      <c r="EY34" s="105"/>
      <c r="EZ34" s="73"/>
      <c r="FA34" s="105"/>
      <c r="FB34" s="79"/>
      <c r="FC34" s="105"/>
      <c r="FD34" s="73"/>
      <c r="FE34" s="105"/>
      <c r="FF34" s="79"/>
      <c r="FG34" s="105"/>
      <c r="FH34" s="73"/>
      <c r="FI34" s="105"/>
      <c r="FJ34" s="79"/>
      <c r="FK34" s="105"/>
      <c r="FL34" s="73"/>
      <c r="FM34" s="105"/>
      <c r="FN34" s="79"/>
      <c r="FO34" s="105"/>
      <c r="FP34" s="73"/>
      <c r="FQ34" s="105"/>
      <c r="FR34" s="79"/>
      <c r="FS34" s="105"/>
      <c r="FT34" s="73"/>
      <c r="FU34" s="105"/>
      <c r="FV34" s="79"/>
      <c r="FW34" s="73"/>
      <c r="FX34" s="73">
        <f t="shared" si="0"/>
        <v>0</v>
      </c>
      <c r="FY34" s="73"/>
      <c r="FZ34" s="73">
        <f t="shared" si="1"/>
        <v>0</v>
      </c>
      <c r="GA34" s="73"/>
      <c r="GB34" s="73">
        <f t="shared" si="2"/>
        <v>0</v>
      </c>
      <c r="GC34" s="73"/>
      <c r="GD34" s="73"/>
      <c r="GE34" s="73"/>
    </row>
    <row r="35" spans="2:187" s="23" customFormat="1" hidden="1" x14ac:dyDescent="0.25">
      <c r="B35" s="104" t="str">
        <f>IF('2020 Payroll'!B34&lt;&gt;0,'2020 Payroll'!B34,"")</f>
        <v/>
      </c>
      <c r="C35" s="105"/>
      <c r="D35" s="73"/>
      <c r="E35" s="105"/>
      <c r="F35" s="79"/>
      <c r="G35" s="105"/>
      <c r="H35" s="73"/>
      <c r="I35" s="105"/>
      <c r="J35" s="79"/>
      <c r="K35" s="105"/>
      <c r="L35" s="73"/>
      <c r="M35" s="105"/>
      <c r="N35" s="79"/>
      <c r="O35" s="105"/>
      <c r="P35" s="73"/>
      <c r="Q35" s="105"/>
      <c r="R35" s="79"/>
      <c r="S35" s="105"/>
      <c r="T35" s="73"/>
      <c r="U35" s="105"/>
      <c r="V35" s="79"/>
      <c r="W35" s="105"/>
      <c r="X35" s="73"/>
      <c r="Y35" s="105"/>
      <c r="Z35" s="79"/>
      <c r="AA35" s="105"/>
      <c r="AB35" s="73"/>
      <c r="AC35" s="105"/>
      <c r="AD35" s="79"/>
      <c r="AE35" s="105"/>
      <c r="AF35" s="73"/>
      <c r="AG35" s="105"/>
      <c r="AH35" s="79"/>
      <c r="AI35" s="105"/>
      <c r="AJ35" s="73"/>
      <c r="AK35" s="105"/>
      <c r="AL35" s="79"/>
      <c r="AM35" s="105"/>
      <c r="AN35" s="73"/>
      <c r="AO35" s="105"/>
      <c r="AP35" s="79"/>
      <c r="AQ35" s="105"/>
      <c r="AR35" s="73"/>
      <c r="AS35" s="105"/>
      <c r="AT35" s="79"/>
      <c r="AU35" s="105"/>
      <c r="AV35" s="73"/>
      <c r="AW35" s="105"/>
      <c r="AX35" s="79"/>
      <c r="AY35" s="105"/>
      <c r="AZ35" s="73"/>
      <c r="BA35" s="105"/>
      <c r="BB35" s="79"/>
      <c r="BC35" s="105"/>
      <c r="BD35" s="73"/>
      <c r="BE35" s="105"/>
      <c r="BF35" s="79"/>
      <c r="BG35" s="105"/>
      <c r="BH35" s="73"/>
      <c r="BI35" s="105"/>
      <c r="BJ35" s="79"/>
      <c r="BK35" s="105"/>
      <c r="BL35" s="73"/>
      <c r="BM35" s="105"/>
      <c r="BN35" s="79"/>
      <c r="BO35" s="105"/>
      <c r="BP35" s="73"/>
      <c r="BQ35" s="105"/>
      <c r="BR35" s="79"/>
      <c r="BS35" s="105"/>
      <c r="BT35" s="73"/>
      <c r="BU35" s="105"/>
      <c r="BV35" s="79"/>
      <c r="BW35" s="105"/>
      <c r="BX35" s="73"/>
      <c r="BY35" s="105"/>
      <c r="BZ35" s="79"/>
      <c r="CA35" s="105"/>
      <c r="CB35" s="73"/>
      <c r="CC35" s="105"/>
      <c r="CD35" s="79"/>
      <c r="CE35" s="105"/>
      <c r="CF35" s="73"/>
      <c r="CG35" s="105"/>
      <c r="CH35" s="79"/>
      <c r="CI35" s="105"/>
      <c r="CJ35" s="73"/>
      <c r="CK35" s="105"/>
      <c r="CL35" s="79"/>
      <c r="CM35" s="105"/>
      <c r="CN35" s="73"/>
      <c r="CO35" s="105"/>
      <c r="CP35" s="79"/>
      <c r="CQ35" s="105"/>
      <c r="CR35" s="73"/>
      <c r="CS35" s="105"/>
      <c r="CT35" s="79"/>
      <c r="CU35" s="105"/>
      <c r="CV35" s="73"/>
      <c r="CW35" s="105"/>
      <c r="CX35" s="79"/>
      <c r="CY35" s="105"/>
      <c r="CZ35" s="73"/>
      <c r="DA35" s="105"/>
      <c r="DB35" s="79"/>
      <c r="DC35" s="105"/>
      <c r="DD35" s="73"/>
      <c r="DE35" s="105"/>
      <c r="DF35" s="79"/>
      <c r="DG35" s="105"/>
      <c r="DH35" s="73"/>
      <c r="DI35" s="105"/>
      <c r="DJ35" s="79"/>
      <c r="DK35" s="105"/>
      <c r="DL35" s="73"/>
      <c r="DM35" s="105"/>
      <c r="DN35" s="79"/>
      <c r="DO35" s="105"/>
      <c r="DP35" s="73"/>
      <c r="DQ35" s="105"/>
      <c r="DR35" s="79"/>
      <c r="DS35" s="105"/>
      <c r="DT35" s="73"/>
      <c r="DU35" s="105"/>
      <c r="DV35" s="79"/>
      <c r="DW35" s="105"/>
      <c r="DX35" s="73"/>
      <c r="DY35" s="105"/>
      <c r="DZ35" s="79"/>
      <c r="EA35" s="105"/>
      <c r="EB35" s="73"/>
      <c r="EC35" s="105"/>
      <c r="ED35" s="79"/>
      <c r="EE35" s="105"/>
      <c r="EF35" s="73"/>
      <c r="EG35" s="105"/>
      <c r="EH35" s="79"/>
      <c r="EI35" s="105"/>
      <c r="EJ35" s="73"/>
      <c r="EK35" s="105"/>
      <c r="EL35" s="79"/>
      <c r="EM35" s="105"/>
      <c r="EN35" s="73"/>
      <c r="EO35" s="105"/>
      <c r="EP35" s="79"/>
      <c r="EQ35" s="105"/>
      <c r="ER35" s="73"/>
      <c r="ES35" s="105"/>
      <c r="ET35" s="79"/>
      <c r="EU35" s="105"/>
      <c r="EV35" s="73"/>
      <c r="EW35" s="105"/>
      <c r="EX35" s="79"/>
      <c r="EY35" s="105"/>
      <c r="EZ35" s="73"/>
      <c r="FA35" s="105"/>
      <c r="FB35" s="79"/>
      <c r="FC35" s="105"/>
      <c r="FD35" s="73"/>
      <c r="FE35" s="105"/>
      <c r="FF35" s="79"/>
      <c r="FG35" s="105"/>
      <c r="FH35" s="73"/>
      <c r="FI35" s="105"/>
      <c r="FJ35" s="79"/>
      <c r="FK35" s="105"/>
      <c r="FL35" s="73"/>
      <c r="FM35" s="105"/>
      <c r="FN35" s="79"/>
      <c r="FO35" s="105"/>
      <c r="FP35" s="73"/>
      <c r="FQ35" s="105"/>
      <c r="FR35" s="79"/>
      <c r="FS35" s="105"/>
      <c r="FT35" s="73"/>
      <c r="FU35" s="105"/>
      <c r="FV35" s="79"/>
      <c r="FW35" s="73"/>
      <c r="FX35" s="73">
        <f t="shared" si="0"/>
        <v>0</v>
      </c>
      <c r="FY35" s="73"/>
      <c r="FZ35" s="73">
        <f t="shared" si="1"/>
        <v>0</v>
      </c>
      <c r="GA35" s="73"/>
      <c r="GB35" s="73">
        <f t="shared" si="2"/>
        <v>0</v>
      </c>
      <c r="GC35" s="73"/>
      <c r="GD35" s="73"/>
      <c r="GE35" s="73"/>
    </row>
    <row r="36" spans="2:187" s="23" customFormat="1" hidden="1" x14ac:dyDescent="0.25">
      <c r="B36" s="104" t="str">
        <f>IF('2020 Payroll'!B35&lt;&gt;0,'2020 Payroll'!B35,"")</f>
        <v/>
      </c>
      <c r="C36" s="105"/>
      <c r="D36" s="73"/>
      <c r="E36" s="105"/>
      <c r="F36" s="79"/>
      <c r="G36" s="105"/>
      <c r="H36" s="73"/>
      <c r="I36" s="105"/>
      <c r="J36" s="79"/>
      <c r="K36" s="105"/>
      <c r="L36" s="73"/>
      <c r="M36" s="105"/>
      <c r="N36" s="79"/>
      <c r="O36" s="105"/>
      <c r="P36" s="73"/>
      <c r="Q36" s="105"/>
      <c r="R36" s="79"/>
      <c r="S36" s="105"/>
      <c r="T36" s="73"/>
      <c r="U36" s="105"/>
      <c r="V36" s="79"/>
      <c r="W36" s="105"/>
      <c r="X36" s="73"/>
      <c r="Y36" s="105"/>
      <c r="Z36" s="79"/>
      <c r="AA36" s="105"/>
      <c r="AB36" s="73"/>
      <c r="AC36" s="105"/>
      <c r="AD36" s="79"/>
      <c r="AE36" s="105"/>
      <c r="AF36" s="73"/>
      <c r="AG36" s="105"/>
      <c r="AH36" s="79"/>
      <c r="AI36" s="105"/>
      <c r="AJ36" s="73"/>
      <c r="AK36" s="105"/>
      <c r="AL36" s="79"/>
      <c r="AM36" s="105"/>
      <c r="AN36" s="73"/>
      <c r="AO36" s="105"/>
      <c r="AP36" s="79"/>
      <c r="AQ36" s="105"/>
      <c r="AR36" s="73"/>
      <c r="AS36" s="105"/>
      <c r="AT36" s="79"/>
      <c r="AU36" s="105"/>
      <c r="AV36" s="73"/>
      <c r="AW36" s="105"/>
      <c r="AX36" s="79"/>
      <c r="AY36" s="105"/>
      <c r="AZ36" s="73"/>
      <c r="BA36" s="105"/>
      <c r="BB36" s="79"/>
      <c r="BC36" s="105"/>
      <c r="BD36" s="73"/>
      <c r="BE36" s="105"/>
      <c r="BF36" s="79"/>
      <c r="BG36" s="105"/>
      <c r="BH36" s="73"/>
      <c r="BI36" s="105"/>
      <c r="BJ36" s="79"/>
      <c r="BK36" s="105"/>
      <c r="BL36" s="73"/>
      <c r="BM36" s="105"/>
      <c r="BN36" s="79"/>
      <c r="BO36" s="105"/>
      <c r="BP36" s="73"/>
      <c r="BQ36" s="105"/>
      <c r="BR36" s="79"/>
      <c r="BS36" s="105"/>
      <c r="BT36" s="73"/>
      <c r="BU36" s="105"/>
      <c r="BV36" s="79"/>
      <c r="BW36" s="105"/>
      <c r="BX36" s="73"/>
      <c r="BY36" s="105"/>
      <c r="BZ36" s="79"/>
      <c r="CA36" s="105"/>
      <c r="CB36" s="73"/>
      <c r="CC36" s="105"/>
      <c r="CD36" s="79"/>
      <c r="CE36" s="105"/>
      <c r="CF36" s="73"/>
      <c r="CG36" s="105"/>
      <c r="CH36" s="79"/>
      <c r="CI36" s="105"/>
      <c r="CJ36" s="73"/>
      <c r="CK36" s="105"/>
      <c r="CL36" s="79"/>
      <c r="CM36" s="105"/>
      <c r="CN36" s="73"/>
      <c r="CO36" s="105"/>
      <c r="CP36" s="79"/>
      <c r="CQ36" s="105"/>
      <c r="CR36" s="73"/>
      <c r="CS36" s="105"/>
      <c r="CT36" s="79"/>
      <c r="CU36" s="105"/>
      <c r="CV36" s="73"/>
      <c r="CW36" s="105"/>
      <c r="CX36" s="79"/>
      <c r="CY36" s="105"/>
      <c r="CZ36" s="73"/>
      <c r="DA36" s="105"/>
      <c r="DB36" s="79"/>
      <c r="DC36" s="105"/>
      <c r="DD36" s="73"/>
      <c r="DE36" s="105"/>
      <c r="DF36" s="79"/>
      <c r="DG36" s="105"/>
      <c r="DH36" s="73"/>
      <c r="DI36" s="105"/>
      <c r="DJ36" s="79"/>
      <c r="DK36" s="105"/>
      <c r="DL36" s="73"/>
      <c r="DM36" s="105"/>
      <c r="DN36" s="79"/>
      <c r="DO36" s="105"/>
      <c r="DP36" s="73"/>
      <c r="DQ36" s="105"/>
      <c r="DR36" s="79"/>
      <c r="DS36" s="105"/>
      <c r="DT36" s="73"/>
      <c r="DU36" s="105"/>
      <c r="DV36" s="79"/>
      <c r="DW36" s="105"/>
      <c r="DX36" s="73"/>
      <c r="DY36" s="105"/>
      <c r="DZ36" s="79"/>
      <c r="EA36" s="105"/>
      <c r="EB36" s="73"/>
      <c r="EC36" s="105"/>
      <c r="ED36" s="79"/>
      <c r="EE36" s="105"/>
      <c r="EF36" s="73"/>
      <c r="EG36" s="105"/>
      <c r="EH36" s="79"/>
      <c r="EI36" s="105"/>
      <c r="EJ36" s="73"/>
      <c r="EK36" s="105"/>
      <c r="EL36" s="79"/>
      <c r="EM36" s="105"/>
      <c r="EN36" s="73"/>
      <c r="EO36" s="105"/>
      <c r="EP36" s="79"/>
      <c r="EQ36" s="105"/>
      <c r="ER36" s="73"/>
      <c r="ES36" s="105"/>
      <c r="ET36" s="79"/>
      <c r="EU36" s="105"/>
      <c r="EV36" s="73"/>
      <c r="EW36" s="105"/>
      <c r="EX36" s="79"/>
      <c r="EY36" s="105"/>
      <c r="EZ36" s="73"/>
      <c r="FA36" s="105"/>
      <c r="FB36" s="79"/>
      <c r="FC36" s="105"/>
      <c r="FD36" s="73"/>
      <c r="FE36" s="105"/>
      <c r="FF36" s="79"/>
      <c r="FG36" s="105"/>
      <c r="FH36" s="73"/>
      <c r="FI36" s="105"/>
      <c r="FJ36" s="79"/>
      <c r="FK36" s="105"/>
      <c r="FL36" s="73"/>
      <c r="FM36" s="105"/>
      <c r="FN36" s="79"/>
      <c r="FO36" s="105"/>
      <c r="FP36" s="73"/>
      <c r="FQ36" s="105"/>
      <c r="FR36" s="79"/>
      <c r="FS36" s="105"/>
      <c r="FT36" s="73"/>
      <c r="FU36" s="105"/>
      <c r="FV36" s="79"/>
      <c r="FW36" s="73"/>
      <c r="FX36" s="73">
        <f t="shared" si="0"/>
        <v>0</v>
      </c>
      <c r="FY36" s="73"/>
      <c r="FZ36" s="73">
        <f t="shared" si="1"/>
        <v>0</v>
      </c>
      <c r="GA36" s="73"/>
      <c r="GB36" s="73">
        <f t="shared" si="2"/>
        <v>0</v>
      </c>
      <c r="GC36" s="73"/>
      <c r="GD36" s="73"/>
      <c r="GE36" s="73"/>
    </row>
    <row r="37" spans="2:187" s="23" customFormat="1" hidden="1" x14ac:dyDescent="0.25">
      <c r="B37" s="104" t="str">
        <f>IF('2020 Payroll'!B36&lt;&gt;0,'2020 Payroll'!B36,"")</f>
        <v/>
      </c>
      <c r="C37" s="105"/>
      <c r="D37" s="73"/>
      <c r="E37" s="105"/>
      <c r="F37" s="79"/>
      <c r="G37" s="105"/>
      <c r="H37" s="73"/>
      <c r="I37" s="105"/>
      <c r="J37" s="79"/>
      <c r="K37" s="105"/>
      <c r="L37" s="73"/>
      <c r="M37" s="105"/>
      <c r="N37" s="79"/>
      <c r="O37" s="105"/>
      <c r="P37" s="73"/>
      <c r="Q37" s="105"/>
      <c r="R37" s="79"/>
      <c r="S37" s="105"/>
      <c r="T37" s="73"/>
      <c r="U37" s="105"/>
      <c r="V37" s="79"/>
      <c r="W37" s="105"/>
      <c r="X37" s="73"/>
      <c r="Y37" s="105"/>
      <c r="Z37" s="79"/>
      <c r="AA37" s="105"/>
      <c r="AB37" s="73"/>
      <c r="AC37" s="105"/>
      <c r="AD37" s="79"/>
      <c r="AE37" s="105"/>
      <c r="AF37" s="73"/>
      <c r="AG37" s="105"/>
      <c r="AH37" s="79"/>
      <c r="AI37" s="105"/>
      <c r="AJ37" s="73"/>
      <c r="AK37" s="105"/>
      <c r="AL37" s="79"/>
      <c r="AM37" s="105"/>
      <c r="AN37" s="73"/>
      <c r="AO37" s="105"/>
      <c r="AP37" s="79"/>
      <c r="AQ37" s="105"/>
      <c r="AR37" s="73"/>
      <c r="AS37" s="105"/>
      <c r="AT37" s="79"/>
      <c r="AU37" s="105"/>
      <c r="AV37" s="73"/>
      <c r="AW37" s="105"/>
      <c r="AX37" s="79"/>
      <c r="AY37" s="105"/>
      <c r="AZ37" s="73"/>
      <c r="BA37" s="105"/>
      <c r="BB37" s="79"/>
      <c r="BC37" s="105"/>
      <c r="BD37" s="73"/>
      <c r="BE37" s="105"/>
      <c r="BF37" s="79"/>
      <c r="BG37" s="105"/>
      <c r="BH37" s="73"/>
      <c r="BI37" s="105"/>
      <c r="BJ37" s="79"/>
      <c r="BK37" s="105"/>
      <c r="BL37" s="73"/>
      <c r="BM37" s="105"/>
      <c r="BN37" s="79"/>
      <c r="BO37" s="105"/>
      <c r="BP37" s="73"/>
      <c r="BQ37" s="105"/>
      <c r="BR37" s="79"/>
      <c r="BS37" s="105"/>
      <c r="BT37" s="73"/>
      <c r="BU37" s="105"/>
      <c r="BV37" s="79"/>
      <c r="BW37" s="105"/>
      <c r="BX37" s="73"/>
      <c r="BY37" s="105"/>
      <c r="BZ37" s="79"/>
      <c r="CA37" s="105"/>
      <c r="CB37" s="73"/>
      <c r="CC37" s="105"/>
      <c r="CD37" s="79"/>
      <c r="CE37" s="105"/>
      <c r="CF37" s="73"/>
      <c r="CG37" s="105"/>
      <c r="CH37" s="79"/>
      <c r="CI37" s="105"/>
      <c r="CJ37" s="73"/>
      <c r="CK37" s="105"/>
      <c r="CL37" s="79"/>
      <c r="CM37" s="105"/>
      <c r="CN37" s="73"/>
      <c r="CO37" s="105"/>
      <c r="CP37" s="79"/>
      <c r="CQ37" s="105"/>
      <c r="CR37" s="73"/>
      <c r="CS37" s="105"/>
      <c r="CT37" s="79"/>
      <c r="CU37" s="105"/>
      <c r="CV37" s="73"/>
      <c r="CW37" s="105"/>
      <c r="CX37" s="79"/>
      <c r="CY37" s="105"/>
      <c r="CZ37" s="73"/>
      <c r="DA37" s="105"/>
      <c r="DB37" s="79"/>
      <c r="DC37" s="105"/>
      <c r="DD37" s="73"/>
      <c r="DE37" s="105"/>
      <c r="DF37" s="79"/>
      <c r="DG37" s="105"/>
      <c r="DH37" s="73"/>
      <c r="DI37" s="105"/>
      <c r="DJ37" s="79"/>
      <c r="DK37" s="105"/>
      <c r="DL37" s="73"/>
      <c r="DM37" s="105"/>
      <c r="DN37" s="79"/>
      <c r="DO37" s="105"/>
      <c r="DP37" s="73"/>
      <c r="DQ37" s="105"/>
      <c r="DR37" s="79"/>
      <c r="DS37" s="105"/>
      <c r="DT37" s="73"/>
      <c r="DU37" s="105"/>
      <c r="DV37" s="79"/>
      <c r="DW37" s="105"/>
      <c r="DX37" s="73"/>
      <c r="DY37" s="105"/>
      <c r="DZ37" s="79"/>
      <c r="EA37" s="105"/>
      <c r="EB37" s="73"/>
      <c r="EC37" s="105"/>
      <c r="ED37" s="79"/>
      <c r="EE37" s="105"/>
      <c r="EF37" s="73"/>
      <c r="EG37" s="105"/>
      <c r="EH37" s="79"/>
      <c r="EI37" s="105"/>
      <c r="EJ37" s="73"/>
      <c r="EK37" s="105"/>
      <c r="EL37" s="79"/>
      <c r="EM37" s="105"/>
      <c r="EN37" s="73"/>
      <c r="EO37" s="105"/>
      <c r="EP37" s="79"/>
      <c r="EQ37" s="105"/>
      <c r="ER37" s="73"/>
      <c r="ES37" s="105"/>
      <c r="ET37" s="79"/>
      <c r="EU37" s="105"/>
      <c r="EV37" s="73"/>
      <c r="EW37" s="105"/>
      <c r="EX37" s="79"/>
      <c r="EY37" s="105"/>
      <c r="EZ37" s="73"/>
      <c r="FA37" s="105"/>
      <c r="FB37" s="79"/>
      <c r="FC37" s="105"/>
      <c r="FD37" s="73"/>
      <c r="FE37" s="105"/>
      <c r="FF37" s="79"/>
      <c r="FG37" s="105"/>
      <c r="FH37" s="73"/>
      <c r="FI37" s="105"/>
      <c r="FJ37" s="79"/>
      <c r="FK37" s="105"/>
      <c r="FL37" s="73"/>
      <c r="FM37" s="105"/>
      <c r="FN37" s="79"/>
      <c r="FO37" s="105"/>
      <c r="FP37" s="73"/>
      <c r="FQ37" s="105"/>
      <c r="FR37" s="79"/>
      <c r="FS37" s="105"/>
      <c r="FT37" s="73"/>
      <c r="FU37" s="105"/>
      <c r="FV37" s="79"/>
      <c r="FW37" s="73"/>
      <c r="FX37" s="73">
        <f t="shared" si="0"/>
        <v>0</v>
      </c>
      <c r="FY37" s="73"/>
      <c r="FZ37" s="73">
        <f t="shared" si="1"/>
        <v>0</v>
      </c>
      <c r="GA37" s="73"/>
      <c r="GB37" s="73">
        <f t="shared" si="2"/>
        <v>0</v>
      </c>
      <c r="GC37" s="73"/>
      <c r="GD37" s="73"/>
      <c r="GE37" s="73"/>
    </row>
    <row r="38" spans="2:187" s="23" customFormat="1" hidden="1" x14ac:dyDescent="0.25">
      <c r="B38" s="104" t="str">
        <f>IF('2020 Payroll'!B37&lt;&gt;0,'2020 Payroll'!B37,"")</f>
        <v/>
      </c>
      <c r="C38" s="105"/>
      <c r="D38" s="73"/>
      <c r="E38" s="105"/>
      <c r="F38" s="79"/>
      <c r="G38" s="105"/>
      <c r="H38" s="73"/>
      <c r="I38" s="105"/>
      <c r="J38" s="79"/>
      <c r="K38" s="105"/>
      <c r="L38" s="73"/>
      <c r="M38" s="105"/>
      <c r="N38" s="79"/>
      <c r="O38" s="105"/>
      <c r="P38" s="73"/>
      <c r="Q38" s="105"/>
      <c r="R38" s="79"/>
      <c r="S38" s="105"/>
      <c r="T38" s="73"/>
      <c r="U38" s="105"/>
      <c r="V38" s="79"/>
      <c r="W38" s="105"/>
      <c r="X38" s="73"/>
      <c r="Y38" s="105"/>
      <c r="Z38" s="79"/>
      <c r="AA38" s="105"/>
      <c r="AB38" s="73"/>
      <c r="AC38" s="105"/>
      <c r="AD38" s="79"/>
      <c r="AE38" s="105"/>
      <c r="AF38" s="73"/>
      <c r="AG38" s="105"/>
      <c r="AH38" s="79"/>
      <c r="AI38" s="105"/>
      <c r="AJ38" s="73"/>
      <c r="AK38" s="105"/>
      <c r="AL38" s="79"/>
      <c r="AM38" s="105"/>
      <c r="AN38" s="73"/>
      <c r="AO38" s="105"/>
      <c r="AP38" s="79"/>
      <c r="AQ38" s="105"/>
      <c r="AR38" s="73"/>
      <c r="AS38" s="105"/>
      <c r="AT38" s="79"/>
      <c r="AU38" s="105"/>
      <c r="AV38" s="73"/>
      <c r="AW38" s="105"/>
      <c r="AX38" s="79"/>
      <c r="AY38" s="105"/>
      <c r="AZ38" s="73"/>
      <c r="BA38" s="105"/>
      <c r="BB38" s="79"/>
      <c r="BC38" s="105"/>
      <c r="BD38" s="73"/>
      <c r="BE38" s="105"/>
      <c r="BF38" s="79"/>
      <c r="BG38" s="105"/>
      <c r="BH38" s="73"/>
      <c r="BI38" s="105"/>
      <c r="BJ38" s="79"/>
      <c r="BK38" s="105"/>
      <c r="BL38" s="73"/>
      <c r="BM38" s="105"/>
      <c r="BN38" s="79"/>
      <c r="BO38" s="105"/>
      <c r="BP38" s="73"/>
      <c r="BQ38" s="105"/>
      <c r="BR38" s="79"/>
      <c r="BS38" s="105"/>
      <c r="BT38" s="73"/>
      <c r="BU38" s="105"/>
      <c r="BV38" s="79"/>
      <c r="BW38" s="105"/>
      <c r="BX38" s="73"/>
      <c r="BY38" s="105"/>
      <c r="BZ38" s="79"/>
      <c r="CA38" s="105"/>
      <c r="CB38" s="73"/>
      <c r="CC38" s="105"/>
      <c r="CD38" s="79"/>
      <c r="CE38" s="105"/>
      <c r="CF38" s="73"/>
      <c r="CG38" s="105"/>
      <c r="CH38" s="79"/>
      <c r="CI38" s="105"/>
      <c r="CJ38" s="73"/>
      <c r="CK38" s="105"/>
      <c r="CL38" s="79"/>
      <c r="CM38" s="105"/>
      <c r="CN38" s="73"/>
      <c r="CO38" s="105"/>
      <c r="CP38" s="79"/>
      <c r="CQ38" s="105"/>
      <c r="CR38" s="73"/>
      <c r="CS38" s="105"/>
      <c r="CT38" s="79"/>
      <c r="CU38" s="105"/>
      <c r="CV38" s="73"/>
      <c r="CW38" s="105"/>
      <c r="CX38" s="79"/>
      <c r="CY38" s="105"/>
      <c r="CZ38" s="73"/>
      <c r="DA38" s="105"/>
      <c r="DB38" s="79"/>
      <c r="DC38" s="105"/>
      <c r="DD38" s="73"/>
      <c r="DE38" s="105"/>
      <c r="DF38" s="79"/>
      <c r="DG38" s="105"/>
      <c r="DH38" s="73"/>
      <c r="DI38" s="105"/>
      <c r="DJ38" s="79"/>
      <c r="DK38" s="105"/>
      <c r="DL38" s="73"/>
      <c r="DM38" s="105"/>
      <c r="DN38" s="79"/>
      <c r="DO38" s="105"/>
      <c r="DP38" s="73"/>
      <c r="DQ38" s="105"/>
      <c r="DR38" s="79"/>
      <c r="DS38" s="105"/>
      <c r="DT38" s="73"/>
      <c r="DU38" s="105"/>
      <c r="DV38" s="79"/>
      <c r="DW38" s="105"/>
      <c r="DX38" s="73"/>
      <c r="DY38" s="105"/>
      <c r="DZ38" s="79"/>
      <c r="EA38" s="105"/>
      <c r="EB38" s="73"/>
      <c r="EC38" s="105"/>
      <c r="ED38" s="79"/>
      <c r="EE38" s="105"/>
      <c r="EF38" s="73"/>
      <c r="EG38" s="105"/>
      <c r="EH38" s="79"/>
      <c r="EI38" s="105"/>
      <c r="EJ38" s="73"/>
      <c r="EK38" s="105"/>
      <c r="EL38" s="79"/>
      <c r="EM38" s="105"/>
      <c r="EN38" s="73"/>
      <c r="EO38" s="105"/>
      <c r="EP38" s="79"/>
      <c r="EQ38" s="105"/>
      <c r="ER38" s="73"/>
      <c r="ES38" s="105"/>
      <c r="ET38" s="79"/>
      <c r="EU38" s="105"/>
      <c r="EV38" s="73"/>
      <c r="EW38" s="105"/>
      <c r="EX38" s="79"/>
      <c r="EY38" s="105"/>
      <c r="EZ38" s="73"/>
      <c r="FA38" s="105"/>
      <c r="FB38" s="79"/>
      <c r="FC38" s="105"/>
      <c r="FD38" s="73"/>
      <c r="FE38" s="105"/>
      <c r="FF38" s="79"/>
      <c r="FG38" s="105"/>
      <c r="FH38" s="73"/>
      <c r="FI38" s="105"/>
      <c r="FJ38" s="79"/>
      <c r="FK38" s="105"/>
      <c r="FL38" s="73"/>
      <c r="FM38" s="105"/>
      <c r="FN38" s="79"/>
      <c r="FO38" s="105"/>
      <c r="FP38" s="73"/>
      <c r="FQ38" s="105"/>
      <c r="FR38" s="79"/>
      <c r="FS38" s="105"/>
      <c r="FT38" s="73"/>
      <c r="FU38" s="105"/>
      <c r="FV38" s="79"/>
      <c r="FW38" s="73"/>
      <c r="FX38" s="73">
        <f t="shared" si="0"/>
        <v>0</v>
      </c>
      <c r="FY38" s="73"/>
      <c r="FZ38" s="73">
        <f t="shared" si="1"/>
        <v>0</v>
      </c>
      <c r="GA38" s="73"/>
      <c r="GB38" s="73">
        <f t="shared" si="2"/>
        <v>0</v>
      </c>
      <c r="GC38" s="73"/>
      <c r="GD38" s="73"/>
      <c r="GE38" s="73"/>
    </row>
    <row r="39" spans="2:187" s="23" customFormat="1" hidden="1" x14ac:dyDescent="0.25">
      <c r="B39" s="104" t="str">
        <f>IF('2020 Payroll'!B38&lt;&gt;0,'2020 Payroll'!B38,"")</f>
        <v/>
      </c>
      <c r="C39" s="105"/>
      <c r="D39" s="73"/>
      <c r="E39" s="105"/>
      <c r="F39" s="79"/>
      <c r="G39" s="105"/>
      <c r="H39" s="73"/>
      <c r="I39" s="105"/>
      <c r="J39" s="79"/>
      <c r="K39" s="105"/>
      <c r="L39" s="73"/>
      <c r="M39" s="105"/>
      <c r="N39" s="79"/>
      <c r="O39" s="105"/>
      <c r="P39" s="73"/>
      <c r="Q39" s="105"/>
      <c r="R39" s="79"/>
      <c r="S39" s="105"/>
      <c r="T39" s="73"/>
      <c r="U39" s="105"/>
      <c r="V39" s="79"/>
      <c r="W39" s="105"/>
      <c r="X39" s="73"/>
      <c r="Y39" s="105"/>
      <c r="Z39" s="79"/>
      <c r="AA39" s="105"/>
      <c r="AB39" s="73"/>
      <c r="AC39" s="105"/>
      <c r="AD39" s="79"/>
      <c r="AE39" s="105"/>
      <c r="AF39" s="73"/>
      <c r="AG39" s="105"/>
      <c r="AH39" s="79"/>
      <c r="AI39" s="105"/>
      <c r="AJ39" s="73"/>
      <c r="AK39" s="105"/>
      <c r="AL39" s="79"/>
      <c r="AM39" s="105"/>
      <c r="AN39" s="73"/>
      <c r="AO39" s="105"/>
      <c r="AP39" s="79"/>
      <c r="AQ39" s="105"/>
      <c r="AR39" s="73"/>
      <c r="AS39" s="105"/>
      <c r="AT39" s="79"/>
      <c r="AU39" s="105"/>
      <c r="AV39" s="73"/>
      <c r="AW39" s="105"/>
      <c r="AX39" s="79"/>
      <c r="AY39" s="105"/>
      <c r="AZ39" s="73"/>
      <c r="BA39" s="105"/>
      <c r="BB39" s="79"/>
      <c r="BC39" s="105"/>
      <c r="BD39" s="73"/>
      <c r="BE39" s="105"/>
      <c r="BF39" s="79"/>
      <c r="BG39" s="105"/>
      <c r="BH39" s="73"/>
      <c r="BI39" s="105"/>
      <c r="BJ39" s="79"/>
      <c r="BK39" s="105"/>
      <c r="BL39" s="73"/>
      <c r="BM39" s="105"/>
      <c r="BN39" s="79"/>
      <c r="BO39" s="105"/>
      <c r="BP39" s="73"/>
      <c r="BQ39" s="105"/>
      <c r="BR39" s="79"/>
      <c r="BS39" s="105"/>
      <c r="BT39" s="73"/>
      <c r="BU39" s="105"/>
      <c r="BV39" s="79"/>
      <c r="BW39" s="105"/>
      <c r="BX39" s="73"/>
      <c r="BY39" s="105"/>
      <c r="BZ39" s="79"/>
      <c r="CA39" s="105"/>
      <c r="CB39" s="73"/>
      <c r="CC39" s="105"/>
      <c r="CD39" s="79"/>
      <c r="CE39" s="105"/>
      <c r="CF39" s="73"/>
      <c r="CG39" s="105"/>
      <c r="CH39" s="79"/>
      <c r="CI39" s="105"/>
      <c r="CJ39" s="73"/>
      <c r="CK39" s="105"/>
      <c r="CL39" s="79"/>
      <c r="CM39" s="105"/>
      <c r="CN39" s="73"/>
      <c r="CO39" s="105"/>
      <c r="CP39" s="79"/>
      <c r="CQ39" s="105"/>
      <c r="CR39" s="73"/>
      <c r="CS39" s="105"/>
      <c r="CT39" s="79"/>
      <c r="CU39" s="105"/>
      <c r="CV39" s="73"/>
      <c r="CW39" s="105"/>
      <c r="CX39" s="79"/>
      <c r="CY39" s="105"/>
      <c r="CZ39" s="73"/>
      <c r="DA39" s="105"/>
      <c r="DB39" s="79"/>
      <c r="DC39" s="105"/>
      <c r="DD39" s="73"/>
      <c r="DE39" s="105"/>
      <c r="DF39" s="79"/>
      <c r="DG39" s="105"/>
      <c r="DH39" s="73"/>
      <c r="DI39" s="105"/>
      <c r="DJ39" s="79"/>
      <c r="DK39" s="105"/>
      <c r="DL39" s="73"/>
      <c r="DM39" s="105"/>
      <c r="DN39" s="79"/>
      <c r="DO39" s="105"/>
      <c r="DP39" s="73"/>
      <c r="DQ39" s="105"/>
      <c r="DR39" s="79"/>
      <c r="DS39" s="105"/>
      <c r="DT39" s="73"/>
      <c r="DU39" s="105"/>
      <c r="DV39" s="79"/>
      <c r="DW39" s="105"/>
      <c r="DX39" s="73"/>
      <c r="DY39" s="105"/>
      <c r="DZ39" s="79"/>
      <c r="EA39" s="105"/>
      <c r="EB39" s="73"/>
      <c r="EC39" s="105"/>
      <c r="ED39" s="79"/>
      <c r="EE39" s="105"/>
      <c r="EF39" s="73"/>
      <c r="EG39" s="105"/>
      <c r="EH39" s="79"/>
      <c r="EI39" s="105"/>
      <c r="EJ39" s="73"/>
      <c r="EK39" s="105"/>
      <c r="EL39" s="79"/>
      <c r="EM39" s="105"/>
      <c r="EN39" s="73"/>
      <c r="EO39" s="105"/>
      <c r="EP39" s="79"/>
      <c r="EQ39" s="105"/>
      <c r="ER39" s="73"/>
      <c r="ES39" s="105"/>
      <c r="ET39" s="79"/>
      <c r="EU39" s="105"/>
      <c r="EV39" s="73"/>
      <c r="EW39" s="105"/>
      <c r="EX39" s="79"/>
      <c r="EY39" s="105"/>
      <c r="EZ39" s="73"/>
      <c r="FA39" s="105"/>
      <c r="FB39" s="79"/>
      <c r="FC39" s="105"/>
      <c r="FD39" s="73"/>
      <c r="FE39" s="105"/>
      <c r="FF39" s="79"/>
      <c r="FG39" s="105"/>
      <c r="FH39" s="73"/>
      <c r="FI39" s="105"/>
      <c r="FJ39" s="79"/>
      <c r="FK39" s="105"/>
      <c r="FL39" s="73"/>
      <c r="FM39" s="105"/>
      <c r="FN39" s="79"/>
      <c r="FO39" s="105"/>
      <c r="FP39" s="73"/>
      <c r="FQ39" s="105"/>
      <c r="FR39" s="79"/>
      <c r="FS39" s="105"/>
      <c r="FT39" s="73"/>
      <c r="FU39" s="105"/>
      <c r="FV39" s="79"/>
      <c r="FW39" s="73"/>
      <c r="FX39" s="73">
        <f t="shared" si="0"/>
        <v>0</v>
      </c>
      <c r="FY39" s="73"/>
      <c r="FZ39" s="73">
        <f t="shared" si="1"/>
        <v>0</v>
      </c>
      <c r="GA39" s="73"/>
      <c r="GB39" s="73">
        <f t="shared" si="2"/>
        <v>0</v>
      </c>
      <c r="GC39" s="73"/>
      <c r="GD39" s="73"/>
      <c r="GE39" s="73"/>
    </row>
    <row r="40" spans="2:187" s="23" customFormat="1" hidden="1" x14ac:dyDescent="0.25">
      <c r="B40" s="104" t="str">
        <f>IF('2020 Payroll'!B39&lt;&gt;0,'2020 Payroll'!B39,"")</f>
        <v/>
      </c>
      <c r="C40" s="105"/>
      <c r="D40" s="73"/>
      <c r="E40" s="105"/>
      <c r="F40" s="79"/>
      <c r="G40" s="105"/>
      <c r="H40" s="73"/>
      <c r="I40" s="105"/>
      <c r="J40" s="79"/>
      <c r="K40" s="105"/>
      <c r="L40" s="73"/>
      <c r="M40" s="105"/>
      <c r="N40" s="79"/>
      <c r="O40" s="105"/>
      <c r="P40" s="73"/>
      <c r="Q40" s="105"/>
      <c r="R40" s="79"/>
      <c r="S40" s="105"/>
      <c r="T40" s="73"/>
      <c r="U40" s="105"/>
      <c r="V40" s="79"/>
      <c r="W40" s="105"/>
      <c r="X40" s="73"/>
      <c r="Y40" s="105"/>
      <c r="Z40" s="79"/>
      <c r="AA40" s="105"/>
      <c r="AB40" s="73"/>
      <c r="AC40" s="105"/>
      <c r="AD40" s="79"/>
      <c r="AE40" s="105"/>
      <c r="AF40" s="73"/>
      <c r="AG40" s="105"/>
      <c r="AH40" s="79"/>
      <c r="AI40" s="105"/>
      <c r="AJ40" s="73"/>
      <c r="AK40" s="105"/>
      <c r="AL40" s="79"/>
      <c r="AM40" s="105"/>
      <c r="AN40" s="73"/>
      <c r="AO40" s="105"/>
      <c r="AP40" s="79"/>
      <c r="AQ40" s="105"/>
      <c r="AR40" s="73"/>
      <c r="AS40" s="105"/>
      <c r="AT40" s="79"/>
      <c r="AU40" s="105"/>
      <c r="AV40" s="73"/>
      <c r="AW40" s="105"/>
      <c r="AX40" s="79"/>
      <c r="AY40" s="105"/>
      <c r="AZ40" s="73"/>
      <c r="BA40" s="105"/>
      <c r="BB40" s="79"/>
      <c r="BC40" s="105"/>
      <c r="BD40" s="73"/>
      <c r="BE40" s="105"/>
      <c r="BF40" s="79"/>
      <c r="BG40" s="105"/>
      <c r="BH40" s="73"/>
      <c r="BI40" s="105"/>
      <c r="BJ40" s="79"/>
      <c r="BK40" s="105"/>
      <c r="BL40" s="73"/>
      <c r="BM40" s="105"/>
      <c r="BN40" s="79"/>
      <c r="BO40" s="105"/>
      <c r="BP40" s="73"/>
      <c r="BQ40" s="105"/>
      <c r="BR40" s="79"/>
      <c r="BS40" s="105"/>
      <c r="BT40" s="73"/>
      <c r="BU40" s="105"/>
      <c r="BV40" s="79"/>
      <c r="BW40" s="105"/>
      <c r="BX40" s="73"/>
      <c r="BY40" s="105"/>
      <c r="BZ40" s="79"/>
      <c r="CA40" s="105"/>
      <c r="CB40" s="73"/>
      <c r="CC40" s="105"/>
      <c r="CD40" s="79"/>
      <c r="CE40" s="105"/>
      <c r="CF40" s="73"/>
      <c r="CG40" s="105"/>
      <c r="CH40" s="79"/>
      <c r="CI40" s="105"/>
      <c r="CJ40" s="73"/>
      <c r="CK40" s="105"/>
      <c r="CL40" s="79"/>
      <c r="CM40" s="105"/>
      <c r="CN40" s="73"/>
      <c r="CO40" s="105"/>
      <c r="CP40" s="79"/>
      <c r="CQ40" s="105"/>
      <c r="CR40" s="73"/>
      <c r="CS40" s="105"/>
      <c r="CT40" s="79"/>
      <c r="CU40" s="105"/>
      <c r="CV40" s="73"/>
      <c r="CW40" s="105"/>
      <c r="CX40" s="79"/>
      <c r="CY40" s="105"/>
      <c r="CZ40" s="73"/>
      <c r="DA40" s="105"/>
      <c r="DB40" s="79"/>
      <c r="DC40" s="105"/>
      <c r="DD40" s="73"/>
      <c r="DE40" s="105"/>
      <c r="DF40" s="79"/>
      <c r="DG40" s="105"/>
      <c r="DH40" s="73"/>
      <c r="DI40" s="105"/>
      <c r="DJ40" s="79"/>
      <c r="DK40" s="105"/>
      <c r="DL40" s="73"/>
      <c r="DM40" s="105"/>
      <c r="DN40" s="79"/>
      <c r="DO40" s="105"/>
      <c r="DP40" s="73"/>
      <c r="DQ40" s="105"/>
      <c r="DR40" s="79"/>
      <c r="DS40" s="105"/>
      <c r="DT40" s="73"/>
      <c r="DU40" s="105"/>
      <c r="DV40" s="79"/>
      <c r="DW40" s="105"/>
      <c r="DX40" s="73"/>
      <c r="DY40" s="105"/>
      <c r="DZ40" s="79"/>
      <c r="EA40" s="105"/>
      <c r="EB40" s="73"/>
      <c r="EC40" s="105"/>
      <c r="ED40" s="79"/>
      <c r="EE40" s="105"/>
      <c r="EF40" s="73"/>
      <c r="EG40" s="105"/>
      <c r="EH40" s="79"/>
      <c r="EI40" s="105"/>
      <c r="EJ40" s="73"/>
      <c r="EK40" s="105"/>
      <c r="EL40" s="79"/>
      <c r="EM40" s="105"/>
      <c r="EN40" s="73"/>
      <c r="EO40" s="105"/>
      <c r="EP40" s="79"/>
      <c r="EQ40" s="105"/>
      <c r="ER40" s="73"/>
      <c r="ES40" s="105"/>
      <c r="ET40" s="79"/>
      <c r="EU40" s="105"/>
      <c r="EV40" s="73"/>
      <c r="EW40" s="105"/>
      <c r="EX40" s="79"/>
      <c r="EY40" s="105"/>
      <c r="EZ40" s="73"/>
      <c r="FA40" s="105"/>
      <c r="FB40" s="79"/>
      <c r="FC40" s="105"/>
      <c r="FD40" s="73"/>
      <c r="FE40" s="105"/>
      <c r="FF40" s="79"/>
      <c r="FG40" s="105"/>
      <c r="FH40" s="73"/>
      <c r="FI40" s="105"/>
      <c r="FJ40" s="79"/>
      <c r="FK40" s="105"/>
      <c r="FL40" s="73"/>
      <c r="FM40" s="105"/>
      <c r="FN40" s="79"/>
      <c r="FO40" s="105"/>
      <c r="FP40" s="73"/>
      <c r="FQ40" s="105"/>
      <c r="FR40" s="79"/>
      <c r="FS40" s="105"/>
      <c r="FT40" s="73"/>
      <c r="FU40" s="105"/>
      <c r="FV40" s="79"/>
      <c r="FW40" s="73"/>
      <c r="FX40" s="73">
        <f t="shared" si="0"/>
        <v>0</v>
      </c>
      <c r="FY40" s="73"/>
      <c r="FZ40" s="73">
        <f t="shared" si="1"/>
        <v>0</v>
      </c>
      <c r="GA40" s="73"/>
      <c r="GB40" s="73">
        <f t="shared" si="2"/>
        <v>0</v>
      </c>
      <c r="GC40" s="73"/>
      <c r="GD40" s="73"/>
      <c r="GE40" s="73"/>
    </row>
    <row r="41" spans="2:187" s="23" customFormat="1" hidden="1" x14ac:dyDescent="0.25">
      <c r="B41" s="104" t="str">
        <f>IF('2020 Payroll'!B40&lt;&gt;0,'2020 Payroll'!B40,"")</f>
        <v/>
      </c>
      <c r="C41" s="105"/>
      <c r="D41" s="73"/>
      <c r="E41" s="105"/>
      <c r="F41" s="79"/>
      <c r="G41" s="105"/>
      <c r="H41" s="73"/>
      <c r="I41" s="105"/>
      <c r="J41" s="79"/>
      <c r="K41" s="105"/>
      <c r="L41" s="73"/>
      <c r="M41" s="105"/>
      <c r="N41" s="79"/>
      <c r="O41" s="105"/>
      <c r="P41" s="73"/>
      <c r="Q41" s="105"/>
      <c r="R41" s="79"/>
      <c r="S41" s="105"/>
      <c r="T41" s="73"/>
      <c r="U41" s="105"/>
      <c r="V41" s="79"/>
      <c r="W41" s="105"/>
      <c r="X41" s="73"/>
      <c r="Y41" s="105"/>
      <c r="Z41" s="79"/>
      <c r="AA41" s="105"/>
      <c r="AB41" s="73"/>
      <c r="AC41" s="105"/>
      <c r="AD41" s="79"/>
      <c r="AE41" s="105"/>
      <c r="AF41" s="73"/>
      <c r="AG41" s="105"/>
      <c r="AH41" s="79"/>
      <c r="AI41" s="105"/>
      <c r="AJ41" s="73"/>
      <c r="AK41" s="105"/>
      <c r="AL41" s="79"/>
      <c r="AM41" s="105"/>
      <c r="AN41" s="73"/>
      <c r="AO41" s="105"/>
      <c r="AP41" s="79"/>
      <c r="AQ41" s="105"/>
      <c r="AR41" s="73"/>
      <c r="AS41" s="105"/>
      <c r="AT41" s="79"/>
      <c r="AU41" s="105"/>
      <c r="AV41" s="73"/>
      <c r="AW41" s="105"/>
      <c r="AX41" s="79"/>
      <c r="AY41" s="105"/>
      <c r="AZ41" s="73"/>
      <c r="BA41" s="105"/>
      <c r="BB41" s="79"/>
      <c r="BC41" s="105"/>
      <c r="BD41" s="73"/>
      <c r="BE41" s="105"/>
      <c r="BF41" s="79"/>
      <c r="BG41" s="105"/>
      <c r="BH41" s="73"/>
      <c r="BI41" s="105"/>
      <c r="BJ41" s="79"/>
      <c r="BK41" s="105"/>
      <c r="BL41" s="73"/>
      <c r="BM41" s="105"/>
      <c r="BN41" s="79"/>
      <c r="BO41" s="105"/>
      <c r="BP41" s="73"/>
      <c r="BQ41" s="105"/>
      <c r="BR41" s="79"/>
      <c r="BS41" s="105"/>
      <c r="BT41" s="73"/>
      <c r="BU41" s="105"/>
      <c r="BV41" s="79"/>
      <c r="BW41" s="105"/>
      <c r="BX41" s="73"/>
      <c r="BY41" s="105"/>
      <c r="BZ41" s="79"/>
      <c r="CA41" s="105"/>
      <c r="CB41" s="73"/>
      <c r="CC41" s="105"/>
      <c r="CD41" s="79"/>
      <c r="CE41" s="105"/>
      <c r="CF41" s="73"/>
      <c r="CG41" s="105"/>
      <c r="CH41" s="79"/>
      <c r="CI41" s="105"/>
      <c r="CJ41" s="73"/>
      <c r="CK41" s="105"/>
      <c r="CL41" s="79"/>
      <c r="CM41" s="105"/>
      <c r="CN41" s="73"/>
      <c r="CO41" s="105"/>
      <c r="CP41" s="79"/>
      <c r="CQ41" s="105"/>
      <c r="CR41" s="73"/>
      <c r="CS41" s="105"/>
      <c r="CT41" s="79"/>
      <c r="CU41" s="105"/>
      <c r="CV41" s="73"/>
      <c r="CW41" s="105"/>
      <c r="CX41" s="79"/>
      <c r="CY41" s="105"/>
      <c r="CZ41" s="73"/>
      <c r="DA41" s="105"/>
      <c r="DB41" s="79"/>
      <c r="DC41" s="105"/>
      <c r="DD41" s="73"/>
      <c r="DE41" s="105"/>
      <c r="DF41" s="79"/>
      <c r="DG41" s="105"/>
      <c r="DH41" s="73"/>
      <c r="DI41" s="105"/>
      <c r="DJ41" s="79"/>
      <c r="DK41" s="105"/>
      <c r="DL41" s="73"/>
      <c r="DM41" s="105"/>
      <c r="DN41" s="79"/>
      <c r="DO41" s="105"/>
      <c r="DP41" s="73"/>
      <c r="DQ41" s="105"/>
      <c r="DR41" s="79"/>
      <c r="DS41" s="105"/>
      <c r="DT41" s="73"/>
      <c r="DU41" s="105"/>
      <c r="DV41" s="79"/>
      <c r="DW41" s="105"/>
      <c r="DX41" s="73"/>
      <c r="DY41" s="105"/>
      <c r="DZ41" s="79"/>
      <c r="EA41" s="105"/>
      <c r="EB41" s="73"/>
      <c r="EC41" s="105"/>
      <c r="ED41" s="79"/>
      <c r="EE41" s="105"/>
      <c r="EF41" s="73"/>
      <c r="EG41" s="105"/>
      <c r="EH41" s="79"/>
      <c r="EI41" s="105"/>
      <c r="EJ41" s="73"/>
      <c r="EK41" s="105"/>
      <c r="EL41" s="79"/>
      <c r="EM41" s="105"/>
      <c r="EN41" s="73"/>
      <c r="EO41" s="105"/>
      <c r="EP41" s="79"/>
      <c r="EQ41" s="105"/>
      <c r="ER41" s="73"/>
      <c r="ES41" s="105"/>
      <c r="ET41" s="79"/>
      <c r="EU41" s="105"/>
      <c r="EV41" s="73"/>
      <c r="EW41" s="105"/>
      <c r="EX41" s="79"/>
      <c r="EY41" s="105"/>
      <c r="EZ41" s="73"/>
      <c r="FA41" s="105"/>
      <c r="FB41" s="79"/>
      <c r="FC41" s="105"/>
      <c r="FD41" s="73"/>
      <c r="FE41" s="105"/>
      <c r="FF41" s="79"/>
      <c r="FG41" s="105"/>
      <c r="FH41" s="73"/>
      <c r="FI41" s="105"/>
      <c r="FJ41" s="79"/>
      <c r="FK41" s="105"/>
      <c r="FL41" s="73"/>
      <c r="FM41" s="105"/>
      <c r="FN41" s="79"/>
      <c r="FO41" s="105"/>
      <c r="FP41" s="73"/>
      <c r="FQ41" s="105"/>
      <c r="FR41" s="79"/>
      <c r="FS41" s="105"/>
      <c r="FT41" s="73"/>
      <c r="FU41" s="105"/>
      <c r="FV41" s="79"/>
      <c r="FW41" s="73"/>
      <c r="FX41" s="73">
        <f t="shared" si="0"/>
        <v>0</v>
      </c>
      <c r="FY41" s="73"/>
      <c r="FZ41" s="73">
        <f t="shared" si="1"/>
        <v>0</v>
      </c>
      <c r="GA41" s="73"/>
      <c r="GB41" s="73">
        <f t="shared" si="2"/>
        <v>0</v>
      </c>
      <c r="GC41" s="73"/>
      <c r="GD41" s="73"/>
      <c r="GE41" s="73"/>
    </row>
    <row r="42" spans="2:187" s="23" customFormat="1" hidden="1" x14ac:dyDescent="0.25">
      <c r="B42" s="104" t="str">
        <f>IF('2020 Payroll'!B41&lt;&gt;0,'2020 Payroll'!B41,"")</f>
        <v/>
      </c>
      <c r="C42" s="105"/>
      <c r="D42" s="73"/>
      <c r="E42" s="105"/>
      <c r="F42" s="79"/>
      <c r="G42" s="105"/>
      <c r="H42" s="73"/>
      <c r="I42" s="105"/>
      <c r="J42" s="79"/>
      <c r="K42" s="105"/>
      <c r="L42" s="73"/>
      <c r="M42" s="105"/>
      <c r="N42" s="79"/>
      <c r="O42" s="105"/>
      <c r="P42" s="73"/>
      <c r="Q42" s="105"/>
      <c r="R42" s="79"/>
      <c r="S42" s="105"/>
      <c r="T42" s="73"/>
      <c r="U42" s="105"/>
      <c r="V42" s="79"/>
      <c r="W42" s="105"/>
      <c r="X42" s="73"/>
      <c r="Y42" s="105"/>
      <c r="Z42" s="79"/>
      <c r="AA42" s="105"/>
      <c r="AB42" s="73"/>
      <c r="AC42" s="105"/>
      <c r="AD42" s="79"/>
      <c r="AE42" s="105"/>
      <c r="AF42" s="73"/>
      <c r="AG42" s="105"/>
      <c r="AH42" s="79"/>
      <c r="AI42" s="105"/>
      <c r="AJ42" s="73"/>
      <c r="AK42" s="105"/>
      <c r="AL42" s="79"/>
      <c r="AM42" s="105"/>
      <c r="AN42" s="73"/>
      <c r="AO42" s="105"/>
      <c r="AP42" s="79"/>
      <c r="AQ42" s="105"/>
      <c r="AR42" s="73"/>
      <c r="AS42" s="105"/>
      <c r="AT42" s="79"/>
      <c r="AU42" s="105"/>
      <c r="AV42" s="73"/>
      <c r="AW42" s="105"/>
      <c r="AX42" s="79"/>
      <c r="AY42" s="105"/>
      <c r="AZ42" s="73"/>
      <c r="BA42" s="105"/>
      <c r="BB42" s="79"/>
      <c r="BC42" s="105"/>
      <c r="BD42" s="73"/>
      <c r="BE42" s="105"/>
      <c r="BF42" s="79"/>
      <c r="BG42" s="105"/>
      <c r="BH42" s="73"/>
      <c r="BI42" s="105"/>
      <c r="BJ42" s="79"/>
      <c r="BK42" s="105"/>
      <c r="BL42" s="73"/>
      <c r="BM42" s="105"/>
      <c r="BN42" s="79"/>
      <c r="BO42" s="105"/>
      <c r="BP42" s="73"/>
      <c r="BQ42" s="105"/>
      <c r="BR42" s="79"/>
      <c r="BS42" s="105"/>
      <c r="BT42" s="73"/>
      <c r="BU42" s="105"/>
      <c r="BV42" s="79"/>
      <c r="BW42" s="105"/>
      <c r="BX42" s="73"/>
      <c r="BY42" s="105"/>
      <c r="BZ42" s="79"/>
      <c r="CA42" s="105"/>
      <c r="CB42" s="73"/>
      <c r="CC42" s="105"/>
      <c r="CD42" s="79"/>
      <c r="CE42" s="105"/>
      <c r="CF42" s="73"/>
      <c r="CG42" s="105"/>
      <c r="CH42" s="79"/>
      <c r="CI42" s="105"/>
      <c r="CJ42" s="73"/>
      <c r="CK42" s="105"/>
      <c r="CL42" s="79"/>
      <c r="CM42" s="105"/>
      <c r="CN42" s="73"/>
      <c r="CO42" s="105"/>
      <c r="CP42" s="79"/>
      <c r="CQ42" s="105"/>
      <c r="CR42" s="73"/>
      <c r="CS42" s="105"/>
      <c r="CT42" s="79"/>
      <c r="CU42" s="105"/>
      <c r="CV42" s="73"/>
      <c r="CW42" s="105"/>
      <c r="CX42" s="79"/>
      <c r="CY42" s="105"/>
      <c r="CZ42" s="73"/>
      <c r="DA42" s="105"/>
      <c r="DB42" s="79"/>
      <c r="DC42" s="105"/>
      <c r="DD42" s="73"/>
      <c r="DE42" s="105"/>
      <c r="DF42" s="79"/>
      <c r="DG42" s="105"/>
      <c r="DH42" s="73"/>
      <c r="DI42" s="105"/>
      <c r="DJ42" s="79"/>
      <c r="DK42" s="105"/>
      <c r="DL42" s="73"/>
      <c r="DM42" s="105"/>
      <c r="DN42" s="79"/>
      <c r="DO42" s="105"/>
      <c r="DP42" s="73"/>
      <c r="DQ42" s="105"/>
      <c r="DR42" s="79"/>
      <c r="DS42" s="105"/>
      <c r="DT42" s="73"/>
      <c r="DU42" s="105"/>
      <c r="DV42" s="79"/>
      <c r="DW42" s="105"/>
      <c r="DX42" s="73"/>
      <c r="DY42" s="105"/>
      <c r="DZ42" s="79"/>
      <c r="EA42" s="105"/>
      <c r="EB42" s="73"/>
      <c r="EC42" s="105"/>
      <c r="ED42" s="79"/>
      <c r="EE42" s="105"/>
      <c r="EF42" s="73"/>
      <c r="EG42" s="105"/>
      <c r="EH42" s="79"/>
      <c r="EI42" s="105"/>
      <c r="EJ42" s="73"/>
      <c r="EK42" s="105"/>
      <c r="EL42" s="79"/>
      <c r="EM42" s="105"/>
      <c r="EN42" s="73"/>
      <c r="EO42" s="105"/>
      <c r="EP42" s="79"/>
      <c r="EQ42" s="105"/>
      <c r="ER42" s="73"/>
      <c r="ES42" s="105"/>
      <c r="ET42" s="79"/>
      <c r="EU42" s="105"/>
      <c r="EV42" s="73"/>
      <c r="EW42" s="105"/>
      <c r="EX42" s="79"/>
      <c r="EY42" s="105"/>
      <c r="EZ42" s="73"/>
      <c r="FA42" s="105"/>
      <c r="FB42" s="79"/>
      <c r="FC42" s="105"/>
      <c r="FD42" s="73"/>
      <c r="FE42" s="105"/>
      <c r="FF42" s="79"/>
      <c r="FG42" s="105"/>
      <c r="FH42" s="73"/>
      <c r="FI42" s="105"/>
      <c r="FJ42" s="79"/>
      <c r="FK42" s="105"/>
      <c r="FL42" s="73"/>
      <c r="FM42" s="105"/>
      <c r="FN42" s="79"/>
      <c r="FO42" s="105"/>
      <c r="FP42" s="73"/>
      <c r="FQ42" s="105"/>
      <c r="FR42" s="79"/>
      <c r="FS42" s="105"/>
      <c r="FT42" s="73"/>
      <c r="FU42" s="105"/>
      <c r="FV42" s="79"/>
      <c r="FW42" s="73"/>
      <c r="FX42" s="73">
        <f t="shared" si="0"/>
        <v>0</v>
      </c>
      <c r="FY42" s="73"/>
      <c r="FZ42" s="73">
        <f t="shared" si="1"/>
        <v>0</v>
      </c>
      <c r="GA42" s="73"/>
      <c r="GB42" s="73">
        <f t="shared" si="2"/>
        <v>0</v>
      </c>
      <c r="GC42" s="73"/>
      <c r="GD42" s="73"/>
      <c r="GE42" s="73"/>
    </row>
    <row r="43" spans="2:187" s="23" customFormat="1" hidden="1" x14ac:dyDescent="0.25">
      <c r="B43" s="104" t="str">
        <f>IF('2020 Payroll'!B42&lt;&gt;0,'2020 Payroll'!B42,"")</f>
        <v/>
      </c>
      <c r="C43" s="105"/>
      <c r="D43" s="73"/>
      <c r="E43" s="105"/>
      <c r="F43" s="79"/>
      <c r="G43" s="105"/>
      <c r="H43" s="73"/>
      <c r="I43" s="105"/>
      <c r="J43" s="79"/>
      <c r="K43" s="105"/>
      <c r="L43" s="73"/>
      <c r="M43" s="105"/>
      <c r="N43" s="79"/>
      <c r="O43" s="105"/>
      <c r="P43" s="73"/>
      <c r="Q43" s="105"/>
      <c r="R43" s="79"/>
      <c r="S43" s="105"/>
      <c r="T43" s="73"/>
      <c r="U43" s="105"/>
      <c r="V43" s="79"/>
      <c r="W43" s="105"/>
      <c r="X43" s="73"/>
      <c r="Y43" s="105"/>
      <c r="Z43" s="79"/>
      <c r="AA43" s="105"/>
      <c r="AB43" s="73"/>
      <c r="AC43" s="105"/>
      <c r="AD43" s="79"/>
      <c r="AE43" s="105"/>
      <c r="AF43" s="73"/>
      <c r="AG43" s="105"/>
      <c r="AH43" s="79"/>
      <c r="AI43" s="105"/>
      <c r="AJ43" s="73"/>
      <c r="AK43" s="105"/>
      <c r="AL43" s="79"/>
      <c r="AM43" s="105"/>
      <c r="AN43" s="73"/>
      <c r="AO43" s="105"/>
      <c r="AP43" s="79"/>
      <c r="AQ43" s="105"/>
      <c r="AR43" s="73"/>
      <c r="AS43" s="105"/>
      <c r="AT43" s="79"/>
      <c r="AU43" s="105"/>
      <c r="AV43" s="73"/>
      <c r="AW43" s="105"/>
      <c r="AX43" s="79"/>
      <c r="AY43" s="105"/>
      <c r="AZ43" s="73"/>
      <c r="BA43" s="105"/>
      <c r="BB43" s="79"/>
      <c r="BC43" s="105"/>
      <c r="BD43" s="73"/>
      <c r="BE43" s="105"/>
      <c r="BF43" s="79"/>
      <c r="BG43" s="105"/>
      <c r="BH43" s="73"/>
      <c r="BI43" s="105"/>
      <c r="BJ43" s="79"/>
      <c r="BK43" s="105"/>
      <c r="BL43" s="73"/>
      <c r="BM43" s="105"/>
      <c r="BN43" s="79"/>
      <c r="BO43" s="105"/>
      <c r="BP43" s="73"/>
      <c r="BQ43" s="105"/>
      <c r="BR43" s="79"/>
      <c r="BS43" s="105"/>
      <c r="BT43" s="73"/>
      <c r="BU43" s="105"/>
      <c r="BV43" s="79"/>
      <c r="BW43" s="105"/>
      <c r="BX43" s="73"/>
      <c r="BY43" s="105"/>
      <c r="BZ43" s="79"/>
      <c r="CA43" s="105"/>
      <c r="CB43" s="73"/>
      <c r="CC43" s="105"/>
      <c r="CD43" s="79"/>
      <c r="CE43" s="105"/>
      <c r="CF43" s="73"/>
      <c r="CG43" s="105"/>
      <c r="CH43" s="79"/>
      <c r="CI43" s="105"/>
      <c r="CJ43" s="73"/>
      <c r="CK43" s="105"/>
      <c r="CL43" s="79"/>
      <c r="CM43" s="105"/>
      <c r="CN43" s="73"/>
      <c r="CO43" s="105"/>
      <c r="CP43" s="79"/>
      <c r="CQ43" s="105"/>
      <c r="CR43" s="73"/>
      <c r="CS43" s="105"/>
      <c r="CT43" s="79"/>
      <c r="CU43" s="105"/>
      <c r="CV43" s="73"/>
      <c r="CW43" s="105"/>
      <c r="CX43" s="79"/>
      <c r="CY43" s="105"/>
      <c r="CZ43" s="73"/>
      <c r="DA43" s="105"/>
      <c r="DB43" s="79"/>
      <c r="DC43" s="105"/>
      <c r="DD43" s="73"/>
      <c r="DE43" s="105"/>
      <c r="DF43" s="79"/>
      <c r="DG43" s="105"/>
      <c r="DH43" s="73"/>
      <c r="DI43" s="105"/>
      <c r="DJ43" s="79"/>
      <c r="DK43" s="105"/>
      <c r="DL43" s="73"/>
      <c r="DM43" s="105"/>
      <c r="DN43" s="79"/>
      <c r="DO43" s="105"/>
      <c r="DP43" s="73"/>
      <c r="DQ43" s="105"/>
      <c r="DR43" s="79"/>
      <c r="DS43" s="105"/>
      <c r="DT43" s="73"/>
      <c r="DU43" s="105"/>
      <c r="DV43" s="79"/>
      <c r="DW43" s="105"/>
      <c r="DX43" s="73"/>
      <c r="DY43" s="105"/>
      <c r="DZ43" s="79"/>
      <c r="EA43" s="105"/>
      <c r="EB43" s="73"/>
      <c r="EC43" s="105"/>
      <c r="ED43" s="79"/>
      <c r="EE43" s="105"/>
      <c r="EF43" s="73"/>
      <c r="EG43" s="105"/>
      <c r="EH43" s="79"/>
      <c r="EI43" s="105"/>
      <c r="EJ43" s="73"/>
      <c r="EK43" s="105"/>
      <c r="EL43" s="79"/>
      <c r="EM43" s="105"/>
      <c r="EN43" s="73"/>
      <c r="EO43" s="105"/>
      <c r="EP43" s="79"/>
      <c r="EQ43" s="105"/>
      <c r="ER43" s="73"/>
      <c r="ES43" s="105"/>
      <c r="ET43" s="79"/>
      <c r="EU43" s="105"/>
      <c r="EV43" s="73"/>
      <c r="EW43" s="105"/>
      <c r="EX43" s="79"/>
      <c r="EY43" s="105"/>
      <c r="EZ43" s="73"/>
      <c r="FA43" s="105"/>
      <c r="FB43" s="79"/>
      <c r="FC43" s="105"/>
      <c r="FD43" s="73"/>
      <c r="FE43" s="105"/>
      <c r="FF43" s="79"/>
      <c r="FG43" s="105"/>
      <c r="FH43" s="73"/>
      <c r="FI43" s="105"/>
      <c r="FJ43" s="79"/>
      <c r="FK43" s="105"/>
      <c r="FL43" s="73"/>
      <c r="FM43" s="105"/>
      <c r="FN43" s="79"/>
      <c r="FO43" s="105"/>
      <c r="FP43" s="73"/>
      <c r="FQ43" s="105"/>
      <c r="FR43" s="79"/>
      <c r="FS43" s="105"/>
      <c r="FT43" s="73"/>
      <c r="FU43" s="105"/>
      <c r="FV43" s="79"/>
      <c r="FW43" s="73"/>
      <c r="FX43" s="73">
        <f t="shared" si="0"/>
        <v>0</v>
      </c>
      <c r="FY43" s="73"/>
      <c r="FZ43" s="73">
        <f t="shared" si="1"/>
        <v>0</v>
      </c>
      <c r="GA43" s="73"/>
      <c r="GB43" s="73">
        <f t="shared" si="2"/>
        <v>0</v>
      </c>
      <c r="GC43" s="73"/>
      <c r="GD43" s="73"/>
      <c r="GE43" s="73"/>
    </row>
    <row r="44" spans="2:187" s="23" customFormat="1" hidden="1" x14ac:dyDescent="0.25">
      <c r="B44" s="104" t="str">
        <f>IF('2020 Payroll'!B43&lt;&gt;0,'2020 Payroll'!B43,"")</f>
        <v/>
      </c>
      <c r="C44" s="105"/>
      <c r="D44" s="73"/>
      <c r="E44" s="105"/>
      <c r="F44" s="79"/>
      <c r="G44" s="105"/>
      <c r="H44" s="73"/>
      <c r="I44" s="105"/>
      <c r="J44" s="79"/>
      <c r="K44" s="105"/>
      <c r="L44" s="73"/>
      <c r="M44" s="105"/>
      <c r="N44" s="79"/>
      <c r="O44" s="105"/>
      <c r="P44" s="73"/>
      <c r="Q44" s="105"/>
      <c r="R44" s="79"/>
      <c r="S44" s="105"/>
      <c r="T44" s="73"/>
      <c r="U44" s="105"/>
      <c r="V44" s="79"/>
      <c r="W44" s="105"/>
      <c r="X44" s="73"/>
      <c r="Y44" s="105"/>
      <c r="Z44" s="79"/>
      <c r="AA44" s="105"/>
      <c r="AB44" s="73"/>
      <c r="AC44" s="105"/>
      <c r="AD44" s="79"/>
      <c r="AE44" s="105"/>
      <c r="AF44" s="73"/>
      <c r="AG44" s="105"/>
      <c r="AH44" s="79"/>
      <c r="AI44" s="105"/>
      <c r="AJ44" s="73"/>
      <c r="AK44" s="105"/>
      <c r="AL44" s="79"/>
      <c r="AM44" s="105"/>
      <c r="AN44" s="73"/>
      <c r="AO44" s="105"/>
      <c r="AP44" s="79"/>
      <c r="AQ44" s="105"/>
      <c r="AR44" s="73"/>
      <c r="AS44" s="105"/>
      <c r="AT44" s="79"/>
      <c r="AU44" s="105"/>
      <c r="AV44" s="73"/>
      <c r="AW44" s="105"/>
      <c r="AX44" s="79"/>
      <c r="AY44" s="105"/>
      <c r="AZ44" s="73"/>
      <c r="BA44" s="105"/>
      <c r="BB44" s="79"/>
      <c r="BC44" s="105"/>
      <c r="BD44" s="73"/>
      <c r="BE44" s="105"/>
      <c r="BF44" s="79"/>
      <c r="BG44" s="105"/>
      <c r="BH44" s="73"/>
      <c r="BI44" s="105"/>
      <c r="BJ44" s="79"/>
      <c r="BK44" s="105"/>
      <c r="BL44" s="73"/>
      <c r="BM44" s="105"/>
      <c r="BN44" s="79"/>
      <c r="BO44" s="105"/>
      <c r="BP44" s="73"/>
      <c r="BQ44" s="105"/>
      <c r="BR44" s="79"/>
      <c r="BS44" s="105"/>
      <c r="BT44" s="73"/>
      <c r="BU44" s="105"/>
      <c r="BV44" s="79"/>
      <c r="BW44" s="105"/>
      <c r="BX44" s="73"/>
      <c r="BY44" s="105"/>
      <c r="BZ44" s="79"/>
      <c r="CA44" s="105"/>
      <c r="CB44" s="73"/>
      <c r="CC44" s="105"/>
      <c r="CD44" s="79"/>
      <c r="CE44" s="105"/>
      <c r="CF44" s="73"/>
      <c r="CG44" s="105"/>
      <c r="CH44" s="79"/>
      <c r="CI44" s="105"/>
      <c r="CJ44" s="73"/>
      <c r="CK44" s="105"/>
      <c r="CL44" s="79"/>
      <c r="CM44" s="105"/>
      <c r="CN44" s="73"/>
      <c r="CO44" s="105"/>
      <c r="CP44" s="79"/>
      <c r="CQ44" s="105"/>
      <c r="CR44" s="73"/>
      <c r="CS44" s="105"/>
      <c r="CT44" s="79"/>
      <c r="CU44" s="105"/>
      <c r="CV44" s="73"/>
      <c r="CW44" s="105"/>
      <c r="CX44" s="79"/>
      <c r="CY44" s="105"/>
      <c r="CZ44" s="73"/>
      <c r="DA44" s="105"/>
      <c r="DB44" s="79"/>
      <c r="DC44" s="105"/>
      <c r="DD44" s="73"/>
      <c r="DE44" s="105"/>
      <c r="DF44" s="79"/>
      <c r="DG44" s="105"/>
      <c r="DH44" s="73"/>
      <c r="DI44" s="105"/>
      <c r="DJ44" s="79"/>
      <c r="DK44" s="105"/>
      <c r="DL44" s="73"/>
      <c r="DM44" s="105"/>
      <c r="DN44" s="79"/>
      <c r="DO44" s="105"/>
      <c r="DP44" s="73"/>
      <c r="DQ44" s="105"/>
      <c r="DR44" s="79"/>
      <c r="DS44" s="105"/>
      <c r="DT44" s="73"/>
      <c r="DU44" s="105"/>
      <c r="DV44" s="79"/>
      <c r="DW44" s="105"/>
      <c r="DX44" s="73"/>
      <c r="DY44" s="105"/>
      <c r="DZ44" s="79"/>
      <c r="EA44" s="105"/>
      <c r="EB44" s="73"/>
      <c r="EC44" s="105"/>
      <c r="ED44" s="79"/>
      <c r="EE44" s="105"/>
      <c r="EF44" s="73"/>
      <c r="EG44" s="105"/>
      <c r="EH44" s="79"/>
      <c r="EI44" s="105"/>
      <c r="EJ44" s="73"/>
      <c r="EK44" s="105"/>
      <c r="EL44" s="79"/>
      <c r="EM44" s="105"/>
      <c r="EN44" s="73"/>
      <c r="EO44" s="105"/>
      <c r="EP44" s="79"/>
      <c r="EQ44" s="105"/>
      <c r="ER44" s="73"/>
      <c r="ES44" s="105"/>
      <c r="ET44" s="79"/>
      <c r="EU44" s="105"/>
      <c r="EV44" s="73"/>
      <c r="EW44" s="105"/>
      <c r="EX44" s="79"/>
      <c r="EY44" s="105"/>
      <c r="EZ44" s="73"/>
      <c r="FA44" s="105"/>
      <c r="FB44" s="79"/>
      <c r="FC44" s="105"/>
      <c r="FD44" s="73"/>
      <c r="FE44" s="105"/>
      <c r="FF44" s="79"/>
      <c r="FG44" s="105"/>
      <c r="FH44" s="73"/>
      <c r="FI44" s="105"/>
      <c r="FJ44" s="79"/>
      <c r="FK44" s="105"/>
      <c r="FL44" s="73"/>
      <c r="FM44" s="105"/>
      <c r="FN44" s="79"/>
      <c r="FO44" s="105"/>
      <c r="FP44" s="73"/>
      <c r="FQ44" s="105"/>
      <c r="FR44" s="79"/>
      <c r="FS44" s="105"/>
      <c r="FT44" s="73"/>
      <c r="FU44" s="105"/>
      <c r="FV44" s="79"/>
      <c r="FW44" s="73"/>
      <c r="FX44" s="73">
        <f t="shared" si="0"/>
        <v>0</v>
      </c>
      <c r="FY44" s="73"/>
      <c r="FZ44" s="73">
        <f t="shared" si="1"/>
        <v>0</v>
      </c>
      <c r="GA44" s="73"/>
      <c r="GB44" s="73">
        <f t="shared" si="2"/>
        <v>0</v>
      </c>
      <c r="GC44" s="73"/>
      <c r="GD44" s="73"/>
      <c r="GE44" s="73"/>
    </row>
    <row r="45" spans="2:187" s="23" customFormat="1" hidden="1" x14ac:dyDescent="0.25">
      <c r="B45" s="104" t="str">
        <f>IF('2020 Payroll'!B44&lt;&gt;0,'2020 Payroll'!B44,"")</f>
        <v/>
      </c>
      <c r="C45" s="105"/>
      <c r="D45" s="73"/>
      <c r="E45" s="105"/>
      <c r="F45" s="79"/>
      <c r="G45" s="105"/>
      <c r="H45" s="73"/>
      <c r="I45" s="105"/>
      <c r="J45" s="79"/>
      <c r="K45" s="105"/>
      <c r="L45" s="73"/>
      <c r="M45" s="105"/>
      <c r="N45" s="79"/>
      <c r="O45" s="105"/>
      <c r="P45" s="73"/>
      <c r="Q45" s="105"/>
      <c r="R45" s="79"/>
      <c r="S45" s="105"/>
      <c r="T45" s="73"/>
      <c r="U45" s="105"/>
      <c r="V45" s="79"/>
      <c r="W45" s="105"/>
      <c r="X45" s="73"/>
      <c r="Y45" s="105"/>
      <c r="Z45" s="79"/>
      <c r="AA45" s="105"/>
      <c r="AB45" s="73"/>
      <c r="AC45" s="105"/>
      <c r="AD45" s="79"/>
      <c r="AE45" s="105"/>
      <c r="AF45" s="73"/>
      <c r="AG45" s="105"/>
      <c r="AH45" s="79"/>
      <c r="AI45" s="105"/>
      <c r="AJ45" s="73"/>
      <c r="AK45" s="105"/>
      <c r="AL45" s="79"/>
      <c r="AM45" s="105"/>
      <c r="AN45" s="73"/>
      <c r="AO45" s="105"/>
      <c r="AP45" s="79"/>
      <c r="AQ45" s="105"/>
      <c r="AR45" s="73"/>
      <c r="AS45" s="105"/>
      <c r="AT45" s="79"/>
      <c r="AU45" s="105"/>
      <c r="AV45" s="73"/>
      <c r="AW45" s="105"/>
      <c r="AX45" s="79"/>
      <c r="AY45" s="105"/>
      <c r="AZ45" s="73"/>
      <c r="BA45" s="105"/>
      <c r="BB45" s="79"/>
      <c r="BC45" s="105"/>
      <c r="BD45" s="73"/>
      <c r="BE45" s="105"/>
      <c r="BF45" s="79"/>
      <c r="BG45" s="105"/>
      <c r="BH45" s="73"/>
      <c r="BI45" s="105"/>
      <c r="BJ45" s="79"/>
      <c r="BK45" s="105"/>
      <c r="BL45" s="73"/>
      <c r="BM45" s="105"/>
      <c r="BN45" s="79"/>
      <c r="BO45" s="105"/>
      <c r="BP45" s="73"/>
      <c r="BQ45" s="105"/>
      <c r="BR45" s="79"/>
      <c r="BS45" s="105"/>
      <c r="BT45" s="73"/>
      <c r="BU45" s="105"/>
      <c r="BV45" s="79"/>
      <c r="BW45" s="105"/>
      <c r="BX45" s="73"/>
      <c r="BY45" s="105"/>
      <c r="BZ45" s="79"/>
      <c r="CA45" s="105"/>
      <c r="CB45" s="73"/>
      <c r="CC45" s="105"/>
      <c r="CD45" s="79"/>
      <c r="CE45" s="105"/>
      <c r="CF45" s="73"/>
      <c r="CG45" s="105"/>
      <c r="CH45" s="79"/>
      <c r="CI45" s="105"/>
      <c r="CJ45" s="73"/>
      <c r="CK45" s="105"/>
      <c r="CL45" s="79"/>
      <c r="CM45" s="105"/>
      <c r="CN45" s="73"/>
      <c r="CO45" s="105"/>
      <c r="CP45" s="79"/>
      <c r="CQ45" s="105"/>
      <c r="CR45" s="73"/>
      <c r="CS45" s="105"/>
      <c r="CT45" s="79"/>
      <c r="CU45" s="105"/>
      <c r="CV45" s="73"/>
      <c r="CW45" s="105"/>
      <c r="CX45" s="79"/>
      <c r="CY45" s="105"/>
      <c r="CZ45" s="73"/>
      <c r="DA45" s="105"/>
      <c r="DB45" s="79"/>
      <c r="DC45" s="105"/>
      <c r="DD45" s="73"/>
      <c r="DE45" s="105"/>
      <c r="DF45" s="79"/>
      <c r="DG45" s="105"/>
      <c r="DH45" s="73"/>
      <c r="DI45" s="105"/>
      <c r="DJ45" s="79"/>
      <c r="DK45" s="105"/>
      <c r="DL45" s="73"/>
      <c r="DM45" s="105"/>
      <c r="DN45" s="79"/>
      <c r="DO45" s="105"/>
      <c r="DP45" s="73"/>
      <c r="DQ45" s="105"/>
      <c r="DR45" s="79"/>
      <c r="DS45" s="105"/>
      <c r="DT45" s="73"/>
      <c r="DU45" s="105"/>
      <c r="DV45" s="79"/>
      <c r="DW45" s="105"/>
      <c r="DX45" s="73"/>
      <c r="DY45" s="105"/>
      <c r="DZ45" s="79"/>
      <c r="EA45" s="105"/>
      <c r="EB45" s="73"/>
      <c r="EC45" s="105"/>
      <c r="ED45" s="79"/>
      <c r="EE45" s="105"/>
      <c r="EF45" s="73"/>
      <c r="EG45" s="105"/>
      <c r="EH45" s="79"/>
      <c r="EI45" s="105"/>
      <c r="EJ45" s="73"/>
      <c r="EK45" s="105"/>
      <c r="EL45" s="79"/>
      <c r="EM45" s="105"/>
      <c r="EN45" s="73"/>
      <c r="EO45" s="105"/>
      <c r="EP45" s="79"/>
      <c r="EQ45" s="105"/>
      <c r="ER45" s="73"/>
      <c r="ES45" s="105"/>
      <c r="ET45" s="79"/>
      <c r="EU45" s="105"/>
      <c r="EV45" s="73"/>
      <c r="EW45" s="105"/>
      <c r="EX45" s="79"/>
      <c r="EY45" s="105"/>
      <c r="EZ45" s="73"/>
      <c r="FA45" s="105"/>
      <c r="FB45" s="79"/>
      <c r="FC45" s="105"/>
      <c r="FD45" s="73"/>
      <c r="FE45" s="105"/>
      <c r="FF45" s="79"/>
      <c r="FG45" s="105"/>
      <c r="FH45" s="73"/>
      <c r="FI45" s="105"/>
      <c r="FJ45" s="79"/>
      <c r="FK45" s="105"/>
      <c r="FL45" s="73"/>
      <c r="FM45" s="105"/>
      <c r="FN45" s="79"/>
      <c r="FO45" s="105"/>
      <c r="FP45" s="73"/>
      <c r="FQ45" s="105"/>
      <c r="FR45" s="79"/>
      <c r="FS45" s="105"/>
      <c r="FT45" s="73"/>
      <c r="FU45" s="105"/>
      <c r="FV45" s="79"/>
      <c r="FW45" s="73"/>
      <c r="FX45" s="73">
        <f t="shared" si="0"/>
        <v>0</v>
      </c>
      <c r="FY45" s="73"/>
      <c r="FZ45" s="73">
        <f t="shared" si="1"/>
        <v>0</v>
      </c>
      <c r="GA45" s="73"/>
      <c r="GB45" s="73">
        <f t="shared" si="2"/>
        <v>0</v>
      </c>
      <c r="GC45" s="73"/>
      <c r="GD45" s="73"/>
      <c r="GE45" s="73"/>
    </row>
    <row r="46" spans="2:187" s="23" customFormat="1" hidden="1" x14ac:dyDescent="0.25">
      <c r="B46" s="104" t="str">
        <f>IF('2020 Payroll'!B45&lt;&gt;0,'2020 Payroll'!B45,"")</f>
        <v/>
      </c>
      <c r="C46" s="105"/>
      <c r="D46" s="73"/>
      <c r="E46" s="105"/>
      <c r="F46" s="79"/>
      <c r="G46" s="105"/>
      <c r="H46" s="73"/>
      <c r="I46" s="105"/>
      <c r="J46" s="79"/>
      <c r="K46" s="105"/>
      <c r="L46" s="73"/>
      <c r="M46" s="105"/>
      <c r="N46" s="79"/>
      <c r="O46" s="105"/>
      <c r="P46" s="73"/>
      <c r="Q46" s="105"/>
      <c r="R46" s="79"/>
      <c r="S46" s="105"/>
      <c r="T46" s="73"/>
      <c r="U46" s="105"/>
      <c r="V46" s="79"/>
      <c r="W46" s="105"/>
      <c r="X46" s="73"/>
      <c r="Y46" s="105"/>
      <c r="Z46" s="79"/>
      <c r="AA46" s="105"/>
      <c r="AB46" s="73"/>
      <c r="AC46" s="105"/>
      <c r="AD46" s="79"/>
      <c r="AE46" s="105"/>
      <c r="AF46" s="73"/>
      <c r="AG46" s="105"/>
      <c r="AH46" s="79"/>
      <c r="AI46" s="105"/>
      <c r="AJ46" s="73"/>
      <c r="AK46" s="105"/>
      <c r="AL46" s="79"/>
      <c r="AM46" s="105"/>
      <c r="AN46" s="73"/>
      <c r="AO46" s="105"/>
      <c r="AP46" s="79"/>
      <c r="AQ46" s="105"/>
      <c r="AR46" s="73"/>
      <c r="AS46" s="105"/>
      <c r="AT46" s="79"/>
      <c r="AU46" s="105"/>
      <c r="AV46" s="73"/>
      <c r="AW46" s="105"/>
      <c r="AX46" s="79"/>
      <c r="AY46" s="105"/>
      <c r="AZ46" s="73"/>
      <c r="BA46" s="105"/>
      <c r="BB46" s="79"/>
      <c r="BC46" s="105"/>
      <c r="BD46" s="73"/>
      <c r="BE46" s="105"/>
      <c r="BF46" s="79"/>
      <c r="BG46" s="105"/>
      <c r="BH46" s="73"/>
      <c r="BI46" s="105"/>
      <c r="BJ46" s="79"/>
      <c r="BK46" s="105"/>
      <c r="BL46" s="73"/>
      <c r="BM46" s="105"/>
      <c r="BN46" s="79"/>
      <c r="BO46" s="105"/>
      <c r="BP46" s="73"/>
      <c r="BQ46" s="105"/>
      <c r="BR46" s="79"/>
      <c r="BS46" s="105"/>
      <c r="BT46" s="73"/>
      <c r="BU46" s="105"/>
      <c r="BV46" s="79"/>
      <c r="BW46" s="105"/>
      <c r="BX46" s="73"/>
      <c r="BY46" s="105"/>
      <c r="BZ46" s="79"/>
      <c r="CA46" s="105"/>
      <c r="CB46" s="73"/>
      <c r="CC46" s="105"/>
      <c r="CD46" s="79"/>
      <c r="CE46" s="105"/>
      <c r="CF46" s="73"/>
      <c r="CG46" s="105"/>
      <c r="CH46" s="79"/>
      <c r="CI46" s="105"/>
      <c r="CJ46" s="73"/>
      <c r="CK46" s="105"/>
      <c r="CL46" s="79"/>
      <c r="CM46" s="105"/>
      <c r="CN46" s="73"/>
      <c r="CO46" s="105"/>
      <c r="CP46" s="79"/>
      <c r="CQ46" s="105"/>
      <c r="CR46" s="73"/>
      <c r="CS46" s="105"/>
      <c r="CT46" s="79"/>
      <c r="CU46" s="105"/>
      <c r="CV46" s="73"/>
      <c r="CW46" s="105"/>
      <c r="CX46" s="79"/>
      <c r="CY46" s="105"/>
      <c r="CZ46" s="73"/>
      <c r="DA46" s="105"/>
      <c r="DB46" s="79"/>
      <c r="DC46" s="105"/>
      <c r="DD46" s="73"/>
      <c r="DE46" s="105"/>
      <c r="DF46" s="79"/>
      <c r="DG46" s="105"/>
      <c r="DH46" s="73"/>
      <c r="DI46" s="105"/>
      <c r="DJ46" s="79"/>
      <c r="DK46" s="105"/>
      <c r="DL46" s="73"/>
      <c r="DM46" s="105"/>
      <c r="DN46" s="79"/>
      <c r="DO46" s="105"/>
      <c r="DP46" s="73"/>
      <c r="DQ46" s="105"/>
      <c r="DR46" s="79"/>
      <c r="DS46" s="105"/>
      <c r="DT46" s="73"/>
      <c r="DU46" s="105"/>
      <c r="DV46" s="79"/>
      <c r="DW46" s="105"/>
      <c r="DX46" s="73"/>
      <c r="DY46" s="105"/>
      <c r="DZ46" s="79"/>
      <c r="EA46" s="105"/>
      <c r="EB46" s="73"/>
      <c r="EC46" s="105"/>
      <c r="ED46" s="79"/>
      <c r="EE46" s="105"/>
      <c r="EF46" s="73"/>
      <c r="EG46" s="105"/>
      <c r="EH46" s="79"/>
      <c r="EI46" s="105"/>
      <c r="EJ46" s="73"/>
      <c r="EK46" s="105"/>
      <c r="EL46" s="79"/>
      <c r="EM46" s="105"/>
      <c r="EN46" s="73"/>
      <c r="EO46" s="105"/>
      <c r="EP46" s="79"/>
      <c r="EQ46" s="105"/>
      <c r="ER46" s="73"/>
      <c r="ES46" s="105"/>
      <c r="ET46" s="79"/>
      <c r="EU46" s="105"/>
      <c r="EV46" s="73"/>
      <c r="EW46" s="105"/>
      <c r="EX46" s="79"/>
      <c r="EY46" s="105"/>
      <c r="EZ46" s="73"/>
      <c r="FA46" s="105"/>
      <c r="FB46" s="79"/>
      <c r="FC46" s="105"/>
      <c r="FD46" s="73"/>
      <c r="FE46" s="105"/>
      <c r="FF46" s="79"/>
      <c r="FG46" s="105"/>
      <c r="FH46" s="73"/>
      <c r="FI46" s="105"/>
      <c r="FJ46" s="79"/>
      <c r="FK46" s="105"/>
      <c r="FL46" s="73"/>
      <c r="FM46" s="105"/>
      <c r="FN46" s="79"/>
      <c r="FO46" s="105"/>
      <c r="FP46" s="73"/>
      <c r="FQ46" s="105"/>
      <c r="FR46" s="79"/>
      <c r="FS46" s="105"/>
      <c r="FT46" s="73"/>
      <c r="FU46" s="105"/>
      <c r="FV46" s="79"/>
      <c r="FW46" s="73"/>
      <c r="FX46" s="73">
        <f t="shared" si="0"/>
        <v>0</v>
      </c>
      <c r="FY46" s="73"/>
      <c r="FZ46" s="73">
        <f t="shared" si="1"/>
        <v>0</v>
      </c>
      <c r="GA46" s="73"/>
      <c r="GB46" s="73">
        <f t="shared" si="2"/>
        <v>0</v>
      </c>
      <c r="GC46" s="73"/>
      <c r="GD46" s="73"/>
      <c r="GE46" s="73"/>
    </row>
    <row r="47" spans="2:187" s="23" customFormat="1" hidden="1" x14ac:dyDescent="0.25">
      <c r="B47" s="104" t="str">
        <f>IF('2020 Payroll'!B46&lt;&gt;0,'2020 Payroll'!B46,"")</f>
        <v/>
      </c>
      <c r="C47" s="105"/>
      <c r="D47" s="73"/>
      <c r="E47" s="105"/>
      <c r="F47" s="79"/>
      <c r="G47" s="105"/>
      <c r="H47" s="73"/>
      <c r="I47" s="105"/>
      <c r="J47" s="79"/>
      <c r="K47" s="105"/>
      <c r="L47" s="73"/>
      <c r="M47" s="105"/>
      <c r="N47" s="79"/>
      <c r="O47" s="105"/>
      <c r="P47" s="73"/>
      <c r="Q47" s="105"/>
      <c r="R47" s="79"/>
      <c r="S47" s="105"/>
      <c r="T47" s="73"/>
      <c r="U47" s="105"/>
      <c r="V47" s="79"/>
      <c r="W47" s="105"/>
      <c r="X47" s="73"/>
      <c r="Y47" s="105"/>
      <c r="Z47" s="79"/>
      <c r="AA47" s="105"/>
      <c r="AB47" s="73"/>
      <c r="AC47" s="105"/>
      <c r="AD47" s="79"/>
      <c r="AE47" s="105"/>
      <c r="AF47" s="73"/>
      <c r="AG47" s="105"/>
      <c r="AH47" s="79"/>
      <c r="AI47" s="105"/>
      <c r="AJ47" s="73"/>
      <c r="AK47" s="105"/>
      <c r="AL47" s="79"/>
      <c r="AM47" s="105"/>
      <c r="AN47" s="73"/>
      <c r="AO47" s="105"/>
      <c r="AP47" s="79"/>
      <c r="AQ47" s="105"/>
      <c r="AR47" s="73"/>
      <c r="AS47" s="105"/>
      <c r="AT47" s="79"/>
      <c r="AU47" s="105"/>
      <c r="AV47" s="73"/>
      <c r="AW47" s="105"/>
      <c r="AX47" s="79"/>
      <c r="AY47" s="105"/>
      <c r="AZ47" s="73"/>
      <c r="BA47" s="105"/>
      <c r="BB47" s="79"/>
      <c r="BC47" s="105"/>
      <c r="BD47" s="73"/>
      <c r="BE47" s="105"/>
      <c r="BF47" s="79"/>
      <c r="BG47" s="105"/>
      <c r="BH47" s="73"/>
      <c r="BI47" s="105"/>
      <c r="BJ47" s="79"/>
      <c r="BK47" s="105"/>
      <c r="BL47" s="73"/>
      <c r="BM47" s="105"/>
      <c r="BN47" s="79"/>
      <c r="BO47" s="105"/>
      <c r="BP47" s="73"/>
      <c r="BQ47" s="105"/>
      <c r="BR47" s="79"/>
      <c r="BS47" s="105"/>
      <c r="BT47" s="73"/>
      <c r="BU47" s="105"/>
      <c r="BV47" s="79"/>
      <c r="BW47" s="105"/>
      <c r="BX47" s="73"/>
      <c r="BY47" s="105"/>
      <c r="BZ47" s="79"/>
      <c r="CA47" s="105"/>
      <c r="CB47" s="73"/>
      <c r="CC47" s="105"/>
      <c r="CD47" s="79"/>
      <c r="CE47" s="105"/>
      <c r="CF47" s="73"/>
      <c r="CG47" s="105"/>
      <c r="CH47" s="79"/>
      <c r="CI47" s="105"/>
      <c r="CJ47" s="73"/>
      <c r="CK47" s="105"/>
      <c r="CL47" s="79"/>
      <c r="CM47" s="105"/>
      <c r="CN47" s="73"/>
      <c r="CO47" s="105"/>
      <c r="CP47" s="79"/>
      <c r="CQ47" s="105"/>
      <c r="CR47" s="73"/>
      <c r="CS47" s="105"/>
      <c r="CT47" s="79"/>
      <c r="CU47" s="105"/>
      <c r="CV47" s="73"/>
      <c r="CW47" s="105"/>
      <c r="CX47" s="79"/>
      <c r="CY47" s="105"/>
      <c r="CZ47" s="73"/>
      <c r="DA47" s="105"/>
      <c r="DB47" s="79"/>
      <c r="DC47" s="105"/>
      <c r="DD47" s="73"/>
      <c r="DE47" s="105"/>
      <c r="DF47" s="79"/>
      <c r="DG47" s="105"/>
      <c r="DH47" s="73"/>
      <c r="DI47" s="105"/>
      <c r="DJ47" s="79"/>
      <c r="DK47" s="105"/>
      <c r="DL47" s="73"/>
      <c r="DM47" s="105"/>
      <c r="DN47" s="79"/>
      <c r="DO47" s="105"/>
      <c r="DP47" s="73"/>
      <c r="DQ47" s="105"/>
      <c r="DR47" s="79"/>
      <c r="DS47" s="105"/>
      <c r="DT47" s="73"/>
      <c r="DU47" s="105"/>
      <c r="DV47" s="79"/>
      <c r="DW47" s="105"/>
      <c r="DX47" s="73"/>
      <c r="DY47" s="105"/>
      <c r="DZ47" s="79"/>
      <c r="EA47" s="105"/>
      <c r="EB47" s="73"/>
      <c r="EC47" s="105"/>
      <c r="ED47" s="79"/>
      <c r="EE47" s="105"/>
      <c r="EF47" s="73"/>
      <c r="EG47" s="105"/>
      <c r="EH47" s="79"/>
      <c r="EI47" s="105"/>
      <c r="EJ47" s="73"/>
      <c r="EK47" s="105"/>
      <c r="EL47" s="79"/>
      <c r="EM47" s="105"/>
      <c r="EN47" s="73"/>
      <c r="EO47" s="105"/>
      <c r="EP47" s="79"/>
      <c r="EQ47" s="105"/>
      <c r="ER47" s="73"/>
      <c r="ES47" s="105"/>
      <c r="ET47" s="79"/>
      <c r="EU47" s="105"/>
      <c r="EV47" s="73"/>
      <c r="EW47" s="105"/>
      <c r="EX47" s="79"/>
      <c r="EY47" s="105"/>
      <c r="EZ47" s="73"/>
      <c r="FA47" s="105"/>
      <c r="FB47" s="79"/>
      <c r="FC47" s="105"/>
      <c r="FD47" s="73"/>
      <c r="FE47" s="105"/>
      <c r="FF47" s="79"/>
      <c r="FG47" s="105"/>
      <c r="FH47" s="73"/>
      <c r="FI47" s="105"/>
      <c r="FJ47" s="79"/>
      <c r="FK47" s="105"/>
      <c r="FL47" s="73"/>
      <c r="FM47" s="105"/>
      <c r="FN47" s="79"/>
      <c r="FO47" s="105"/>
      <c r="FP47" s="73"/>
      <c r="FQ47" s="105"/>
      <c r="FR47" s="79"/>
      <c r="FS47" s="105"/>
      <c r="FT47" s="73"/>
      <c r="FU47" s="105"/>
      <c r="FV47" s="79"/>
      <c r="FW47" s="73"/>
      <c r="FX47" s="73">
        <f t="shared" si="0"/>
        <v>0</v>
      </c>
      <c r="FY47" s="73"/>
      <c r="FZ47" s="73">
        <f t="shared" si="1"/>
        <v>0</v>
      </c>
      <c r="GA47" s="73"/>
      <c r="GB47" s="73">
        <f t="shared" si="2"/>
        <v>0</v>
      </c>
      <c r="GC47" s="73"/>
      <c r="GD47" s="73"/>
      <c r="GE47" s="73"/>
    </row>
    <row r="48" spans="2:187" s="23" customFormat="1" hidden="1" x14ac:dyDescent="0.25">
      <c r="B48" s="104" t="str">
        <f>IF('2020 Payroll'!B47&lt;&gt;0,'2020 Payroll'!B47,"")</f>
        <v/>
      </c>
      <c r="C48" s="105"/>
      <c r="D48" s="73"/>
      <c r="E48" s="105"/>
      <c r="F48" s="79"/>
      <c r="G48" s="105"/>
      <c r="H48" s="73"/>
      <c r="I48" s="105"/>
      <c r="J48" s="79"/>
      <c r="K48" s="105"/>
      <c r="L48" s="73"/>
      <c r="M48" s="105"/>
      <c r="N48" s="79"/>
      <c r="O48" s="105"/>
      <c r="P48" s="73"/>
      <c r="Q48" s="105"/>
      <c r="R48" s="79"/>
      <c r="S48" s="105"/>
      <c r="T48" s="73"/>
      <c r="U48" s="105"/>
      <c r="V48" s="79"/>
      <c r="W48" s="105"/>
      <c r="X48" s="73"/>
      <c r="Y48" s="105"/>
      <c r="Z48" s="79"/>
      <c r="AA48" s="105"/>
      <c r="AB48" s="73"/>
      <c r="AC48" s="105"/>
      <c r="AD48" s="79"/>
      <c r="AE48" s="105"/>
      <c r="AF48" s="73"/>
      <c r="AG48" s="105"/>
      <c r="AH48" s="79"/>
      <c r="AI48" s="105"/>
      <c r="AJ48" s="73"/>
      <c r="AK48" s="105"/>
      <c r="AL48" s="79"/>
      <c r="AM48" s="105"/>
      <c r="AN48" s="73"/>
      <c r="AO48" s="105"/>
      <c r="AP48" s="79"/>
      <c r="AQ48" s="105"/>
      <c r="AR48" s="73"/>
      <c r="AS48" s="105"/>
      <c r="AT48" s="79"/>
      <c r="AU48" s="105"/>
      <c r="AV48" s="73"/>
      <c r="AW48" s="105"/>
      <c r="AX48" s="79"/>
      <c r="AY48" s="105"/>
      <c r="AZ48" s="73"/>
      <c r="BA48" s="105"/>
      <c r="BB48" s="79"/>
      <c r="BC48" s="105"/>
      <c r="BD48" s="73"/>
      <c r="BE48" s="105"/>
      <c r="BF48" s="79"/>
      <c r="BG48" s="105"/>
      <c r="BH48" s="73"/>
      <c r="BI48" s="105"/>
      <c r="BJ48" s="79"/>
      <c r="BK48" s="105"/>
      <c r="BL48" s="73"/>
      <c r="BM48" s="105"/>
      <c r="BN48" s="79"/>
      <c r="BO48" s="105"/>
      <c r="BP48" s="73"/>
      <c r="BQ48" s="105"/>
      <c r="BR48" s="79"/>
      <c r="BS48" s="105"/>
      <c r="BT48" s="73"/>
      <c r="BU48" s="105"/>
      <c r="BV48" s="79"/>
      <c r="BW48" s="105"/>
      <c r="BX48" s="73"/>
      <c r="BY48" s="105"/>
      <c r="BZ48" s="79"/>
      <c r="CA48" s="105"/>
      <c r="CB48" s="73"/>
      <c r="CC48" s="105"/>
      <c r="CD48" s="79"/>
      <c r="CE48" s="105"/>
      <c r="CF48" s="73"/>
      <c r="CG48" s="105"/>
      <c r="CH48" s="79"/>
      <c r="CI48" s="105"/>
      <c r="CJ48" s="73"/>
      <c r="CK48" s="105"/>
      <c r="CL48" s="79"/>
      <c r="CM48" s="105"/>
      <c r="CN48" s="73"/>
      <c r="CO48" s="105"/>
      <c r="CP48" s="79"/>
      <c r="CQ48" s="105"/>
      <c r="CR48" s="73"/>
      <c r="CS48" s="105"/>
      <c r="CT48" s="79"/>
      <c r="CU48" s="105"/>
      <c r="CV48" s="73"/>
      <c r="CW48" s="105"/>
      <c r="CX48" s="79"/>
      <c r="CY48" s="105"/>
      <c r="CZ48" s="73"/>
      <c r="DA48" s="105"/>
      <c r="DB48" s="79"/>
      <c r="DC48" s="105"/>
      <c r="DD48" s="73"/>
      <c r="DE48" s="105"/>
      <c r="DF48" s="79"/>
      <c r="DG48" s="105"/>
      <c r="DH48" s="73"/>
      <c r="DI48" s="105"/>
      <c r="DJ48" s="79"/>
      <c r="DK48" s="105"/>
      <c r="DL48" s="73"/>
      <c r="DM48" s="105"/>
      <c r="DN48" s="79"/>
      <c r="DO48" s="105"/>
      <c r="DP48" s="73"/>
      <c r="DQ48" s="105"/>
      <c r="DR48" s="79"/>
      <c r="DS48" s="105"/>
      <c r="DT48" s="73"/>
      <c r="DU48" s="105"/>
      <c r="DV48" s="79"/>
      <c r="DW48" s="105"/>
      <c r="DX48" s="73"/>
      <c r="DY48" s="105"/>
      <c r="DZ48" s="79"/>
      <c r="EA48" s="105"/>
      <c r="EB48" s="73"/>
      <c r="EC48" s="105"/>
      <c r="ED48" s="79"/>
      <c r="EE48" s="105"/>
      <c r="EF48" s="73"/>
      <c r="EG48" s="105"/>
      <c r="EH48" s="79"/>
      <c r="EI48" s="105"/>
      <c r="EJ48" s="73"/>
      <c r="EK48" s="105"/>
      <c r="EL48" s="79"/>
      <c r="EM48" s="105"/>
      <c r="EN48" s="73"/>
      <c r="EO48" s="105"/>
      <c r="EP48" s="79"/>
      <c r="EQ48" s="105"/>
      <c r="ER48" s="73"/>
      <c r="ES48" s="105"/>
      <c r="ET48" s="79"/>
      <c r="EU48" s="105"/>
      <c r="EV48" s="73"/>
      <c r="EW48" s="105"/>
      <c r="EX48" s="79"/>
      <c r="EY48" s="105"/>
      <c r="EZ48" s="73"/>
      <c r="FA48" s="105"/>
      <c r="FB48" s="79"/>
      <c r="FC48" s="105"/>
      <c r="FD48" s="73"/>
      <c r="FE48" s="105"/>
      <c r="FF48" s="79"/>
      <c r="FG48" s="105"/>
      <c r="FH48" s="73"/>
      <c r="FI48" s="105"/>
      <c r="FJ48" s="79"/>
      <c r="FK48" s="105"/>
      <c r="FL48" s="73"/>
      <c r="FM48" s="105"/>
      <c r="FN48" s="79"/>
      <c r="FO48" s="105"/>
      <c r="FP48" s="73"/>
      <c r="FQ48" s="105"/>
      <c r="FR48" s="79"/>
      <c r="FS48" s="105"/>
      <c r="FT48" s="73"/>
      <c r="FU48" s="105"/>
      <c r="FV48" s="79"/>
      <c r="FW48" s="73"/>
      <c r="FX48" s="73">
        <f t="shared" si="0"/>
        <v>0</v>
      </c>
      <c r="FY48" s="73"/>
      <c r="FZ48" s="73">
        <f t="shared" si="1"/>
        <v>0</v>
      </c>
      <c r="GA48" s="73"/>
      <c r="GB48" s="73">
        <f t="shared" si="2"/>
        <v>0</v>
      </c>
      <c r="GC48" s="73"/>
      <c r="GD48" s="73"/>
      <c r="GE48" s="73"/>
    </row>
    <row r="49" spans="2:187" s="23" customFormat="1" hidden="1" x14ac:dyDescent="0.25">
      <c r="B49" s="104" t="str">
        <f>IF('2020 Payroll'!B48&lt;&gt;0,'2020 Payroll'!B48,"")</f>
        <v/>
      </c>
      <c r="C49" s="105"/>
      <c r="D49" s="73"/>
      <c r="E49" s="105"/>
      <c r="F49" s="79"/>
      <c r="G49" s="105"/>
      <c r="H49" s="73"/>
      <c r="I49" s="105"/>
      <c r="J49" s="79"/>
      <c r="K49" s="105"/>
      <c r="L49" s="73"/>
      <c r="M49" s="105"/>
      <c r="N49" s="79"/>
      <c r="O49" s="105"/>
      <c r="P49" s="73"/>
      <c r="Q49" s="105"/>
      <c r="R49" s="79"/>
      <c r="S49" s="105"/>
      <c r="T49" s="73"/>
      <c r="U49" s="105"/>
      <c r="V49" s="79"/>
      <c r="W49" s="105"/>
      <c r="X49" s="73"/>
      <c r="Y49" s="105"/>
      <c r="Z49" s="79"/>
      <c r="AA49" s="105"/>
      <c r="AB49" s="73"/>
      <c r="AC49" s="105"/>
      <c r="AD49" s="79"/>
      <c r="AE49" s="105"/>
      <c r="AF49" s="73"/>
      <c r="AG49" s="105"/>
      <c r="AH49" s="79"/>
      <c r="AI49" s="105"/>
      <c r="AJ49" s="73"/>
      <c r="AK49" s="105"/>
      <c r="AL49" s="79"/>
      <c r="AM49" s="105"/>
      <c r="AN49" s="73"/>
      <c r="AO49" s="105"/>
      <c r="AP49" s="79"/>
      <c r="AQ49" s="105"/>
      <c r="AR49" s="73"/>
      <c r="AS49" s="105"/>
      <c r="AT49" s="79"/>
      <c r="AU49" s="105"/>
      <c r="AV49" s="73"/>
      <c r="AW49" s="105"/>
      <c r="AX49" s="79"/>
      <c r="AY49" s="105"/>
      <c r="AZ49" s="73"/>
      <c r="BA49" s="105"/>
      <c r="BB49" s="79"/>
      <c r="BC49" s="105"/>
      <c r="BD49" s="73"/>
      <c r="BE49" s="105"/>
      <c r="BF49" s="79"/>
      <c r="BG49" s="105"/>
      <c r="BH49" s="73"/>
      <c r="BI49" s="105"/>
      <c r="BJ49" s="79"/>
      <c r="BK49" s="105"/>
      <c r="BL49" s="73"/>
      <c r="BM49" s="105"/>
      <c r="BN49" s="79"/>
      <c r="BO49" s="105"/>
      <c r="BP49" s="73"/>
      <c r="BQ49" s="105"/>
      <c r="BR49" s="79"/>
      <c r="BS49" s="105"/>
      <c r="BT49" s="73"/>
      <c r="BU49" s="105"/>
      <c r="BV49" s="79"/>
      <c r="BW49" s="105"/>
      <c r="BX49" s="73"/>
      <c r="BY49" s="105"/>
      <c r="BZ49" s="79"/>
      <c r="CA49" s="105"/>
      <c r="CB49" s="73"/>
      <c r="CC49" s="105"/>
      <c r="CD49" s="79"/>
      <c r="CE49" s="105"/>
      <c r="CF49" s="73"/>
      <c r="CG49" s="105"/>
      <c r="CH49" s="79"/>
      <c r="CI49" s="105"/>
      <c r="CJ49" s="73"/>
      <c r="CK49" s="105"/>
      <c r="CL49" s="79"/>
      <c r="CM49" s="105"/>
      <c r="CN49" s="73"/>
      <c r="CO49" s="105"/>
      <c r="CP49" s="79"/>
      <c r="CQ49" s="105"/>
      <c r="CR49" s="73"/>
      <c r="CS49" s="105"/>
      <c r="CT49" s="79"/>
      <c r="CU49" s="105"/>
      <c r="CV49" s="73"/>
      <c r="CW49" s="105"/>
      <c r="CX49" s="79"/>
      <c r="CY49" s="105"/>
      <c r="CZ49" s="73"/>
      <c r="DA49" s="105"/>
      <c r="DB49" s="79"/>
      <c r="DC49" s="105"/>
      <c r="DD49" s="73"/>
      <c r="DE49" s="105"/>
      <c r="DF49" s="79"/>
      <c r="DG49" s="105"/>
      <c r="DH49" s="73"/>
      <c r="DI49" s="105"/>
      <c r="DJ49" s="79"/>
      <c r="DK49" s="105"/>
      <c r="DL49" s="73"/>
      <c r="DM49" s="105"/>
      <c r="DN49" s="79"/>
      <c r="DO49" s="105"/>
      <c r="DP49" s="73"/>
      <c r="DQ49" s="105"/>
      <c r="DR49" s="79"/>
      <c r="DS49" s="105"/>
      <c r="DT49" s="73"/>
      <c r="DU49" s="105"/>
      <c r="DV49" s="79"/>
      <c r="DW49" s="105"/>
      <c r="DX49" s="73"/>
      <c r="DY49" s="105"/>
      <c r="DZ49" s="79"/>
      <c r="EA49" s="105"/>
      <c r="EB49" s="73"/>
      <c r="EC49" s="105"/>
      <c r="ED49" s="79"/>
      <c r="EE49" s="105"/>
      <c r="EF49" s="73"/>
      <c r="EG49" s="105"/>
      <c r="EH49" s="79"/>
      <c r="EI49" s="105"/>
      <c r="EJ49" s="73"/>
      <c r="EK49" s="105"/>
      <c r="EL49" s="79"/>
      <c r="EM49" s="105"/>
      <c r="EN49" s="73"/>
      <c r="EO49" s="105"/>
      <c r="EP49" s="79"/>
      <c r="EQ49" s="105"/>
      <c r="ER49" s="73"/>
      <c r="ES49" s="105"/>
      <c r="ET49" s="79"/>
      <c r="EU49" s="105"/>
      <c r="EV49" s="73"/>
      <c r="EW49" s="105"/>
      <c r="EX49" s="79"/>
      <c r="EY49" s="105"/>
      <c r="EZ49" s="73"/>
      <c r="FA49" s="105"/>
      <c r="FB49" s="79"/>
      <c r="FC49" s="105"/>
      <c r="FD49" s="73"/>
      <c r="FE49" s="105"/>
      <c r="FF49" s="79"/>
      <c r="FG49" s="105"/>
      <c r="FH49" s="73"/>
      <c r="FI49" s="105"/>
      <c r="FJ49" s="79"/>
      <c r="FK49" s="105"/>
      <c r="FL49" s="73"/>
      <c r="FM49" s="105"/>
      <c r="FN49" s="79"/>
      <c r="FO49" s="105"/>
      <c r="FP49" s="73"/>
      <c r="FQ49" s="105"/>
      <c r="FR49" s="79"/>
      <c r="FS49" s="105"/>
      <c r="FT49" s="73"/>
      <c r="FU49" s="105"/>
      <c r="FV49" s="79"/>
      <c r="FW49" s="73"/>
      <c r="FX49" s="73">
        <f t="shared" si="0"/>
        <v>0</v>
      </c>
      <c r="FY49" s="73"/>
      <c r="FZ49" s="73">
        <f t="shared" si="1"/>
        <v>0</v>
      </c>
      <c r="GA49" s="73"/>
      <c r="GB49" s="73">
        <f t="shared" si="2"/>
        <v>0</v>
      </c>
      <c r="GC49" s="73"/>
      <c r="GD49" s="73"/>
      <c r="GE49" s="73"/>
    </row>
    <row r="50" spans="2:187" s="23" customFormat="1" hidden="1" x14ac:dyDescent="0.25">
      <c r="B50" s="104" t="str">
        <f>IF('2020 Payroll'!B49&lt;&gt;0,'2020 Payroll'!B49,"")</f>
        <v/>
      </c>
      <c r="C50" s="105"/>
      <c r="D50" s="73"/>
      <c r="E50" s="105"/>
      <c r="F50" s="79"/>
      <c r="G50" s="105"/>
      <c r="H50" s="73"/>
      <c r="I50" s="105"/>
      <c r="J50" s="79"/>
      <c r="K50" s="105"/>
      <c r="L50" s="73"/>
      <c r="M50" s="105"/>
      <c r="N50" s="79"/>
      <c r="O50" s="105"/>
      <c r="P50" s="73"/>
      <c r="Q50" s="105"/>
      <c r="R50" s="79"/>
      <c r="S50" s="105"/>
      <c r="T50" s="73"/>
      <c r="U50" s="105"/>
      <c r="V50" s="79"/>
      <c r="W50" s="105"/>
      <c r="X50" s="73"/>
      <c r="Y50" s="105"/>
      <c r="Z50" s="79"/>
      <c r="AA50" s="105"/>
      <c r="AB50" s="73"/>
      <c r="AC50" s="105"/>
      <c r="AD50" s="79"/>
      <c r="AE50" s="105"/>
      <c r="AF50" s="73"/>
      <c r="AG50" s="105"/>
      <c r="AH50" s="79"/>
      <c r="AI50" s="105"/>
      <c r="AJ50" s="73"/>
      <c r="AK50" s="105"/>
      <c r="AL50" s="79"/>
      <c r="AM50" s="105"/>
      <c r="AN50" s="73"/>
      <c r="AO50" s="105"/>
      <c r="AP50" s="79"/>
      <c r="AQ50" s="105"/>
      <c r="AR50" s="73"/>
      <c r="AS50" s="105"/>
      <c r="AT50" s="79"/>
      <c r="AU50" s="105"/>
      <c r="AV50" s="73"/>
      <c r="AW50" s="105"/>
      <c r="AX50" s="79"/>
      <c r="AY50" s="105"/>
      <c r="AZ50" s="73"/>
      <c r="BA50" s="105"/>
      <c r="BB50" s="79"/>
      <c r="BC50" s="105"/>
      <c r="BD50" s="73"/>
      <c r="BE50" s="105"/>
      <c r="BF50" s="79"/>
      <c r="BG50" s="105"/>
      <c r="BH50" s="73"/>
      <c r="BI50" s="105"/>
      <c r="BJ50" s="79"/>
      <c r="BK50" s="105"/>
      <c r="BL50" s="73"/>
      <c r="BM50" s="105"/>
      <c r="BN50" s="79"/>
      <c r="BO50" s="105"/>
      <c r="BP50" s="73"/>
      <c r="BQ50" s="105"/>
      <c r="BR50" s="79"/>
      <c r="BS50" s="105"/>
      <c r="BT50" s="73"/>
      <c r="BU50" s="105"/>
      <c r="BV50" s="79"/>
      <c r="BW50" s="105"/>
      <c r="BX50" s="73"/>
      <c r="BY50" s="105"/>
      <c r="BZ50" s="79"/>
      <c r="CA50" s="105"/>
      <c r="CB50" s="73"/>
      <c r="CC50" s="105"/>
      <c r="CD50" s="79"/>
      <c r="CE50" s="105"/>
      <c r="CF50" s="73"/>
      <c r="CG50" s="105"/>
      <c r="CH50" s="79"/>
      <c r="CI50" s="105"/>
      <c r="CJ50" s="73"/>
      <c r="CK50" s="105"/>
      <c r="CL50" s="79"/>
      <c r="CM50" s="105"/>
      <c r="CN50" s="73"/>
      <c r="CO50" s="105"/>
      <c r="CP50" s="79"/>
      <c r="CQ50" s="105"/>
      <c r="CR50" s="73"/>
      <c r="CS50" s="105"/>
      <c r="CT50" s="79"/>
      <c r="CU50" s="105"/>
      <c r="CV50" s="73"/>
      <c r="CW50" s="105"/>
      <c r="CX50" s="79"/>
      <c r="CY50" s="105"/>
      <c r="CZ50" s="73"/>
      <c r="DA50" s="105"/>
      <c r="DB50" s="79"/>
      <c r="DC50" s="105"/>
      <c r="DD50" s="73"/>
      <c r="DE50" s="105"/>
      <c r="DF50" s="79"/>
      <c r="DG50" s="105"/>
      <c r="DH50" s="73"/>
      <c r="DI50" s="105"/>
      <c r="DJ50" s="79"/>
      <c r="DK50" s="105"/>
      <c r="DL50" s="73"/>
      <c r="DM50" s="105"/>
      <c r="DN50" s="79"/>
      <c r="DO50" s="105"/>
      <c r="DP50" s="73"/>
      <c r="DQ50" s="105"/>
      <c r="DR50" s="79"/>
      <c r="DS50" s="105"/>
      <c r="DT50" s="73"/>
      <c r="DU50" s="105"/>
      <c r="DV50" s="79"/>
      <c r="DW50" s="105"/>
      <c r="DX50" s="73"/>
      <c r="DY50" s="105"/>
      <c r="DZ50" s="79"/>
      <c r="EA50" s="105"/>
      <c r="EB50" s="73"/>
      <c r="EC50" s="105"/>
      <c r="ED50" s="79"/>
      <c r="EE50" s="105"/>
      <c r="EF50" s="73"/>
      <c r="EG50" s="105"/>
      <c r="EH50" s="79"/>
      <c r="EI50" s="105"/>
      <c r="EJ50" s="73"/>
      <c r="EK50" s="105"/>
      <c r="EL50" s="79"/>
      <c r="EM50" s="105"/>
      <c r="EN50" s="73"/>
      <c r="EO50" s="105"/>
      <c r="EP50" s="79"/>
      <c r="EQ50" s="105"/>
      <c r="ER50" s="73"/>
      <c r="ES50" s="105"/>
      <c r="ET50" s="79"/>
      <c r="EU50" s="105"/>
      <c r="EV50" s="73"/>
      <c r="EW50" s="105"/>
      <c r="EX50" s="79"/>
      <c r="EY50" s="105"/>
      <c r="EZ50" s="73"/>
      <c r="FA50" s="105"/>
      <c r="FB50" s="79"/>
      <c r="FC50" s="105"/>
      <c r="FD50" s="73"/>
      <c r="FE50" s="105"/>
      <c r="FF50" s="79"/>
      <c r="FG50" s="105"/>
      <c r="FH50" s="73"/>
      <c r="FI50" s="105"/>
      <c r="FJ50" s="79"/>
      <c r="FK50" s="105"/>
      <c r="FL50" s="73"/>
      <c r="FM50" s="105"/>
      <c r="FN50" s="79"/>
      <c r="FO50" s="105"/>
      <c r="FP50" s="73"/>
      <c r="FQ50" s="105"/>
      <c r="FR50" s="79"/>
      <c r="FS50" s="105"/>
      <c r="FT50" s="73"/>
      <c r="FU50" s="105"/>
      <c r="FV50" s="79"/>
      <c r="FW50" s="73"/>
      <c r="FX50" s="73">
        <f t="shared" si="0"/>
        <v>0</v>
      </c>
      <c r="FY50" s="73"/>
      <c r="FZ50" s="73">
        <f t="shared" si="1"/>
        <v>0</v>
      </c>
      <c r="GA50" s="73"/>
      <c r="GB50" s="73">
        <f t="shared" si="2"/>
        <v>0</v>
      </c>
      <c r="GC50" s="73"/>
      <c r="GD50" s="73"/>
      <c r="GE50" s="73"/>
    </row>
    <row r="51" spans="2:187" s="23" customFormat="1" hidden="1" x14ac:dyDescent="0.25">
      <c r="B51" s="104" t="str">
        <f>IF('2020 Payroll'!B50&lt;&gt;0,'2020 Payroll'!B50,"")</f>
        <v/>
      </c>
      <c r="C51" s="105"/>
      <c r="D51" s="73"/>
      <c r="E51" s="105"/>
      <c r="F51" s="79"/>
      <c r="G51" s="105"/>
      <c r="H51" s="73"/>
      <c r="I51" s="105"/>
      <c r="J51" s="79"/>
      <c r="K51" s="105"/>
      <c r="L51" s="73"/>
      <c r="M51" s="105"/>
      <c r="N51" s="79"/>
      <c r="O51" s="105"/>
      <c r="P51" s="73"/>
      <c r="Q51" s="105"/>
      <c r="R51" s="79"/>
      <c r="S51" s="105"/>
      <c r="T51" s="73"/>
      <c r="U51" s="105"/>
      <c r="V51" s="79"/>
      <c r="W51" s="105"/>
      <c r="X51" s="73"/>
      <c r="Y51" s="105"/>
      <c r="Z51" s="79"/>
      <c r="AA51" s="105"/>
      <c r="AB51" s="73"/>
      <c r="AC51" s="105"/>
      <c r="AD51" s="79"/>
      <c r="AE51" s="105"/>
      <c r="AF51" s="73"/>
      <c r="AG51" s="105"/>
      <c r="AH51" s="79"/>
      <c r="AI51" s="105"/>
      <c r="AJ51" s="73"/>
      <c r="AK51" s="105"/>
      <c r="AL51" s="79"/>
      <c r="AM51" s="105"/>
      <c r="AN51" s="73"/>
      <c r="AO51" s="105"/>
      <c r="AP51" s="79"/>
      <c r="AQ51" s="105"/>
      <c r="AR51" s="73"/>
      <c r="AS51" s="105"/>
      <c r="AT51" s="79"/>
      <c r="AU51" s="105"/>
      <c r="AV51" s="73"/>
      <c r="AW51" s="105"/>
      <c r="AX51" s="79"/>
      <c r="AY51" s="105"/>
      <c r="AZ51" s="73"/>
      <c r="BA51" s="105"/>
      <c r="BB51" s="79"/>
      <c r="BC51" s="105"/>
      <c r="BD51" s="73"/>
      <c r="BE51" s="105"/>
      <c r="BF51" s="79"/>
      <c r="BG51" s="105"/>
      <c r="BH51" s="73"/>
      <c r="BI51" s="105"/>
      <c r="BJ51" s="79"/>
      <c r="BK51" s="105"/>
      <c r="BL51" s="73"/>
      <c r="BM51" s="105"/>
      <c r="BN51" s="79"/>
      <c r="BO51" s="105"/>
      <c r="BP51" s="73"/>
      <c r="BQ51" s="105"/>
      <c r="BR51" s="79"/>
      <c r="BS51" s="105"/>
      <c r="BT51" s="73"/>
      <c r="BU51" s="105"/>
      <c r="BV51" s="79"/>
      <c r="BW51" s="105"/>
      <c r="BX51" s="73"/>
      <c r="BY51" s="105"/>
      <c r="BZ51" s="79"/>
      <c r="CA51" s="105"/>
      <c r="CB51" s="73"/>
      <c r="CC51" s="105"/>
      <c r="CD51" s="79"/>
      <c r="CE51" s="105"/>
      <c r="CF51" s="73"/>
      <c r="CG51" s="105"/>
      <c r="CH51" s="79"/>
      <c r="CI51" s="105"/>
      <c r="CJ51" s="73"/>
      <c r="CK51" s="105"/>
      <c r="CL51" s="79"/>
      <c r="CM51" s="105"/>
      <c r="CN51" s="73"/>
      <c r="CO51" s="105"/>
      <c r="CP51" s="79"/>
      <c r="CQ51" s="105"/>
      <c r="CR51" s="73"/>
      <c r="CS51" s="105"/>
      <c r="CT51" s="79"/>
      <c r="CU51" s="105"/>
      <c r="CV51" s="73"/>
      <c r="CW51" s="105"/>
      <c r="CX51" s="79"/>
      <c r="CY51" s="105"/>
      <c r="CZ51" s="73"/>
      <c r="DA51" s="105"/>
      <c r="DB51" s="79"/>
      <c r="DC51" s="105"/>
      <c r="DD51" s="73"/>
      <c r="DE51" s="105"/>
      <c r="DF51" s="79"/>
      <c r="DG51" s="105"/>
      <c r="DH51" s="73"/>
      <c r="DI51" s="105"/>
      <c r="DJ51" s="79"/>
      <c r="DK51" s="105"/>
      <c r="DL51" s="73"/>
      <c r="DM51" s="105"/>
      <c r="DN51" s="79"/>
      <c r="DO51" s="105"/>
      <c r="DP51" s="73"/>
      <c r="DQ51" s="105"/>
      <c r="DR51" s="79"/>
      <c r="DS51" s="105"/>
      <c r="DT51" s="73"/>
      <c r="DU51" s="105"/>
      <c r="DV51" s="79"/>
      <c r="DW51" s="105"/>
      <c r="DX51" s="73"/>
      <c r="DY51" s="105"/>
      <c r="DZ51" s="79"/>
      <c r="EA51" s="105"/>
      <c r="EB51" s="73"/>
      <c r="EC51" s="105"/>
      <c r="ED51" s="79"/>
      <c r="EE51" s="105"/>
      <c r="EF51" s="73"/>
      <c r="EG51" s="105"/>
      <c r="EH51" s="79"/>
      <c r="EI51" s="105"/>
      <c r="EJ51" s="73"/>
      <c r="EK51" s="105"/>
      <c r="EL51" s="79"/>
      <c r="EM51" s="105"/>
      <c r="EN51" s="73"/>
      <c r="EO51" s="105"/>
      <c r="EP51" s="79"/>
      <c r="EQ51" s="105"/>
      <c r="ER51" s="73"/>
      <c r="ES51" s="105"/>
      <c r="ET51" s="79"/>
      <c r="EU51" s="105"/>
      <c r="EV51" s="73"/>
      <c r="EW51" s="105"/>
      <c r="EX51" s="79"/>
      <c r="EY51" s="105"/>
      <c r="EZ51" s="73"/>
      <c r="FA51" s="105"/>
      <c r="FB51" s="79"/>
      <c r="FC51" s="105"/>
      <c r="FD51" s="73"/>
      <c r="FE51" s="105"/>
      <c r="FF51" s="79"/>
      <c r="FG51" s="105"/>
      <c r="FH51" s="73"/>
      <c r="FI51" s="105"/>
      <c r="FJ51" s="79"/>
      <c r="FK51" s="105"/>
      <c r="FL51" s="73"/>
      <c r="FM51" s="105"/>
      <c r="FN51" s="79"/>
      <c r="FO51" s="105"/>
      <c r="FP51" s="73"/>
      <c r="FQ51" s="105"/>
      <c r="FR51" s="79"/>
      <c r="FS51" s="105"/>
      <c r="FT51" s="73"/>
      <c r="FU51" s="105"/>
      <c r="FV51" s="79"/>
      <c r="FW51" s="73"/>
      <c r="FX51" s="73">
        <f t="shared" si="0"/>
        <v>0</v>
      </c>
      <c r="FY51" s="73"/>
      <c r="FZ51" s="73">
        <f t="shared" si="1"/>
        <v>0</v>
      </c>
      <c r="GA51" s="73"/>
      <c r="GB51" s="73">
        <f t="shared" si="2"/>
        <v>0</v>
      </c>
      <c r="GC51" s="73"/>
      <c r="GD51" s="73"/>
      <c r="GE51" s="73"/>
    </row>
    <row r="52" spans="2:187" s="23" customFormat="1" hidden="1" x14ac:dyDescent="0.25">
      <c r="B52" s="104" t="str">
        <f>IF('2020 Payroll'!B51&lt;&gt;0,'2020 Payroll'!B51,"")</f>
        <v/>
      </c>
      <c r="C52" s="105"/>
      <c r="D52" s="73"/>
      <c r="E52" s="105"/>
      <c r="F52" s="79"/>
      <c r="G52" s="105"/>
      <c r="H52" s="73"/>
      <c r="I52" s="105"/>
      <c r="J52" s="79"/>
      <c r="K52" s="105"/>
      <c r="L52" s="73"/>
      <c r="M52" s="105"/>
      <c r="N52" s="79"/>
      <c r="O52" s="105"/>
      <c r="P52" s="73"/>
      <c r="Q52" s="105"/>
      <c r="R52" s="79"/>
      <c r="S52" s="105"/>
      <c r="T52" s="73"/>
      <c r="U52" s="105"/>
      <c r="V52" s="79"/>
      <c r="W52" s="105"/>
      <c r="X52" s="73"/>
      <c r="Y52" s="105"/>
      <c r="Z52" s="79"/>
      <c r="AA52" s="105"/>
      <c r="AB52" s="73"/>
      <c r="AC52" s="105"/>
      <c r="AD52" s="79"/>
      <c r="AE52" s="105"/>
      <c r="AF52" s="73"/>
      <c r="AG52" s="105"/>
      <c r="AH52" s="79"/>
      <c r="AI52" s="105"/>
      <c r="AJ52" s="73"/>
      <c r="AK52" s="105"/>
      <c r="AL52" s="79"/>
      <c r="AM52" s="105"/>
      <c r="AN52" s="73"/>
      <c r="AO52" s="105"/>
      <c r="AP52" s="79"/>
      <c r="AQ52" s="105"/>
      <c r="AR52" s="73"/>
      <c r="AS52" s="105"/>
      <c r="AT52" s="79"/>
      <c r="AU52" s="105"/>
      <c r="AV52" s="73"/>
      <c r="AW52" s="105"/>
      <c r="AX52" s="79"/>
      <c r="AY52" s="105"/>
      <c r="AZ52" s="73"/>
      <c r="BA52" s="105"/>
      <c r="BB52" s="79"/>
      <c r="BC52" s="105"/>
      <c r="BD52" s="73"/>
      <c r="BE52" s="105"/>
      <c r="BF52" s="79"/>
      <c r="BG52" s="105"/>
      <c r="BH52" s="73"/>
      <c r="BI52" s="105"/>
      <c r="BJ52" s="79"/>
      <c r="BK52" s="105"/>
      <c r="BL52" s="73"/>
      <c r="BM52" s="105"/>
      <c r="BN52" s="79"/>
      <c r="BO52" s="105"/>
      <c r="BP52" s="73"/>
      <c r="BQ52" s="105"/>
      <c r="BR52" s="79"/>
      <c r="BS52" s="105"/>
      <c r="BT52" s="73"/>
      <c r="BU52" s="105"/>
      <c r="BV52" s="79"/>
      <c r="BW52" s="105"/>
      <c r="BX52" s="73"/>
      <c r="BY52" s="105"/>
      <c r="BZ52" s="79"/>
      <c r="CA52" s="105"/>
      <c r="CB52" s="73"/>
      <c r="CC52" s="105"/>
      <c r="CD52" s="79"/>
      <c r="CE52" s="105"/>
      <c r="CF52" s="73"/>
      <c r="CG52" s="105"/>
      <c r="CH52" s="79"/>
      <c r="CI52" s="105"/>
      <c r="CJ52" s="73"/>
      <c r="CK52" s="105"/>
      <c r="CL52" s="79"/>
      <c r="CM52" s="105"/>
      <c r="CN52" s="73"/>
      <c r="CO52" s="105"/>
      <c r="CP52" s="79"/>
      <c r="CQ52" s="105"/>
      <c r="CR52" s="73"/>
      <c r="CS52" s="105"/>
      <c r="CT52" s="79"/>
      <c r="CU52" s="105"/>
      <c r="CV52" s="73"/>
      <c r="CW52" s="105"/>
      <c r="CX52" s="79"/>
      <c r="CY52" s="105"/>
      <c r="CZ52" s="73"/>
      <c r="DA52" s="105"/>
      <c r="DB52" s="79"/>
      <c r="DC52" s="105"/>
      <c r="DD52" s="73"/>
      <c r="DE52" s="105"/>
      <c r="DF52" s="79"/>
      <c r="DG52" s="105"/>
      <c r="DH52" s="73"/>
      <c r="DI52" s="105"/>
      <c r="DJ52" s="79"/>
      <c r="DK52" s="105"/>
      <c r="DL52" s="73"/>
      <c r="DM52" s="105"/>
      <c r="DN52" s="79"/>
      <c r="DO52" s="105"/>
      <c r="DP52" s="73"/>
      <c r="DQ52" s="105"/>
      <c r="DR52" s="79"/>
      <c r="DS52" s="105"/>
      <c r="DT52" s="73"/>
      <c r="DU52" s="105"/>
      <c r="DV52" s="79"/>
      <c r="DW52" s="105"/>
      <c r="DX52" s="73"/>
      <c r="DY52" s="105"/>
      <c r="DZ52" s="79"/>
      <c r="EA52" s="105"/>
      <c r="EB52" s="73"/>
      <c r="EC52" s="105"/>
      <c r="ED52" s="79"/>
      <c r="EE52" s="105"/>
      <c r="EF52" s="73"/>
      <c r="EG52" s="105"/>
      <c r="EH52" s="79"/>
      <c r="EI52" s="105"/>
      <c r="EJ52" s="73"/>
      <c r="EK52" s="105"/>
      <c r="EL52" s="79"/>
      <c r="EM52" s="105"/>
      <c r="EN52" s="73"/>
      <c r="EO52" s="105"/>
      <c r="EP52" s="79"/>
      <c r="EQ52" s="105"/>
      <c r="ER52" s="73"/>
      <c r="ES52" s="105"/>
      <c r="ET52" s="79"/>
      <c r="EU52" s="105"/>
      <c r="EV52" s="73"/>
      <c r="EW52" s="105"/>
      <c r="EX52" s="79"/>
      <c r="EY52" s="105"/>
      <c r="EZ52" s="73"/>
      <c r="FA52" s="105"/>
      <c r="FB52" s="79"/>
      <c r="FC52" s="105"/>
      <c r="FD52" s="73"/>
      <c r="FE52" s="105"/>
      <c r="FF52" s="79"/>
      <c r="FG52" s="105"/>
      <c r="FH52" s="73"/>
      <c r="FI52" s="105"/>
      <c r="FJ52" s="79"/>
      <c r="FK52" s="105"/>
      <c r="FL52" s="73"/>
      <c r="FM52" s="105"/>
      <c r="FN52" s="79"/>
      <c r="FO52" s="105"/>
      <c r="FP52" s="73"/>
      <c r="FQ52" s="105"/>
      <c r="FR52" s="79"/>
      <c r="FS52" s="105"/>
      <c r="FT52" s="73"/>
      <c r="FU52" s="105"/>
      <c r="FV52" s="79"/>
      <c r="FW52" s="73"/>
      <c r="FX52" s="73">
        <f t="shared" si="0"/>
        <v>0</v>
      </c>
      <c r="FY52" s="73"/>
      <c r="FZ52" s="73">
        <f t="shared" si="1"/>
        <v>0</v>
      </c>
      <c r="GA52" s="73"/>
      <c r="GB52" s="73">
        <f t="shared" si="2"/>
        <v>0</v>
      </c>
      <c r="GC52" s="73"/>
      <c r="GD52" s="73"/>
      <c r="GE52" s="73"/>
    </row>
    <row r="53" spans="2:187" s="23" customFormat="1" hidden="1" x14ac:dyDescent="0.25">
      <c r="B53" s="104" t="str">
        <f>IF('2020 Payroll'!B52&lt;&gt;0,'2020 Payroll'!B52,"")</f>
        <v/>
      </c>
      <c r="C53" s="105"/>
      <c r="D53" s="73"/>
      <c r="E53" s="105"/>
      <c r="F53" s="79"/>
      <c r="G53" s="105"/>
      <c r="H53" s="73"/>
      <c r="I53" s="105"/>
      <c r="J53" s="79"/>
      <c r="K53" s="105"/>
      <c r="L53" s="73"/>
      <c r="M53" s="105"/>
      <c r="N53" s="79"/>
      <c r="O53" s="105"/>
      <c r="P53" s="73"/>
      <c r="Q53" s="105"/>
      <c r="R53" s="79"/>
      <c r="S53" s="105"/>
      <c r="T53" s="73"/>
      <c r="U53" s="105"/>
      <c r="V53" s="79"/>
      <c r="W53" s="105"/>
      <c r="X53" s="73"/>
      <c r="Y53" s="105"/>
      <c r="Z53" s="79"/>
      <c r="AA53" s="105"/>
      <c r="AB53" s="73"/>
      <c r="AC53" s="105"/>
      <c r="AD53" s="79"/>
      <c r="AE53" s="105"/>
      <c r="AF53" s="73"/>
      <c r="AG53" s="105"/>
      <c r="AH53" s="79"/>
      <c r="AI53" s="105"/>
      <c r="AJ53" s="73"/>
      <c r="AK53" s="105"/>
      <c r="AL53" s="79"/>
      <c r="AM53" s="105"/>
      <c r="AN53" s="73"/>
      <c r="AO53" s="105"/>
      <c r="AP53" s="79"/>
      <c r="AQ53" s="105"/>
      <c r="AR53" s="73"/>
      <c r="AS53" s="105"/>
      <c r="AT53" s="79"/>
      <c r="AU53" s="105"/>
      <c r="AV53" s="73"/>
      <c r="AW53" s="105"/>
      <c r="AX53" s="79"/>
      <c r="AY53" s="105"/>
      <c r="AZ53" s="73"/>
      <c r="BA53" s="105"/>
      <c r="BB53" s="79"/>
      <c r="BC53" s="105"/>
      <c r="BD53" s="73"/>
      <c r="BE53" s="105"/>
      <c r="BF53" s="79"/>
      <c r="BG53" s="105"/>
      <c r="BH53" s="73"/>
      <c r="BI53" s="105"/>
      <c r="BJ53" s="79"/>
      <c r="BK53" s="105"/>
      <c r="BL53" s="73"/>
      <c r="BM53" s="105"/>
      <c r="BN53" s="79"/>
      <c r="BO53" s="105"/>
      <c r="BP53" s="73"/>
      <c r="BQ53" s="105"/>
      <c r="BR53" s="79"/>
      <c r="BS53" s="105"/>
      <c r="BT53" s="73"/>
      <c r="BU53" s="105"/>
      <c r="BV53" s="79"/>
      <c r="BW53" s="105"/>
      <c r="BX53" s="73"/>
      <c r="BY53" s="105"/>
      <c r="BZ53" s="79"/>
      <c r="CA53" s="105"/>
      <c r="CB53" s="73"/>
      <c r="CC53" s="105"/>
      <c r="CD53" s="79"/>
      <c r="CE53" s="105"/>
      <c r="CF53" s="73"/>
      <c r="CG53" s="105"/>
      <c r="CH53" s="79"/>
      <c r="CI53" s="105"/>
      <c r="CJ53" s="73"/>
      <c r="CK53" s="105"/>
      <c r="CL53" s="79"/>
      <c r="CM53" s="105"/>
      <c r="CN53" s="73"/>
      <c r="CO53" s="105"/>
      <c r="CP53" s="79"/>
      <c r="CQ53" s="105"/>
      <c r="CR53" s="73"/>
      <c r="CS53" s="105"/>
      <c r="CT53" s="79"/>
      <c r="CU53" s="105"/>
      <c r="CV53" s="73"/>
      <c r="CW53" s="105"/>
      <c r="CX53" s="79"/>
      <c r="CY53" s="105"/>
      <c r="CZ53" s="73"/>
      <c r="DA53" s="105"/>
      <c r="DB53" s="79"/>
      <c r="DC53" s="105"/>
      <c r="DD53" s="73"/>
      <c r="DE53" s="105"/>
      <c r="DF53" s="79"/>
      <c r="DG53" s="105"/>
      <c r="DH53" s="73"/>
      <c r="DI53" s="105"/>
      <c r="DJ53" s="79"/>
      <c r="DK53" s="105"/>
      <c r="DL53" s="73"/>
      <c r="DM53" s="105"/>
      <c r="DN53" s="79"/>
      <c r="DO53" s="105"/>
      <c r="DP53" s="73"/>
      <c r="DQ53" s="105"/>
      <c r="DR53" s="79"/>
      <c r="DS53" s="105"/>
      <c r="DT53" s="73"/>
      <c r="DU53" s="105"/>
      <c r="DV53" s="79"/>
      <c r="DW53" s="105"/>
      <c r="DX53" s="73"/>
      <c r="DY53" s="105"/>
      <c r="DZ53" s="79"/>
      <c r="EA53" s="105"/>
      <c r="EB53" s="73"/>
      <c r="EC53" s="105"/>
      <c r="ED53" s="79"/>
      <c r="EE53" s="105"/>
      <c r="EF53" s="73"/>
      <c r="EG53" s="105"/>
      <c r="EH53" s="79"/>
      <c r="EI53" s="105"/>
      <c r="EJ53" s="73"/>
      <c r="EK53" s="105"/>
      <c r="EL53" s="79"/>
      <c r="EM53" s="105"/>
      <c r="EN53" s="73"/>
      <c r="EO53" s="105"/>
      <c r="EP53" s="79"/>
      <c r="EQ53" s="105"/>
      <c r="ER53" s="73"/>
      <c r="ES53" s="105"/>
      <c r="ET53" s="79"/>
      <c r="EU53" s="105"/>
      <c r="EV53" s="73"/>
      <c r="EW53" s="105"/>
      <c r="EX53" s="79"/>
      <c r="EY53" s="105"/>
      <c r="EZ53" s="73"/>
      <c r="FA53" s="105"/>
      <c r="FB53" s="79"/>
      <c r="FC53" s="105"/>
      <c r="FD53" s="73"/>
      <c r="FE53" s="105"/>
      <c r="FF53" s="79"/>
      <c r="FG53" s="105"/>
      <c r="FH53" s="73"/>
      <c r="FI53" s="105"/>
      <c r="FJ53" s="79"/>
      <c r="FK53" s="105"/>
      <c r="FL53" s="73"/>
      <c r="FM53" s="105"/>
      <c r="FN53" s="79"/>
      <c r="FO53" s="105"/>
      <c r="FP53" s="73"/>
      <c r="FQ53" s="105"/>
      <c r="FR53" s="79"/>
      <c r="FS53" s="105"/>
      <c r="FT53" s="73"/>
      <c r="FU53" s="105"/>
      <c r="FV53" s="79"/>
      <c r="FW53" s="73"/>
      <c r="FX53" s="73">
        <f t="shared" si="0"/>
        <v>0</v>
      </c>
      <c r="FY53" s="73"/>
      <c r="FZ53" s="73">
        <f t="shared" si="1"/>
        <v>0</v>
      </c>
      <c r="GA53" s="73"/>
      <c r="GB53" s="73">
        <f t="shared" si="2"/>
        <v>0</v>
      </c>
      <c r="GC53" s="73"/>
      <c r="GD53" s="73"/>
      <c r="GE53" s="73"/>
    </row>
    <row r="54" spans="2:187" s="23" customFormat="1" hidden="1" x14ac:dyDescent="0.25">
      <c r="B54" s="104" t="str">
        <f>IF('2020 Payroll'!B53&lt;&gt;0,'2020 Payroll'!B53,"")</f>
        <v/>
      </c>
      <c r="C54" s="105"/>
      <c r="D54" s="73"/>
      <c r="E54" s="105"/>
      <c r="F54" s="79"/>
      <c r="G54" s="105"/>
      <c r="H54" s="73"/>
      <c r="I54" s="105"/>
      <c r="J54" s="79"/>
      <c r="K54" s="105"/>
      <c r="L54" s="73"/>
      <c r="M54" s="105"/>
      <c r="N54" s="79"/>
      <c r="O54" s="105"/>
      <c r="P54" s="73"/>
      <c r="Q54" s="105"/>
      <c r="R54" s="79"/>
      <c r="S54" s="105"/>
      <c r="T54" s="73"/>
      <c r="U54" s="105"/>
      <c r="V54" s="79"/>
      <c r="W54" s="105"/>
      <c r="X54" s="73"/>
      <c r="Y54" s="105"/>
      <c r="Z54" s="79"/>
      <c r="AA54" s="105"/>
      <c r="AB54" s="73"/>
      <c r="AC54" s="105"/>
      <c r="AD54" s="79"/>
      <c r="AE54" s="105"/>
      <c r="AF54" s="73"/>
      <c r="AG54" s="105"/>
      <c r="AH54" s="79"/>
      <c r="AI54" s="105"/>
      <c r="AJ54" s="73"/>
      <c r="AK54" s="105"/>
      <c r="AL54" s="79"/>
      <c r="AM54" s="105"/>
      <c r="AN54" s="73"/>
      <c r="AO54" s="105"/>
      <c r="AP54" s="79"/>
      <c r="AQ54" s="105"/>
      <c r="AR54" s="73"/>
      <c r="AS54" s="105"/>
      <c r="AT54" s="79"/>
      <c r="AU54" s="105"/>
      <c r="AV54" s="73"/>
      <c r="AW54" s="105"/>
      <c r="AX54" s="79"/>
      <c r="AY54" s="105"/>
      <c r="AZ54" s="73"/>
      <c r="BA54" s="105"/>
      <c r="BB54" s="79"/>
      <c r="BC54" s="105"/>
      <c r="BD54" s="73"/>
      <c r="BE54" s="105"/>
      <c r="BF54" s="79"/>
      <c r="BG54" s="105"/>
      <c r="BH54" s="73"/>
      <c r="BI54" s="105"/>
      <c r="BJ54" s="79"/>
      <c r="BK54" s="105"/>
      <c r="BL54" s="73"/>
      <c r="BM54" s="105"/>
      <c r="BN54" s="79"/>
      <c r="BO54" s="105"/>
      <c r="BP54" s="73"/>
      <c r="BQ54" s="105"/>
      <c r="BR54" s="79"/>
      <c r="BS54" s="105"/>
      <c r="BT54" s="73"/>
      <c r="BU54" s="105"/>
      <c r="BV54" s="79"/>
      <c r="BW54" s="105"/>
      <c r="BX54" s="73"/>
      <c r="BY54" s="105"/>
      <c r="BZ54" s="79"/>
      <c r="CA54" s="105"/>
      <c r="CB54" s="73"/>
      <c r="CC54" s="105"/>
      <c r="CD54" s="79"/>
      <c r="CE54" s="105"/>
      <c r="CF54" s="73"/>
      <c r="CG54" s="105"/>
      <c r="CH54" s="79"/>
      <c r="CI54" s="105"/>
      <c r="CJ54" s="73"/>
      <c r="CK54" s="105"/>
      <c r="CL54" s="79"/>
      <c r="CM54" s="105"/>
      <c r="CN54" s="73"/>
      <c r="CO54" s="105"/>
      <c r="CP54" s="79"/>
      <c r="CQ54" s="105"/>
      <c r="CR54" s="73"/>
      <c r="CS54" s="105"/>
      <c r="CT54" s="79"/>
      <c r="CU54" s="105"/>
      <c r="CV54" s="73"/>
      <c r="CW54" s="105"/>
      <c r="CX54" s="79"/>
      <c r="CY54" s="105"/>
      <c r="CZ54" s="73"/>
      <c r="DA54" s="105"/>
      <c r="DB54" s="79"/>
      <c r="DC54" s="105"/>
      <c r="DD54" s="73"/>
      <c r="DE54" s="105"/>
      <c r="DF54" s="79"/>
      <c r="DG54" s="105"/>
      <c r="DH54" s="73"/>
      <c r="DI54" s="105"/>
      <c r="DJ54" s="79"/>
      <c r="DK54" s="105"/>
      <c r="DL54" s="73"/>
      <c r="DM54" s="105"/>
      <c r="DN54" s="79"/>
      <c r="DO54" s="105"/>
      <c r="DP54" s="73"/>
      <c r="DQ54" s="105"/>
      <c r="DR54" s="79"/>
      <c r="DS54" s="105"/>
      <c r="DT54" s="73"/>
      <c r="DU54" s="105"/>
      <c r="DV54" s="79"/>
      <c r="DW54" s="105"/>
      <c r="DX54" s="73"/>
      <c r="DY54" s="105"/>
      <c r="DZ54" s="79"/>
      <c r="EA54" s="105"/>
      <c r="EB54" s="73"/>
      <c r="EC54" s="105"/>
      <c r="ED54" s="79"/>
      <c r="EE54" s="105"/>
      <c r="EF54" s="73"/>
      <c r="EG54" s="105"/>
      <c r="EH54" s="79"/>
      <c r="EI54" s="105"/>
      <c r="EJ54" s="73"/>
      <c r="EK54" s="105"/>
      <c r="EL54" s="79"/>
      <c r="EM54" s="105"/>
      <c r="EN54" s="73"/>
      <c r="EO54" s="105"/>
      <c r="EP54" s="79"/>
      <c r="EQ54" s="105"/>
      <c r="ER54" s="73"/>
      <c r="ES54" s="105"/>
      <c r="ET54" s="79"/>
      <c r="EU54" s="105"/>
      <c r="EV54" s="73"/>
      <c r="EW54" s="105"/>
      <c r="EX54" s="79"/>
      <c r="EY54" s="105"/>
      <c r="EZ54" s="73"/>
      <c r="FA54" s="105"/>
      <c r="FB54" s="79"/>
      <c r="FC54" s="105"/>
      <c r="FD54" s="73"/>
      <c r="FE54" s="105"/>
      <c r="FF54" s="79"/>
      <c r="FG54" s="105"/>
      <c r="FH54" s="73"/>
      <c r="FI54" s="105"/>
      <c r="FJ54" s="79"/>
      <c r="FK54" s="105"/>
      <c r="FL54" s="73"/>
      <c r="FM54" s="105"/>
      <c r="FN54" s="79"/>
      <c r="FO54" s="105"/>
      <c r="FP54" s="73"/>
      <c r="FQ54" s="105"/>
      <c r="FR54" s="79"/>
      <c r="FS54" s="105"/>
      <c r="FT54" s="73"/>
      <c r="FU54" s="105"/>
      <c r="FV54" s="79"/>
      <c r="FW54" s="73"/>
      <c r="FX54" s="73">
        <f t="shared" si="0"/>
        <v>0</v>
      </c>
      <c r="FY54" s="73"/>
      <c r="FZ54" s="73">
        <f t="shared" si="1"/>
        <v>0</v>
      </c>
      <c r="GA54" s="73"/>
      <c r="GB54" s="73">
        <f t="shared" si="2"/>
        <v>0</v>
      </c>
      <c r="GC54" s="73"/>
      <c r="GD54" s="73"/>
      <c r="GE54" s="73"/>
    </row>
    <row r="55" spans="2:187" s="23" customFormat="1" hidden="1" x14ac:dyDescent="0.25">
      <c r="B55" s="104" t="str">
        <f>IF('2020 Payroll'!B54&lt;&gt;0,'2020 Payroll'!B54,"")</f>
        <v/>
      </c>
      <c r="C55" s="105"/>
      <c r="D55" s="73"/>
      <c r="E55" s="105"/>
      <c r="F55" s="79"/>
      <c r="G55" s="105"/>
      <c r="H55" s="73"/>
      <c r="I55" s="105"/>
      <c r="J55" s="79"/>
      <c r="K55" s="105"/>
      <c r="L55" s="73"/>
      <c r="M55" s="105"/>
      <c r="N55" s="79"/>
      <c r="O55" s="105"/>
      <c r="P55" s="73"/>
      <c r="Q55" s="105"/>
      <c r="R55" s="79"/>
      <c r="S55" s="105"/>
      <c r="T55" s="73"/>
      <c r="U55" s="105"/>
      <c r="V55" s="79"/>
      <c r="W55" s="105"/>
      <c r="X55" s="73"/>
      <c r="Y55" s="105"/>
      <c r="Z55" s="79"/>
      <c r="AA55" s="105"/>
      <c r="AB55" s="73"/>
      <c r="AC55" s="105"/>
      <c r="AD55" s="79"/>
      <c r="AE55" s="105"/>
      <c r="AF55" s="73"/>
      <c r="AG55" s="105"/>
      <c r="AH55" s="79"/>
      <c r="AI55" s="105"/>
      <c r="AJ55" s="73"/>
      <c r="AK55" s="105"/>
      <c r="AL55" s="79"/>
      <c r="AM55" s="105"/>
      <c r="AN55" s="73"/>
      <c r="AO55" s="105"/>
      <c r="AP55" s="79"/>
      <c r="AQ55" s="105"/>
      <c r="AR55" s="73"/>
      <c r="AS55" s="105"/>
      <c r="AT55" s="79"/>
      <c r="AU55" s="105"/>
      <c r="AV55" s="73"/>
      <c r="AW55" s="105"/>
      <c r="AX55" s="79"/>
      <c r="AY55" s="105"/>
      <c r="AZ55" s="73"/>
      <c r="BA55" s="105"/>
      <c r="BB55" s="79"/>
      <c r="BC55" s="105"/>
      <c r="BD55" s="73"/>
      <c r="BE55" s="105"/>
      <c r="BF55" s="79"/>
      <c r="BG55" s="105"/>
      <c r="BH55" s="73"/>
      <c r="BI55" s="105"/>
      <c r="BJ55" s="79"/>
      <c r="BK55" s="105"/>
      <c r="BL55" s="73"/>
      <c r="BM55" s="105"/>
      <c r="BN55" s="79"/>
      <c r="BO55" s="105"/>
      <c r="BP55" s="73"/>
      <c r="BQ55" s="105"/>
      <c r="BR55" s="79"/>
      <c r="BS55" s="105"/>
      <c r="BT55" s="73"/>
      <c r="BU55" s="105"/>
      <c r="BV55" s="79"/>
      <c r="BW55" s="105"/>
      <c r="BX55" s="73"/>
      <c r="BY55" s="105"/>
      <c r="BZ55" s="79"/>
      <c r="CA55" s="105"/>
      <c r="CB55" s="73"/>
      <c r="CC55" s="105"/>
      <c r="CD55" s="79"/>
      <c r="CE55" s="105"/>
      <c r="CF55" s="73"/>
      <c r="CG55" s="105"/>
      <c r="CH55" s="79"/>
      <c r="CI55" s="105"/>
      <c r="CJ55" s="73"/>
      <c r="CK55" s="105"/>
      <c r="CL55" s="79"/>
      <c r="CM55" s="105"/>
      <c r="CN55" s="73"/>
      <c r="CO55" s="105"/>
      <c r="CP55" s="79"/>
      <c r="CQ55" s="105"/>
      <c r="CR55" s="73"/>
      <c r="CS55" s="105"/>
      <c r="CT55" s="79"/>
      <c r="CU55" s="105"/>
      <c r="CV55" s="73"/>
      <c r="CW55" s="105"/>
      <c r="CX55" s="79"/>
      <c r="CY55" s="105"/>
      <c r="CZ55" s="73"/>
      <c r="DA55" s="105"/>
      <c r="DB55" s="79"/>
      <c r="DC55" s="105"/>
      <c r="DD55" s="73"/>
      <c r="DE55" s="105"/>
      <c r="DF55" s="79"/>
      <c r="DG55" s="105"/>
      <c r="DH55" s="73"/>
      <c r="DI55" s="105"/>
      <c r="DJ55" s="79"/>
      <c r="DK55" s="105"/>
      <c r="DL55" s="73"/>
      <c r="DM55" s="105"/>
      <c r="DN55" s="79"/>
      <c r="DO55" s="105"/>
      <c r="DP55" s="73"/>
      <c r="DQ55" s="105"/>
      <c r="DR55" s="79"/>
      <c r="DS55" s="105"/>
      <c r="DT55" s="73"/>
      <c r="DU55" s="105"/>
      <c r="DV55" s="79"/>
      <c r="DW55" s="105"/>
      <c r="DX55" s="73"/>
      <c r="DY55" s="105"/>
      <c r="DZ55" s="79"/>
      <c r="EA55" s="105"/>
      <c r="EB55" s="73"/>
      <c r="EC55" s="105"/>
      <c r="ED55" s="79"/>
      <c r="EE55" s="105"/>
      <c r="EF55" s="73"/>
      <c r="EG55" s="105"/>
      <c r="EH55" s="79"/>
      <c r="EI55" s="105"/>
      <c r="EJ55" s="73"/>
      <c r="EK55" s="105"/>
      <c r="EL55" s="79"/>
      <c r="EM55" s="105"/>
      <c r="EN55" s="73"/>
      <c r="EO55" s="105"/>
      <c r="EP55" s="79"/>
      <c r="EQ55" s="105"/>
      <c r="ER55" s="73"/>
      <c r="ES55" s="105"/>
      <c r="ET55" s="79"/>
      <c r="EU55" s="105"/>
      <c r="EV55" s="73"/>
      <c r="EW55" s="105"/>
      <c r="EX55" s="79"/>
      <c r="EY55" s="105"/>
      <c r="EZ55" s="73"/>
      <c r="FA55" s="105"/>
      <c r="FB55" s="79"/>
      <c r="FC55" s="105"/>
      <c r="FD55" s="73"/>
      <c r="FE55" s="105"/>
      <c r="FF55" s="79"/>
      <c r="FG55" s="105"/>
      <c r="FH55" s="73"/>
      <c r="FI55" s="105"/>
      <c r="FJ55" s="79"/>
      <c r="FK55" s="105"/>
      <c r="FL55" s="73"/>
      <c r="FM55" s="105"/>
      <c r="FN55" s="79"/>
      <c r="FO55" s="105"/>
      <c r="FP55" s="73"/>
      <c r="FQ55" s="105"/>
      <c r="FR55" s="79"/>
      <c r="FS55" s="105"/>
      <c r="FT55" s="73"/>
      <c r="FU55" s="105"/>
      <c r="FV55" s="79"/>
      <c r="FW55" s="73"/>
      <c r="FX55" s="73">
        <f t="shared" si="0"/>
        <v>0</v>
      </c>
      <c r="FY55" s="73"/>
      <c r="FZ55" s="73">
        <f t="shared" si="1"/>
        <v>0</v>
      </c>
      <c r="GA55" s="73"/>
      <c r="GB55" s="73">
        <f t="shared" si="2"/>
        <v>0</v>
      </c>
      <c r="GC55" s="73"/>
      <c r="GD55" s="73"/>
      <c r="GE55" s="73"/>
    </row>
    <row r="56" spans="2:187" s="23" customFormat="1" hidden="1" x14ac:dyDescent="0.25">
      <c r="B56" s="104" t="str">
        <f>IF('2020 Payroll'!B55&lt;&gt;0,'2020 Payroll'!B55,"")</f>
        <v/>
      </c>
      <c r="C56" s="105"/>
      <c r="D56" s="73"/>
      <c r="E56" s="105"/>
      <c r="F56" s="79"/>
      <c r="G56" s="105"/>
      <c r="H56" s="73"/>
      <c r="I56" s="105"/>
      <c r="J56" s="79"/>
      <c r="K56" s="105"/>
      <c r="L56" s="73"/>
      <c r="M56" s="105"/>
      <c r="N56" s="79"/>
      <c r="O56" s="105"/>
      <c r="P56" s="73"/>
      <c r="Q56" s="105"/>
      <c r="R56" s="79"/>
      <c r="S56" s="105"/>
      <c r="T56" s="73"/>
      <c r="U56" s="105"/>
      <c r="V56" s="79"/>
      <c r="W56" s="105"/>
      <c r="X56" s="73"/>
      <c r="Y56" s="105"/>
      <c r="Z56" s="79"/>
      <c r="AA56" s="105"/>
      <c r="AB56" s="73"/>
      <c r="AC56" s="105"/>
      <c r="AD56" s="79"/>
      <c r="AE56" s="105"/>
      <c r="AF56" s="73"/>
      <c r="AG56" s="105"/>
      <c r="AH56" s="79"/>
      <c r="AI56" s="105"/>
      <c r="AJ56" s="73"/>
      <c r="AK56" s="105"/>
      <c r="AL56" s="79"/>
      <c r="AM56" s="105"/>
      <c r="AN56" s="73"/>
      <c r="AO56" s="105"/>
      <c r="AP56" s="79"/>
      <c r="AQ56" s="105"/>
      <c r="AR56" s="73"/>
      <c r="AS56" s="105"/>
      <c r="AT56" s="79"/>
      <c r="AU56" s="105"/>
      <c r="AV56" s="73"/>
      <c r="AW56" s="105"/>
      <c r="AX56" s="79"/>
      <c r="AY56" s="105"/>
      <c r="AZ56" s="73"/>
      <c r="BA56" s="105"/>
      <c r="BB56" s="79"/>
      <c r="BC56" s="105"/>
      <c r="BD56" s="73"/>
      <c r="BE56" s="105"/>
      <c r="BF56" s="79"/>
      <c r="BG56" s="105"/>
      <c r="BH56" s="73"/>
      <c r="BI56" s="105"/>
      <c r="BJ56" s="79"/>
      <c r="BK56" s="105"/>
      <c r="BL56" s="73"/>
      <c r="BM56" s="105"/>
      <c r="BN56" s="79"/>
      <c r="BO56" s="105"/>
      <c r="BP56" s="73"/>
      <c r="BQ56" s="105"/>
      <c r="BR56" s="79"/>
      <c r="BS56" s="105"/>
      <c r="BT56" s="73"/>
      <c r="BU56" s="105"/>
      <c r="BV56" s="79"/>
      <c r="BW56" s="105"/>
      <c r="BX56" s="73"/>
      <c r="BY56" s="105"/>
      <c r="BZ56" s="79"/>
      <c r="CA56" s="105"/>
      <c r="CB56" s="73"/>
      <c r="CC56" s="105"/>
      <c r="CD56" s="79"/>
      <c r="CE56" s="105"/>
      <c r="CF56" s="73"/>
      <c r="CG56" s="105"/>
      <c r="CH56" s="79"/>
      <c r="CI56" s="105"/>
      <c r="CJ56" s="73"/>
      <c r="CK56" s="105"/>
      <c r="CL56" s="79"/>
      <c r="CM56" s="105"/>
      <c r="CN56" s="73"/>
      <c r="CO56" s="105"/>
      <c r="CP56" s="79"/>
      <c r="CQ56" s="105"/>
      <c r="CR56" s="73"/>
      <c r="CS56" s="105"/>
      <c r="CT56" s="79"/>
      <c r="CU56" s="105"/>
      <c r="CV56" s="73"/>
      <c r="CW56" s="105"/>
      <c r="CX56" s="79"/>
      <c r="CY56" s="105"/>
      <c r="CZ56" s="73"/>
      <c r="DA56" s="105"/>
      <c r="DB56" s="79"/>
      <c r="DC56" s="105"/>
      <c r="DD56" s="73"/>
      <c r="DE56" s="105"/>
      <c r="DF56" s="79"/>
      <c r="DG56" s="105"/>
      <c r="DH56" s="73"/>
      <c r="DI56" s="105"/>
      <c r="DJ56" s="79"/>
      <c r="DK56" s="105"/>
      <c r="DL56" s="73"/>
      <c r="DM56" s="105"/>
      <c r="DN56" s="79"/>
      <c r="DO56" s="105"/>
      <c r="DP56" s="73"/>
      <c r="DQ56" s="105"/>
      <c r="DR56" s="79"/>
      <c r="DS56" s="105"/>
      <c r="DT56" s="73"/>
      <c r="DU56" s="105"/>
      <c r="DV56" s="79"/>
      <c r="DW56" s="105"/>
      <c r="DX56" s="73"/>
      <c r="DY56" s="105"/>
      <c r="DZ56" s="79"/>
      <c r="EA56" s="105"/>
      <c r="EB56" s="73"/>
      <c r="EC56" s="105"/>
      <c r="ED56" s="79"/>
      <c r="EE56" s="105"/>
      <c r="EF56" s="73"/>
      <c r="EG56" s="105"/>
      <c r="EH56" s="79"/>
      <c r="EI56" s="105"/>
      <c r="EJ56" s="73"/>
      <c r="EK56" s="105"/>
      <c r="EL56" s="79"/>
      <c r="EM56" s="105"/>
      <c r="EN56" s="73"/>
      <c r="EO56" s="105"/>
      <c r="EP56" s="79"/>
      <c r="EQ56" s="105"/>
      <c r="ER56" s="73"/>
      <c r="ES56" s="105"/>
      <c r="ET56" s="79"/>
      <c r="EU56" s="105"/>
      <c r="EV56" s="73"/>
      <c r="EW56" s="105"/>
      <c r="EX56" s="79"/>
      <c r="EY56" s="105"/>
      <c r="EZ56" s="73"/>
      <c r="FA56" s="105"/>
      <c r="FB56" s="79"/>
      <c r="FC56" s="105"/>
      <c r="FD56" s="73"/>
      <c r="FE56" s="105"/>
      <c r="FF56" s="79"/>
      <c r="FG56" s="105"/>
      <c r="FH56" s="73"/>
      <c r="FI56" s="105"/>
      <c r="FJ56" s="79"/>
      <c r="FK56" s="105"/>
      <c r="FL56" s="73"/>
      <c r="FM56" s="105"/>
      <c r="FN56" s="79"/>
      <c r="FO56" s="105"/>
      <c r="FP56" s="73"/>
      <c r="FQ56" s="105"/>
      <c r="FR56" s="79"/>
      <c r="FS56" s="105"/>
      <c r="FT56" s="73"/>
      <c r="FU56" s="105"/>
      <c r="FV56" s="79"/>
      <c r="FW56" s="73"/>
      <c r="FX56" s="73">
        <f t="shared" si="0"/>
        <v>0</v>
      </c>
      <c r="FY56" s="73"/>
      <c r="FZ56" s="73">
        <f t="shared" si="1"/>
        <v>0</v>
      </c>
      <c r="GA56" s="73"/>
      <c r="GB56" s="73">
        <f t="shared" si="2"/>
        <v>0</v>
      </c>
      <c r="GC56" s="73"/>
      <c r="GD56" s="73"/>
      <c r="GE56" s="73"/>
    </row>
    <row r="57" spans="2:187" s="23" customFormat="1" hidden="1" x14ac:dyDescent="0.25">
      <c r="B57" s="104" t="str">
        <f>IF('2020 Payroll'!B56&lt;&gt;0,'2020 Payroll'!B56,"")</f>
        <v/>
      </c>
      <c r="C57" s="105"/>
      <c r="D57" s="73"/>
      <c r="E57" s="105"/>
      <c r="F57" s="79"/>
      <c r="G57" s="105"/>
      <c r="H57" s="73"/>
      <c r="I57" s="105"/>
      <c r="J57" s="79"/>
      <c r="K57" s="105"/>
      <c r="L57" s="73"/>
      <c r="M57" s="105"/>
      <c r="N57" s="79"/>
      <c r="O57" s="105"/>
      <c r="P57" s="73"/>
      <c r="Q57" s="105"/>
      <c r="R57" s="79"/>
      <c r="S57" s="105"/>
      <c r="T57" s="73"/>
      <c r="U57" s="105"/>
      <c r="V57" s="79"/>
      <c r="W57" s="105"/>
      <c r="X57" s="73"/>
      <c r="Y57" s="105"/>
      <c r="Z57" s="79"/>
      <c r="AA57" s="105"/>
      <c r="AB57" s="73"/>
      <c r="AC57" s="105"/>
      <c r="AD57" s="79"/>
      <c r="AE57" s="105"/>
      <c r="AF57" s="73"/>
      <c r="AG57" s="105"/>
      <c r="AH57" s="79"/>
      <c r="AI57" s="105"/>
      <c r="AJ57" s="73"/>
      <c r="AK57" s="105"/>
      <c r="AL57" s="79"/>
      <c r="AM57" s="105"/>
      <c r="AN57" s="73"/>
      <c r="AO57" s="105"/>
      <c r="AP57" s="79"/>
      <c r="AQ57" s="105"/>
      <c r="AR57" s="73"/>
      <c r="AS57" s="105"/>
      <c r="AT57" s="79"/>
      <c r="AU57" s="105"/>
      <c r="AV57" s="73"/>
      <c r="AW57" s="105"/>
      <c r="AX57" s="79"/>
      <c r="AY57" s="105"/>
      <c r="AZ57" s="73"/>
      <c r="BA57" s="105"/>
      <c r="BB57" s="79"/>
      <c r="BC57" s="105"/>
      <c r="BD57" s="73"/>
      <c r="BE57" s="105"/>
      <c r="BF57" s="79"/>
      <c r="BG57" s="105"/>
      <c r="BH57" s="73"/>
      <c r="BI57" s="105"/>
      <c r="BJ57" s="79"/>
      <c r="BK57" s="105"/>
      <c r="BL57" s="73"/>
      <c r="BM57" s="105"/>
      <c r="BN57" s="79"/>
      <c r="BO57" s="105"/>
      <c r="BP57" s="73"/>
      <c r="BQ57" s="105"/>
      <c r="BR57" s="79"/>
      <c r="BS57" s="105"/>
      <c r="BT57" s="73"/>
      <c r="BU57" s="105"/>
      <c r="BV57" s="79"/>
      <c r="BW57" s="105"/>
      <c r="BX57" s="73"/>
      <c r="BY57" s="105"/>
      <c r="BZ57" s="79"/>
      <c r="CA57" s="105"/>
      <c r="CB57" s="73"/>
      <c r="CC57" s="105"/>
      <c r="CD57" s="79"/>
      <c r="CE57" s="105"/>
      <c r="CF57" s="73"/>
      <c r="CG57" s="105"/>
      <c r="CH57" s="79"/>
      <c r="CI57" s="105"/>
      <c r="CJ57" s="73"/>
      <c r="CK57" s="105"/>
      <c r="CL57" s="79"/>
      <c r="CM57" s="105"/>
      <c r="CN57" s="73"/>
      <c r="CO57" s="105"/>
      <c r="CP57" s="79"/>
      <c r="CQ57" s="105"/>
      <c r="CR57" s="73"/>
      <c r="CS57" s="105"/>
      <c r="CT57" s="79"/>
      <c r="CU57" s="105"/>
      <c r="CV57" s="73"/>
      <c r="CW57" s="105"/>
      <c r="CX57" s="79"/>
      <c r="CY57" s="105"/>
      <c r="CZ57" s="73"/>
      <c r="DA57" s="105"/>
      <c r="DB57" s="79"/>
      <c r="DC57" s="105"/>
      <c r="DD57" s="73"/>
      <c r="DE57" s="105"/>
      <c r="DF57" s="79"/>
      <c r="DG57" s="105"/>
      <c r="DH57" s="73"/>
      <c r="DI57" s="105"/>
      <c r="DJ57" s="79"/>
      <c r="DK57" s="105"/>
      <c r="DL57" s="73"/>
      <c r="DM57" s="105"/>
      <c r="DN57" s="79"/>
      <c r="DO57" s="105"/>
      <c r="DP57" s="73"/>
      <c r="DQ57" s="105"/>
      <c r="DR57" s="79"/>
      <c r="DS57" s="105"/>
      <c r="DT57" s="73"/>
      <c r="DU57" s="105"/>
      <c r="DV57" s="79"/>
      <c r="DW57" s="105"/>
      <c r="DX57" s="73"/>
      <c r="DY57" s="105"/>
      <c r="DZ57" s="79"/>
      <c r="EA57" s="105"/>
      <c r="EB57" s="73"/>
      <c r="EC57" s="105"/>
      <c r="ED57" s="79"/>
      <c r="EE57" s="105"/>
      <c r="EF57" s="73"/>
      <c r="EG57" s="105"/>
      <c r="EH57" s="79"/>
      <c r="EI57" s="105"/>
      <c r="EJ57" s="73"/>
      <c r="EK57" s="105"/>
      <c r="EL57" s="79"/>
      <c r="EM57" s="105"/>
      <c r="EN57" s="73"/>
      <c r="EO57" s="105"/>
      <c r="EP57" s="79"/>
      <c r="EQ57" s="105"/>
      <c r="ER57" s="73"/>
      <c r="ES57" s="105"/>
      <c r="ET57" s="79"/>
      <c r="EU57" s="105"/>
      <c r="EV57" s="73"/>
      <c r="EW57" s="105"/>
      <c r="EX57" s="79"/>
      <c r="EY57" s="105"/>
      <c r="EZ57" s="73"/>
      <c r="FA57" s="105"/>
      <c r="FB57" s="79"/>
      <c r="FC57" s="105"/>
      <c r="FD57" s="73"/>
      <c r="FE57" s="105"/>
      <c r="FF57" s="79"/>
      <c r="FG57" s="105"/>
      <c r="FH57" s="73"/>
      <c r="FI57" s="105"/>
      <c r="FJ57" s="79"/>
      <c r="FK57" s="105"/>
      <c r="FL57" s="73"/>
      <c r="FM57" s="105"/>
      <c r="FN57" s="79"/>
      <c r="FO57" s="105"/>
      <c r="FP57" s="73"/>
      <c r="FQ57" s="105"/>
      <c r="FR57" s="79"/>
      <c r="FS57" s="105"/>
      <c r="FT57" s="73"/>
      <c r="FU57" s="105"/>
      <c r="FV57" s="79"/>
      <c r="FW57" s="73"/>
      <c r="FX57" s="73">
        <f t="shared" si="0"/>
        <v>0</v>
      </c>
      <c r="FY57" s="73"/>
      <c r="FZ57" s="73">
        <f t="shared" si="1"/>
        <v>0</v>
      </c>
      <c r="GA57" s="73"/>
      <c r="GB57" s="73">
        <f t="shared" si="2"/>
        <v>0</v>
      </c>
      <c r="GC57" s="73"/>
      <c r="GD57" s="73"/>
      <c r="GE57" s="73"/>
    </row>
    <row r="58" spans="2:187" s="23" customFormat="1" hidden="1" x14ac:dyDescent="0.25">
      <c r="B58" s="104" t="str">
        <f>IF('2020 Payroll'!B57&lt;&gt;0,'2020 Payroll'!B57,"")</f>
        <v/>
      </c>
      <c r="C58" s="105"/>
      <c r="D58" s="73"/>
      <c r="E58" s="105"/>
      <c r="F58" s="79"/>
      <c r="G58" s="105"/>
      <c r="H58" s="73"/>
      <c r="I58" s="105"/>
      <c r="J58" s="79"/>
      <c r="K58" s="105"/>
      <c r="L58" s="73"/>
      <c r="M58" s="105"/>
      <c r="N58" s="79"/>
      <c r="O58" s="105"/>
      <c r="P58" s="73"/>
      <c r="Q58" s="105"/>
      <c r="R58" s="79"/>
      <c r="S58" s="105"/>
      <c r="T58" s="73"/>
      <c r="U58" s="105"/>
      <c r="V58" s="79"/>
      <c r="W58" s="105"/>
      <c r="X58" s="73"/>
      <c r="Y58" s="105"/>
      <c r="Z58" s="79"/>
      <c r="AA58" s="105"/>
      <c r="AB58" s="73"/>
      <c r="AC58" s="105"/>
      <c r="AD58" s="79"/>
      <c r="AE58" s="105"/>
      <c r="AF58" s="73"/>
      <c r="AG58" s="105"/>
      <c r="AH58" s="79"/>
      <c r="AI58" s="105"/>
      <c r="AJ58" s="73"/>
      <c r="AK58" s="105"/>
      <c r="AL58" s="79"/>
      <c r="AM58" s="105"/>
      <c r="AN58" s="73"/>
      <c r="AO58" s="105"/>
      <c r="AP58" s="79"/>
      <c r="AQ58" s="105"/>
      <c r="AR58" s="73"/>
      <c r="AS58" s="105"/>
      <c r="AT58" s="79"/>
      <c r="AU58" s="105"/>
      <c r="AV58" s="73"/>
      <c r="AW58" s="105"/>
      <c r="AX58" s="79"/>
      <c r="AY58" s="105"/>
      <c r="AZ58" s="73"/>
      <c r="BA58" s="105"/>
      <c r="BB58" s="79"/>
      <c r="BC58" s="105"/>
      <c r="BD58" s="73"/>
      <c r="BE58" s="105"/>
      <c r="BF58" s="79"/>
      <c r="BG58" s="105"/>
      <c r="BH58" s="73"/>
      <c r="BI58" s="105"/>
      <c r="BJ58" s="79"/>
      <c r="BK58" s="105"/>
      <c r="BL58" s="73"/>
      <c r="BM58" s="105"/>
      <c r="BN58" s="79"/>
      <c r="BO58" s="105"/>
      <c r="BP58" s="73"/>
      <c r="BQ58" s="105"/>
      <c r="BR58" s="79"/>
      <c r="BS58" s="105"/>
      <c r="BT58" s="73"/>
      <c r="BU58" s="105"/>
      <c r="BV58" s="79"/>
      <c r="BW58" s="105"/>
      <c r="BX58" s="73"/>
      <c r="BY58" s="105"/>
      <c r="BZ58" s="79"/>
      <c r="CA58" s="105"/>
      <c r="CB58" s="73"/>
      <c r="CC58" s="105"/>
      <c r="CD58" s="79"/>
      <c r="CE58" s="105"/>
      <c r="CF58" s="73"/>
      <c r="CG58" s="105"/>
      <c r="CH58" s="79"/>
      <c r="CI58" s="105"/>
      <c r="CJ58" s="73"/>
      <c r="CK58" s="105"/>
      <c r="CL58" s="79"/>
      <c r="CM58" s="105"/>
      <c r="CN58" s="73"/>
      <c r="CO58" s="105"/>
      <c r="CP58" s="79"/>
      <c r="CQ58" s="105"/>
      <c r="CR58" s="73"/>
      <c r="CS58" s="105"/>
      <c r="CT58" s="79"/>
      <c r="CU58" s="105"/>
      <c r="CV58" s="73"/>
      <c r="CW58" s="105"/>
      <c r="CX58" s="79"/>
      <c r="CY58" s="105"/>
      <c r="CZ58" s="73"/>
      <c r="DA58" s="105"/>
      <c r="DB58" s="79"/>
      <c r="DC58" s="105"/>
      <c r="DD58" s="73"/>
      <c r="DE58" s="105"/>
      <c r="DF58" s="79"/>
      <c r="DG58" s="105"/>
      <c r="DH58" s="73"/>
      <c r="DI58" s="105"/>
      <c r="DJ58" s="79"/>
      <c r="DK58" s="105"/>
      <c r="DL58" s="73"/>
      <c r="DM58" s="105"/>
      <c r="DN58" s="79"/>
      <c r="DO58" s="105"/>
      <c r="DP58" s="73"/>
      <c r="DQ58" s="105"/>
      <c r="DR58" s="79"/>
      <c r="DS58" s="105"/>
      <c r="DT58" s="73"/>
      <c r="DU58" s="105"/>
      <c r="DV58" s="79"/>
      <c r="DW58" s="105"/>
      <c r="DX58" s="73"/>
      <c r="DY58" s="105"/>
      <c r="DZ58" s="79"/>
      <c r="EA58" s="105"/>
      <c r="EB58" s="73"/>
      <c r="EC58" s="105"/>
      <c r="ED58" s="79"/>
      <c r="EE58" s="105"/>
      <c r="EF58" s="73"/>
      <c r="EG58" s="105"/>
      <c r="EH58" s="79"/>
      <c r="EI58" s="105"/>
      <c r="EJ58" s="73"/>
      <c r="EK58" s="105"/>
      <c r="EL58" s="79"/>
      <c r="EM58" s="105"/>
      <c r="EN58" s="73"/>
      <c r="EO58" s="105"/>
      <c r="EP58" s="79"/>
      <c r="EQ58" s="105"/>
      <c r="ER58" s="73"/>
      <c r="ES58" s="105"/>
      <c r="ET58" s="79"/>
      <c r="EU58" s="105"/>
      <c r="EV58" s="73"/>
      <c r="EW58" s="105"/>
      <c r="EX58" s="79"/>
      <c r="EY58" s="105"/>
      <c r="EZ58" s="73"/>
      <c r="FA58" s="105"/>
      <c r="FB58" s="79"/>
      <c r="FC58" s="105"/>
      <c r="FD58" s="73"/>
      <c r="FE58" s="105"/>
      <c r="FF58" s="79"/>
      <c r="FG58" s="105"/>
      <c r="FH58" s="73"/>
      <c r="FI58" s="105"/>
      <c r="FJ58" s="79"/>
      <c r="FK58" s="105"/>
      <c r="FL58" s="73"/>
      <c r="FM58" s="105"/>
      <c r="FN58" s="79"/>
      <c r="FO58" s="105"/>
      <c r="FP58" s="73"/>
      <c r="FQ58" s="105"/>
      <c r="FR58" s="79"/>
      <c r="FS58" s="105"/>
      <c r="FT58" s="73"/>
      <c r="FU58" s="105"/>
      <c r="FV58" s="79"/>
      <c r="FW58" s="73"/>
      <c r="FX58" s="73">
        <f t="shared" si="0"/>
        <v>0</v>
      </c>
      <c r="FY58" s="73"/>
      <c r="FZ58" s="73">
        <f t="shared" si="1"/>
        <v>0</v>
      </c>
      <c r="GA58" s="73"/>
      <c r="GB58" s="73">
        <f t="shared" si="2"/>
        <v>0</v>
      </c>
      <c r="GC58" s="73"/>
      <c r="GD58" s="73"/>
      <c r="GE58" s="73"/>
    </row>
    <row r="59" spans="2:187" s="23" customFormat="1" hidden="1" x14ac:dyDescent="0.25">
      <c r="B59" s="104" t="str">
        <f>IF('2020 Payroll'!B58&lt;&gt;0,'2020 Payroll'!B58,"")</f>
        <v/>
      </c>
      <c r="C59" s="105"/>
      <c r="D59" s="73"/>
      <c r="E59" s="105"/>
      <c r="F59" s="79"/>
      <c r="G59" s="105"/>
      <c r="H59" s="73"/>
      <c r="I59" s="105"/>
      <c r="J59" s="79"/>
      <c r="K59" s="105"/>
      <c r="L59" s="73"/>
      <c r="M59" s="105"/>
      <c r="N59" s="79"/>
      <c r="O59" s="105"/>
      <c r="P59" s="73"/>
      <c r="Q59" s="105"/>
      <c r="R59" s="79"/>
      <c r="S59" s="105"/>
      <c r="T59" s="73"/>
      <c r="U59" s="105"/>
      <c r="V59" s="79"/>
      <c r="W59" s="105"/>
      <c r="X59" s="73"/>
      <c r="Y59" s="105"/>
      <c r="Z59" s="79"/>
      <c r="AA59" s="105"/>
      <c r="AB59" s="73"/>
      <c r="AC59" s="105"/>
      <c r="AD59" s="79"/>
      <c r="AE59" s="105"/>
      <c r="AF59" s="73"/>
      <c r="AG59" s="105"/>
      <c r="AH59" s="79"/>
      <c r="AI59" s="105"/>
      <c r="AJ59" s="73"/>
      <c r="AK59" s="105"/>
      <c r="AL59" s="79"/>
      <c r="AM59" s="105"/>
      <c r="AN59" s="73"/>
      <c r="AO59" s="105"/>
      <c r="AP59" s="79"/>
      <c r="AQ59" s="105"/>
      <c r="AR59" s="73"/>
      <c r="AS59" s="105"/>
      <c r="AT59" s="79"/>
      <c r="AU59" s="105"/>
      <c r="AV59" s="73"/>
      <c r="AW59" s="105"/>
      <c r="AX59" s="79"/>
      <c r="AY59" s="105"/>
      <c r="AZ59" s="73"/>
      <c r="BA59" s="105"/>
      <c r="BB59" s="79"/>
      <c r="BC59" s="105"/>
      <c r="BD59" s="73"/>
      <c r="BE59" s="105"/>
      <c r="BF59" s="79"/>
      <c r="BG59" s="105"/>
      <c r="BH59" s="73"/>
      <c r="BI59" s="105"/>
      <c r="BJ59" s="79"/>
      <c r="BK59" s="105"/>
      <c r="BL59" s="73"/>
      <c r="BM59" s="105"/>
      <c r="BN59" s="79"/>
      <c r="BO59" s="105"/>
      <c r="BP59" s="73"/>
      <c r="BQ59" s="105"/>
      <c r="BR59" s="79"/>
      <c r="BS59" s="105"/>
      <c r="BT59" s="73"/>
      <c r="BU59" s="105"/>
      <c r="BV59" s="79"/>
      <c r="BW59" s="105"/>
      <c r="BX59" s="73"/>
      <c r="BY59" s="105"/>
      <c r="BZ59" s="79"/>
      <c r="CA59" s="105"/>
      <c r="CB59" s="73"/>
      <c r="CC59" s="105"/>
      <c r="CD59" s="79"/>
      <c r="CE59" s="105"/>
      <c r="CF59" s="73"/>
      <c r="CG59" s="105"/>
      <c r="CH59" s="79"/>
      <c r="CI59" s="105"/>
      <c r="CJ59" s="73"/>
      <c r="CK59" s="105"/>
      <c r="CL59" s="79"/>
      <c r="CM59" s="105"/>
      <c r="CN59" s="73"/>
      <c r="CO59" s="105"/>
      <c r="CP59" s="79"/>
      <c r="CQ59" s="105"/>
      <c r="CR59" s="73"/>
      <c r="CS59" s="105"/>
      <c r="CT59" s="79"/>
      <c r="CU59" s="105"/>
      <c r="CV59" s="73"/>
      <c r="CW59" s="105"/>
      <c r="CX59" s="79"/>
      <c r="CY59" s="105"/>
      <c r="CZ59" s="73"/>
      <c r="DA59" s="105"/>
      <c r="DB59" s="79"/>
      <c r="DC59" s="105"/>
      <c r="DD59" s="73"/>
      <c r="DE59" s="105"/>
      <c r="DF59" s="79"/>
      <c r="DG59" s="105"/>
      <c r="DH59" s="73"/>
      <c r="DI59" s="105"/>
      <c r="DJ59" s="79"/>
      <c r="DK59" s="105"/>
      <c r="DL59" s="73"/>
      <c r="DM59" s="105"/>
      <c r="DN59" s="79"/>
      <c r="DO59" s="105"/>
      <c r="DP59" s="73"/>
      <c r="DQ59" s="105"/>
      <c r="DR59" s="79"/>
      <c r="DS59" s="105"/>
      <c r="DT59" s="73"/>
      <c r="DU59" s="105"/>
      <c r="DV59" s="79"/>
      <c r="DW59" s="105"/>
      <c r="DX59" s="73"/>
      <c r="DY59" s="105"/>
      <c r="DZ59" s="79"/>
      <c r="EA59" s="105"/>
      <c r="EB59" s="73"/>
      <c r="EC59" s="105"/>
      <c r="ED59" s="79"/>
      <c r="EE59" s="105"/>
      <c r="EF59" s="73"/>
      <c r="EG59" s="105"/>
      <c r="EH59" s="79"/>
      <c r="EI59" s="105"/>
      <c r="EJ59" s="73"/>
      <c r="EK59" s="105"/>
      <c r="EL59" s="79"/>
      <c r="EM59" s="105"/>
      <c r="EN59" s="73"/>
      <c r="EO59" s="105"/>
      <c r="EP59" s="79"/>
      <c r="EQ59" s="105"/>
      <c r="ER59" s="73"/>
      <c r="ES59" s="105"/>
      <c r="ET59" s="79"/>
      <c r="EU59" s="105"/>
      <c r="EV59" s="73"/>
      <c r="EW59" s="105"/>
      <c r="EX59" s="79"/>
      <c r="EY59" s="105"/>
      <c r="EZ59" s="73"/>
      <c r="FA59" s="105"/>
      <c r="FB59" s="79"/>
      <c r="FC59" s="105"/>
      <c r="FD59" s="73"/>
      <c r="FE59" s="105"/>
      <c r="FF59" s="79"/>
      <c r="FG59" s="105"/>
      <c r="FH59" s="73"/>
      <c r="FI59" s="105"/>
      <c r="FJ59" s="79"/>
      <c r="FK59" s="105"/>
      <c r="FL59" s="73"/>
      <c r="FM59" s="105"/>
      <c r="FN59" s="79"/>
      <c r="FO59" s="105"/>
      <c r="FP59" s="73"/>
      <c r="FQ59" s="105"/>
      <c r="FR59" s="79"/>
      <c r="FS59" s="105"/>
      <c r="FT59" s="73"/>
      <c r="FU59" s="105"/>
      <c r="FV59" s="79"/>
      <c r="FW59" s="73"/>
      <c r="FX59" s="73">
        <f t="shared" si="0"/>
        <v>0</v>
      </c>
      <c r="FY59" s="73"/>
      <c r="FZ59" s="73">
        <f t="shared" si="1"/>
        <v>0</v>
      </c>
      <c r="GA59" s="73"/>
      <c r="GB59" s="73">
        <f t="shared" si="2"/>
        <v>0</v>
      </c>
      <c r="GC59" s="73"/>
      <c r="GD59" s="73"/>
      <c r="GE59" s="73"/>
    </row>
    <row r="60" spans="2:187" s="23" customFormat="1" hidden="1" x14ac:dyDescent="0.25">
      <c r="B60" s="104" t="str">
        <f>IF('2020 Payroll'!B59&lt;&gt;0,'2020 Payroll'!B59,"")</f>
        <v/>
      </c>
      <c r="C60" s="105"/>
      <c r="D60" s="73"/>
      <c r="E60" s="105"/>
      <c r="F60" s="79"/>
      <c r="G60" s="105"/>
      <c r="H60" s="73"/>
      <c r="I60" s="105"/>
      <c r="J60" s="79"/>
      <c r="K60" s="105"/>
      <c r="L60" s="73"/>
      <c r="M60" s="105"/>
      <c r="N60" s="79"/>
      <c r="O60" s="105"/>
      <c r="P60" s="73"/>
      <c r="Q60" s="105"/>
      <c r="R60" s="79"/>
      <c r="S60" s="105"/>
      <c r="T60" s="73"/>
      <c r="U60" s="105"/>
      <c r="V60" s="79"/>
      <c r="W60" s="105"/>
      <c r="X60" s="73"/>
      <c r="Y60" s="105"/>
      <c r="Z60" s="79"/>
      <c r="AA60" s="105"/>
      <c r="AB60" s="73"/>
      <c r="AC60" s="105"/>
      <c r="AD60" s="79"/>
      <c r="AE60" s="105"/>
      <c r="AF60" s="73"/>
      <c r="AG60" s="105"/>
      <c r="AH60" s="79"/>
      <c r="AI60" s="105"/>
      <c r="AJ60" s="73"/>
      <c r="AK60" s="105"/>
      <c r="AL60" s="79"/>
      <c r="AM60" s="105"/>
      <c r="AN60" s="73"/>
      <c r="AO60" s="105"/>
      <c r="AP60" s="79"/>
      <c r="AQ60" s="105"/>
      <c r="AR60" s="73"/>
      <c r="AS60" s="105"/>
      <c r="AT60" s="79"/>
      <c r="AU60" s="105"/>
      <c r="AV60" s="73"/>
      <c r="AW60" s="105"/>
      <c r="AX60" s="79"/>
      <c r="AY60" s="105"/>
      <c r="AZ60" s="73"/>
      <c r="BA60" s="105"/>
      <c r="BB60" s="79"/>
      <c r="BC60" s="105"/>
      <c r="BD60" s="73"/>
      <c r="BE60" s="105"/>
      <c r="BF60" s="79"/>
      <c r="BG60" s="105"/>
      <c r="BH60" s="73"/>
      <c r="BI60" s="105"/>
      <c r="BJ60" s="79"/>
      <c r="BK60" s="105"/>
      <c r="BL60" s="73"/>
      <c r="BM60" s="105"/>
      <c r="BN60" s="79"/>
      <c r="BO60" s="105"/>
      <c r="BP60" s="73"/>
      <c r="BQ60" s="105"/>
      <c r="BR60" s="79"/>
      <c r="BS60" s="105"/>
      <c r="BT60" s="73"/>
      <c r="BU60" s="105"/>
      <c r="BV60" s="79"/>
      <c r="BW60" s="105"/>
      <c r="BX60" s="73"/>
      <c r="BY60" s="105"/>
      <c r="BZ60" s="79"/>
      <c r="CA60" s="105"/>
      <c r="CB60" s="73"/>
      <c r="CC60" s="105"/>
      <c r="CD60" s="79"/>
      <c r="CE60" s="105"/>
      <c r="CF60" s="73"/>
      <c r="CG60" s="105"/>
      <c r="CH60" s="79"/>
      <c r="CI60" s="105"/>
      <c r="CJ60" s="73"/>
      <c r="CK60" s="105"/>
      <c r="CL60" s="79"/>
      <c r="CM60" s="105"/>
      <c r="CN60" s="73"/>
      <c r="CO60" s="105"/>
      <c r="CP60" s="79"/>
      <c r="CQ60" s="105"/>
      <c r="CR60" s="73"/>
      <c r="CS60" s="105"/>
      <c r="CT60" s="79"/>
      <c r="CU60" s="105"/>
      <c r="CV60" s="73"/>
      <c r="CW60" s="105"/>
      <c r="CX60" s="79"/>
      <c r="CY60" s="105"/>
      <c r="CZ60" s="73"/>
      <c r="DA60" s="105"/>
      <c r="DB60" s="79"/>
      <c r="DC60" s="105"/>
      <c r="DD60" s="73"/>
      <c r="DE60" s="105"/>
      <c r="DF60" s="79"/>
      <c r="DG60" s="105"/>
      <c r="DH60" s="73"/>
      <c r="DI60" s="105"/>
      <c r="DJ60" s="79"/>
      <c r="DK60" s="105"/>
      <c r="DL60" s="73"/>
      <c r="DM60" s="105"/>
      <c r="DN60" s="79"/>
      <c r="DO60" s="105"/>
      <c r="DP60" s="73"/>
      <c r="DQ60" s="105"/>
      <c r="DR60" s="79"/>
      <c r="DS60" s="105"/>
      <c r="DT60" s="73"/>
      <c r="DU60" s="105"/>
      <c r="DV60" s="79"/>
      <c r="DW60" s="105"/>
      <c r="DX60" s="73"/>
      <c r="DY60" s="105"/>
      <c r="DZ60" s="79"/>
      <c r="EA60" s="105"/>
      <c r="EB60" s="73"/>
      <c r="EC60" s="105"/>
      <c r="ED60" s="79"/>
      <c r="EE60" s="105"/>
      <c r="EF60" s="73"/>
      <c r="EG60" s="105"/>
      <c r="EH60" s="79"/>
      <c r="EI60" s="105"/>
      <c r="EJ60" s="73"/>
      <c r="EK60" s="105"/>
      <c r="EL60" s="79"/>
      <c r="EM60" s="105"/>
      <c r="EN60" s="73"/>
      <c r="EO60" s="105"/>
      <c r="EP60" s="79"/>
      <c r="EQ60" s="105"/>
      <c r="ER60" s="73"/>
      <c r="ES60" s="105"/>
      <c r="ET60" s="79"/>
      <c r="EU60" s="105"/>
      <c r="EV60" s="73"/>
      <c r="EW60" s="105"/>
      <c r="EX60" s="79"/>
      <c r="EY60" s="105"/>
      <c r="EZ60" s="73"/>
      <c r="FA60" s="105"/>
      <c r="FB60" s="79"/>
      <c r="FC60" s="105"/>
      <c r="FD60" s="73"/>
      <c r="FE60" s="105"/>
      <c r="FF60" s="79"/>
      <c r="FG60" s="105"/>
      <c r="FH60" s="73"/>
      <c r="FI60" s="105"/>
      <c r="FJ60" s="79"/>
      <c r="FK60" s="105"/>
      <c r="FL60" s="73"/>
      <c r="FM60" s="105"/>
      <c r="FN60" s="79"/>
      <c r="FO60" s="105"/>
      <c r="FP60" s="73"/>
      <c r="FQ60" s="105"/>
      <c r="FR60" s="79"/>
      <c r="FS60" s="105"/>
      <c r="FT60" s="73"/>
      <c r="FU60" s="105"/>
      <c r="FV60" s="79"/>
      <c r="FW60" s="73"/>
      <c r="FX60" s="73">
        <f t="shared" si="0"/>
        <v>0</v>
      </c>
      <c r="FY60" s="73"/>
      <c r="FZ60" s="73">
        <f t="shared" si="1"/>
        <v>0</v>
      </c>
      <c r="GA60" s="73"/>
      <c r="GB60" s="73">
        <f t="shared" si="2"/>
        <v>0</v>
      </c>
      <c r="GC60" s="73"/>
      <c r="GD60" s="73"/>
      <c r="GE60" s="73"/>
    </row>
    <row r="61" spans="2:187" s="23" customFormat="1" hidden="1" x14ac:dyDescent="0.25">
      <c r="B61" s="104" t="str">
        <f>IF('2020 Payroll'!B60&lt;&gt;0,'2020 Payroll'!B60,"")</f>
        <v/>
      </c>
      <c r="C61" s="105"/>
      <c r="D61" s="73"/>
      <c r="E61" s="105"/>
      <c r="F61" s="79"/>
      <c r="G61" s="105"/>
      <c r="H61" s="73"/>
      <c r="I61" s="105"/>
      <c r="J61" s="79"/>
      <c r="K61" s="105"/>
      <c r="L61" s="73"/>
      <c r="M61" s="105"/>
      <c r="N61" s="79"/>
      <c r="O61" s="105"/>
      <c r="P61" s="73"/>
      <c r="Q61" s="105"/>
      <c r="R61" s="79"/>
      <c r="S61" s="105"/>
      <c r="T61" s="73"/>
      <c r="U61" s="105"/>
      <c r="V61" s="79"/>
      <c r="W61" s="105"/>
      <c r="X61" s="73"/>
      <c r="Y61" s="105"/>
      <c r="Z61" s="79"/>
      <c r="AA61" s="105"/>
      <c r="AB61" s="73"/>
      <c r="AC61" s="105"/>
      <c r="AD61" s="79"/>
      <c r="AE61" s="105"/>
      <c r="AF61" s="73"/>
      <c r="AG61" s="105"/>
      <c r="AH61" s="79"/>
      <c r="AI61" s="105"/>
      <c r="AJ61" s="73"/>
      <c r="AK61" s="105"/>
      <c r="AL61" s="79"/>
      <c r="AM61" s="105"/>
      <c r="AN61" s="73"/>
      <c r="AO61" s="105"/>
      <c r="AP61" s="79"/>
      <c r="AQ61" s="105"/>
      <c r="AR61" s="73"/>
      <c r="AS61" s="105"/>
      <c r="AT61" s="79"/>
      <c r="AU61" s="105"/>
      <c r="AV61" s="73"/>
      <c r="AW61" s="105"/>
      <c r="AX61" s="79"/>
      <c r="AY61" s="105"/>
      <c r="AZ61" s="73"/>
      <c r="BA61" s="105"/>
      <c r="BB61" s="79"/>
      <c r="BC61" s="105"/>
      <c r="BD61" s="73"/>
      <c r="BE61" s="105"/>
      <c r="BF61" s="79"/>
      <c r="BG61" s="105"/>
      <c r="BH61" s="73"/>
      <c r="BI61" s="105"/>
      <c r="BJ61" s="79"/>
      <c r="BK61" s="105"/>
      <c r="BL61" s="73"/>
      <c r="BM61" s="105"/>
      <c r="BN61" s="79"/>
      <c r="BO61" s="105"/>
      <c r="BP61" s="73"/>
      <c r="BQ61" s="105"/>
      <c r="BR61" s="79"/>
      <c r="BS61" s="105"/>
      <c r="BT61" s="73"/>
      <c r="BU61" s="105"/>
      <c r="BV61" s="79"/>
      <c r="BW61" s="105"/>
      <c r="BX61" s="73"/>
      <c r="BY61" s="105"/>
      <c r="BZ61" s="79"/>
      <c r="CA61" s="105"/>
      <c r="CB61" s="73"/>
      <c r="CC61" s="105"/>
      <c r="CD61" s="79"/>
      <c r="CE61" s="105"/>
      <c r="CF61" s="73"/>
      <c r="CG61" s="105"/>
      <c r="CH61" s="79"/>
      <c r="CI61" s="105"/>
      <c r="CJ61" s="73"/>
      <c r="CK61" s="105"/>
      <c r="CL61" s="79"/>
      <c r="CM61" s="105"/>
      <c r="CN61" s="73"/>
      <c r="CO61" s="105"/>
      <c r="CP61" s="79"/>
      <c r="CQ61" s="105"/>
      <c r="CR61" s="73"/>
      <c r="CS61" s="105"/>
      <c r="CT61" s="79"/>
      <c r="CU61" s="105"/>
      <c r="CV61" s="73"/>
      <c r="CW61" s="105"/>
      <c r="CX61" s="79"/>
      <c r="CY61" s="105"/>
      <c r="CZ61" s="73"/>
      <c r="DA61" s="105"/>
      <c r="DB61" s="79"/>
      <c r="DC61" s="105"/>
      <c r="DD61" s="73"/>
      <c r="DE61" s="105"/>
      <c r="DF61" s="79"/>
      <c r="DG61" s="105"/>
      <c r="DH61" s="73"/>
      <c r="DI61" s="105"/>
      <c r="DJ61" s="79"/>
      <c r="DK61" s="105"/>
      <c r="DL61" s="73"/>
      <c r="DM61" s="105"/>
      <c r="DN61" s="79"/>
      <c r="DO61" s="105"/>
      <c r="DP61" s="73"/>
      <c r="DQ61" s="105"/>
      <c r="DR61" s="79"/>
      <c r="DS61" s="105"/>
      <c r="DT61" s="73"/>
      <c r="DU61" s="105"/>
      <c r="DV61" s="79"/>
      <c r="DW61" s="105"/>
      <c r="DX61" s="73"/>
      <c r="DY61" s="105"/>
      <c r="DZ61" s="79"/>
      <c r="EA61" s="105"/>
      <c r="EB61" s="73"/>
      <c r="EC61" s="105"/>
      <c r="ED61" s="79"/>
      <c r="EE61" s="105"/>
      <c r="EF61" s="73"/>
      <c r="EG61" s="105"/>
      <c r="EH61" s="79"/>
      <c r="EI61" s="105"/>
      <c r="EJ61" s="73"/>
      <c r="EK61" s="105"/>
      <c r="EL61" s="79"/>
      <c r="EM61" s="105"/>
      <c r="EN61" s="73"/>
      <c r="EO61" s="105"/>
      <c r="EP61" s="79"/>
      <c r="EQ61" s="105"/>
      <c r="ER61" s="73"/>
      <c r="ES61" s="105"/>
      <c r="ET61" s="79"/>
      <c r="EU61" s="105"/>
      <c r="EV61" s="73"/>
      <c r="EW61" s="105"/>
      <c r="EX61" s="79"/>
      <c r="EY61" s="105"/>
      <c r="EZ61" s="73"/>
      <c r="FA61" s="105"/>
      <c r="FB61" s="79"/>
      <c r="FC61" s="105"/>
      <c r="FD61" s="73"/>
      <c r="FE61" s="105"/>
      <c r="FF61" s="79"/>
      <c r="FG61" s="105"/>
      <c r="FH61" s="73"/>
      <c r="FI61" s="105"/>
      <c r="FJ61" s="79"/>
      <c r="FK61" s="105"/>
      <c r="FL61" s="73"/>
      <c r="FM61" s="105"/>
      <c r="FN61" s="79"/>
      <c r="FO61" s="105"/>
      <c r="FP61" s="73"/>
      <c r="FQ61" s="105"/>
      <c r="FR61" s="79"/>
      <c r="FS61" s="105"/>
      <c r="FT61" s="73"/>
      <c r="FU61" s="105"/>
      <c r="FV61" s="79"/>
      <c r="FW61" s="73"/>
      <c r="FX61" s="73">
        <f t="shared" si="0"/>
        <v>0</v>
      </c>
      <c r="FY61" s="73"/>
      <c r="FZ61" s="73">
        <f t="shared" si="1"/>
        <v>0</v>
      </c>
      <c r="GA61" s="73"/>
      <c r="GB61" s="73">
        <f>DE61+DI61+DM61+DQ61+DU61+DY61+EC61+EG61:EG81+EK61+EO61+ES61+EW61+FA61</f>
        <v>0</v>
      </c>
      <c r="GC61" s="73"/>
      <c r="GD61" s="73"/>
      <c r="GE61" s="73"/>
    </row>
    <row r="62" spans="2:187" s="23" customFormat="1" hidden="1" x14ac:dyDescent="0.25">
      <c r="B62" s="32"/>
      <c r="C62" s="73"/>
      <c r="D62" s="73"/>
      <c r="E62" s="73"/>
      <c r="F62" s="79"/>
      <c r="G62" s="73"/>
      <c r="H62" s="73"/>
      <c r="I62" s="73"/>
      <c r="J62" s="79"/>
      <c r="K62" s="73"/>
      <c r="L62" s="73"/>
      <c r="M62" s="73"/>
      <c r="N62" s="79"/>
      <c r="O62" s="73"/>
      <c r="P62" s="73"/>
      <c r="Q62" s="73"/>
      <c r="R62" s="79"/>
      <c r="S62" s="73"/>
      <c r="T62" s="73"/>
      <c r="U62" s="73"/>
      <c r="V62" s="79"/>
      <c r="W62" s="73"/>
      <c r="X62" s="73"/>
      <c r="Y62" s="73"/>
      <c r="Z62" s="79"/>
      <c r="AA62" s="73"/>
      <c r="AB62" s="73"/>
      <c r="AC62" s="73"/>
      <c r="AD62" s="79"/>
      <c r="AE62" s="73"/>
      <c r="AF62" s="73"/>
      <c r="AG62" s="73"/>
      <c r="AH62" s="79"/>
      <c r="AI62" s="73"/>
      <c r="AJ62" s="73"/>
      <c r="AK62" s="73"/>
      <c r="AL62" s="79"/>
      <c r="AM62" s="73"/>
      <c r="AN62" s="73"/>
      <c r="AO62" s="73"/>
      <c r="AP62" s="79"/>
      <c r="AQ62" s="73"/>
      <c r="AR62" s="73"/>
      <c r="AS62" s="73"/>
      <c r="AT62" s="79"/>
      <c r="AU62" s="73"/>
      <c r="AV62" s="73"/>
      <c r="AW62" s="73"/>
      <c r="AX62" s="79"/>
      <c r="AY62" s="73"/>
      <c r="AZ62" s="73"/>
      <c r="BA62" s="73"/>
      <c r="BB62" s="79"/>
      <c r="BC62" s="73"/>
      <c r="BD62" s="73"/>
      <c r="BE62" s="73"/>
      <c r="BF62" s="79"/>
      <c r="BG62" s="73"/>
      <c r="BH62" s="73"/>
      <c r="BI62" s="73"/>
      <c r="BJ62" s="79"/>
      <c r="BK62" s="73"/>
      <c r="BL62" s="73"/>
      <c r="BM62" s="73"/>
      <c r="BN62" s="79"/>
      <c r="BO62" s="73"/>
      <c r="BP62" s="73"/>
      <c r="BQ62" s="73"/>
      <c r="BR62" s="79"/>
      <c r="BS62" s="73"/>
      <c r="BT62" s="73"/>
      <c r="BU62" s="73"/>
      <c r="BV62" s="79"/>
      <c r="BW62" s="73"/>
      <c r="BX62" s="73"/>
      <c r="BY62" s="73"/>
      <c r="BZ62" s="79"/>
      <c r="CA62" s="73"/>
      <c r="CB62" s="73"/>
      <c r="CC62" s="73"/>
      <c r="CD62" s="79"/>
      <c r="CE62" s="73"/>
      <c r="CF62" s="73"/>
      <c r="CG62" s="73"/>
      <c r="CH62" s="79"/>
      <c r="CI62" s="73"/>
      <c r="CJ62" s="73"/>
      <c r="CK62" s="73"/>
      <c r="CL62" s="79"/>
      <c r="CM62" s="73"/>
      <c r="CN62" s="73"/>
      <c r="CO62" s="73"/>
      <c r="CP62" s="79"/>
      <c r="CQ62" s="73"/>
      <c r="CR62" s="73"/>
      <c r="CS62" s="73"/>
      <c r="CT62" s="79"/>
      <c r="CU62" s="73"/>
      <c r="CV62" s="73"/>
      <c r="CW62" s="73"/>
      <c r="CX62" s="79"/>
      <c r="CY62" s="73"/>
      <c r="CZ62" s="73"/>
      <c r="DA62" s="73"/>
      <c r="DB62" s="79"/>
      <c r="DC62" s="73"/>
      <c r="DD62" s="73"/>
      <c r="DE62" s="73"/>
      <c r="DF62" s="79"/>
      <c r="DG62" s="73"/>
      <c r="DH62" s="73"/>
      <c r="DI62" s="73"/>
      <c r="DJ62" s="79"/>
      <c r="DK62" s="73"/>
      <c r="DL62" s="73"/>
      <c r="DM62" s="73"/>
      <c r="DN62" s="79"/>
      <c r="DO62" s="73"/>
      <c r="DP62" s="73"/>
      <c r="DQ62" s="73"/>
      <c r="DR62" s="79"/>
      <c r="DS62" s="73"/>
      <c r="DT62" s="73"/>
      <c r="DU62" s="73"/>
      <c r="DV62" s="79"/>
      <c r="DW62" s="73"/>
      <c r="DX62" s="73"/>
      <c r="DY62" s="73"/>
      <c r="DZ62" s="79"/>
      <c r="EA62" s="73"/>
      <c r="EB62" s="73"/>
      <c r="EC62" s="73"/>
      <c r="ED62" s="79"/>
      <c r="EE62" s="73"/>
      <c r="EF62" s="73"/>
      <c r="EG62" s="73"/>
      <c r="EH62" s="79"/>
      <c r="EI62" s="73"/>
      <c r="EJ62" s="73"/>
      <c r="EK62" s="73"/>
      <c r="EL62" s="79"/>
      <c r="EM62" s="73"/>
      <c r="EN62" s="73"/>
      <c r="EO62" s="73"/>
      <c r="EP62" s="79"/>
      <c r="EQ62" s="73"/>
      <c r="ER62" s="73"/>
      <c r="ES62" s="73"/>
      <c r="ET62" s="79"/>
      <c r="EU62" s="73"/>
      <c r="EV62" s="73"/>
      <c r="EW62" s="73"/>
      <c r="EX62" s="79"/>
      <c r="EY62" s="73"/>
      <c r="EZ62" s="73"/>
      <c r="FA62" s="73"/>
      <c r="FB62" s="79"/>
      <c r="FC62" s="73"/>
      <c r="FD62" s="73"/>
      <c r="FE62" s="73"/>
      <c r="FF62" s="79"/>
      <c r="FG62" s="73"/>
      <c r="FH62" s="73"/>
      <c r="FI62" s="73"/>
      <c r="FJ62" s="79"/>
      <c r="FK62" s="73"/>
      <c r="FL62" s="73"/>
      <c r="FM62" s="73"/>
      <c r="FN62" s="79"/>
      <c r="FO62" s="73"/>
      <c r="FP62" s="73"/>
      <c r="FQ62" s="73"/>
      <c r="FR62" s="79"/>
      <c r="FS62" s="73"/>
      <c r="FT62" s="73"/>
      <c r="FU62" s="73"/>
      <c r="FV62" s="79"/>
      <c r="FW62" s="73"/>
      <c r="FX62" s="73"/>
      <c r="FY62" s="73"/>
      <c r="FZ62" s="73"/>
      <c r="GA62" s="73"/>
      <c r="GB62" s="73"/>
      <c r="GC62" s="73"/>
      <c r="GD62" s="73"/>
      <c r="GE62" s="73"/>
    </row>
    <row r="63" spans="2:187" s="23" customFormat="1" hidden="1" x14ac:dyDescent="0.25">
      <c r="B63" s="104" t="str">
        <f>IF('2020 Payroll'!B71&lt;&gt;0,'2020 Payroll'!B71,"")</f>
        <v>High Comp Employee 1</v>
      </c>
      <c r="C63" s="105"/>
      <c r="D63" s="73"/>
      <c r="E63" s="105"/>
      <c r="F63" s="79"/>
      <c r="G63" s="105"/>
      <c r="H63" s="73"/>
      <c r="I63" s="105"/>
      <c r="J63" s="79"/>
      <c r="K63" s="105"/>
      <c r="L63" s="73"/>
      <c r="M63" s="105"/>
      <c r="N63" s="79"/>
      <c r="O63" s="105"/>
      <c r="P63" s="73"/>
      <c r="Q63" s="105"/>
      <c r="R63" s="79"/>
      <c r="S63" s="105"/>
      <c r="T63" s="73"/>
      <c r="U63" s="105"/>
      <c r="V63" s="79"/>
      <c r="W63" s="105"/>
      <c r="X63" s="73"/>
      <c r="Y63" s="105"/>
      <c r="Z63" s="79"/>
      <c r="AA63" s="105"/>
      <c r="AB63" s="73"/>
      <c r="AC63" s="105"/>
      <c r="AD63" s="79"/>
      <c r="AE63" s="105"/>
      <c r="AF63" s="73"/>
      <c r="AG63" s="105"/>
      <c r="AH63" s="79"/>
      <c r="AI63" s="105"/>
      <c r="AJ63" s="73"/>
      <c r="AK63" s="105"/>
      <c r="AL63" s="79"/>
      <c r="AM63" s="105"/>
      <c r="AN63" s="73"/>
      <c r="AO63" s="105"/>
      <c r="AP63" s="79"/>
      <c r="AQ63" s="105"/>
      <c r="AR63" s="73"/>
      <c r="AS63" s="105"/>
      <c r="AT63" s="79"/>
      <c r="AU63" s="105"/>
      <c r="AV63" s="73"/>
      <c r="AW63" s="105"/>
      <c r="AX63" s="79"/>
      <c r="AY63" s="105"/>
      <c r="AZ63" s="73"/>
      <c r="BA63" s="105"/>
      <c r="BB63" s="79"/>
      <c r="BC63" s="105"/>
      <c r="BD63" s="73"/>
      <c r="BE63" s="105"/>
      <c r="BF63" s="79"/>
      <c r="BG63" s="105"/>
      <c r="BH63" s="73"/>
      <c r="BI63" s="105"/>
      <c r="BJ63" s="79"/>
      <c r="BK63" s="105"/>
      <c r="BL63" s="73"/>
      <c r="BM63" s="105"/>
      <c r="BN63" s="79"/>
      <c r="BO63" s="105"/>
      <c r="BP63" s="73"/>
      <c r="BQ63" s="105"/>
      <c r="BR63" s="79"/>
      <c r="BS63" s="105"/>
      <c r="BT63" s="73"/>
      <c r="BU63" s="105"/>
      <c r="BV63" s="79"/>
      <c r="BW63" s="105"/>
      <c r="BX63" s="73"/>
      <c r="BY63" s="105"/>
      <c r="BZ63" s="79"/>
      <c r="CA63" s="105"/>
      <c r="CB63" s="73"/>
      <c r="CC63" s="105"/>
      <c r="CD63" s="79"/>
      <c r="CE63" s="105"/>
      <c r="CF63" s="73"/>
      <c r="CG63" s="105"/>
      <c r="CH63" s="79"/>
      <c r="CI63" s="105"/>
      <c r="CJ63" s="73"/>
      <c r="CK63" s="105"/>
      <c r="CL63" s="79"/>
      <c r="CM63" s="105"/>
      <c r="CN63" s="73"/>
      <c r="CO63" s="105"/>
      <c r="CP63" s="79"/>
      <c r="CQ63" s="105"/>
      <c r="CR63" s="73"/>
      <c r="CS63" s="105"/>
      <c r="CT63" s="79"/>
      <c r="CU63" s="105"/>
      <c r="CV63" s="73"/>
      <c r="CW63" s="105"/>
      <c r="CX63" s="79"/>
      <c r="CY63" s="35"/>
      <c r="CZ63" s="35"/>
      <c r="DA63" s="35"/>
      <c r="DB63" s="79"/>
      <c r="DC63" s="105"/>
      <c r="DD63" s="73"/>
      <c r="DE63" s="105"/>
      <c r="DF63" s="79"/>
      <c r="DG63" s="105"/>
      <c r="DH63" s="73"/>
      <c r="DI63" s="105"/>
      <c r="DJ63" s="79"/>
      <c r="DK63" s="105"/>
      <c r="DL63" s="73"/>
      <c r="DM63" s="105"/>
      <c r="DN63" s="79"/>
      <c r="DO63" s="105"/>
      <c r="DP63" s="73"/>
      <c r="DQ63" s="105"/>
      <c r="DR63" s="79"/>
      <c r="DS63" s="105"/>
      <c r="DT63" s="73"/>
      <c r="DU63" s="105"/>
      <c r="DV63" s="79"/>
      <c r="DW63" s="105"/>
      <c r="DX63" s="73"/>
      <c r="DY63" s="105"/>
      <c r="DZ63" s="79"/>
      <c r="EA63" s="105"/>
      <c r="EB63" s="73"/>
      <c r="EC63" s="105"/>
      <c r="ED63" s="79"/>
      <c r="EE63" s="105"/>
      <c r="EF63" s="73"/>
      <c r="EG63" s="105"/>
      <c r="EH63" s="79"/>
      <c r="EI63" s="105"/>
      <c r="EJ63" s="73"/>
      <c r="EK63" s="105"/>
      <c r="EL63" s="79"/>
      <c r="EM63" s="105"/>
      <c r="EN63" s="73"/>
      <c r="EO63" s="105"/>
      <c r="EP63" s="79"/>
      <c r="EQ63" s="105"/>
      <c r="ER63" s="73"/>
      <c r="ES63" s="105"/>
      <c r="ET63" s="79"/>
      <c r="EU63" s="105"/>
      <c r="EV63" s="73"/>
      <c r="EW63" s="105"/>
      <c r="EX63" s="79"/>
      <c r="EY63" s="105"/>
      <c r="EZ63" s="73"/>
      <c r="FA63" s="105"/>
      <c r="FB63" s="79"/>
      <c r="FC63" s="105"/>
      <c r="FD63" s="73"/>
      <c r="FE63" s="105"/>
      <c r="FF63" s="79"/>
      <c r="FG63" s="105"/>
      <c r="FH63" s="73"/>
      <c r="FI63" s="105"/>
      <c r="FJ63" s="79"/>
      <c r="FK63" s="105"/>
      <c r="FL63" s="73"/>
      <c r="FM63" s="105"/>
      <c r="FN63" s="79"/>
      <c r="FO63" s="105"/>
      <c r="FP63" s="73"/>
      <c r="FQ63" s="105"/>
      <c r="FR63" s="79"/>
      <c r="FS63" s="105"/>
      <c r="FT63" s="73"/>
      <c r="FU63" s="105"/>
      <c r="FV63" s="79"/>
      <c r="FW63" s="73"/>
      <c r="FX63" s="73">
        <f t="shared" ref="FX63" si="3">E63+I63+M63+Q63+U63+Y63+AC63+AG63+AK63+AO63+AS63+AW63+BA63</f>
        <v>0</v>
      </c>
      <c r="FY63" s="73"/>
      <c r="FZ63" s="73">
        <f t="shared" ref="FZ63" si="4">BE63+BI63+BM63+BQ63+BU63+BY63+CC63+CG63+CK63+CO63+CS63+CW63+DA63</f>
        <v>0</v>
      </c>
      <c r="GA63" s="73"/>
      <c r="GB63" s="73">
        <f t="shared" ref="GB63" si="5">DE63+DI63+DM63+DQ63+DU63+DY63+EC63+EG63:EG64+EK63+EO63+ES63+EW63+FA63</f>
        <v>0</v>
      </c>
      <c r="GC63" s="73"/>
      <c r="GD63" s="73"/>
      <c r="GE63" s="73"/>
    </row>
    <row r="64" spans="2:187" hidden="1" x14ac:dyDescent="0.25">
      <c r="B64" s="104" t="str">
        <f>IF('2020 Payroll'!B72&lt;&gt;0,'2020 Payroll'!B72,"")</f>
        <v/>
      </c>
      <c r="C64" s="35"/>
      <c r="D64" s="35"/>
      <c r="E64" s="35"/>
      <c r="F64" s="79"/>
      <c r="G64" s="35"/>
      <c r="H64" s="35"/>
      <c r="I64" s="35"/>
      <c r="J64" s="79"/>
      <c r="K64" s="35"/>
      <c r="L64" s="35"/>
      <c r="M64" s="35"/>
      <c r="N64" s="79"/>
      <c r="O64" s="35"/>
      <c r="P64" s="35"/>
      <c r="Q64" s="35"/>
      <c r="R64" s="79"/>
      <c r="S64" s="35"/>
      <c r="T64" s="35"/>
      <c r="U64" s="35"/>
      <c r="V64" s="79"/>
      <c r="W64" s="35"/>
      <c r="X64" s="35"/>
      <c r="Y64" s="35"/>
      <c r="Z64" s="79"/>
      <c r="AA64" s="35"/>
      <c r="AB64" s="35"/>
      <c r="AC64" s="35"/>
      <c r="AD64" s="79"/>
      <c r="AE64" s="35"/>
      <c r="AF64" s="35"/>
      <c r="AG64" s="35"/>
      <c r="AH64" s="79"/>
      <c r="AI64" s="35"/>
      <c r="AJ64" s="35"/>
      <c r="AK64" s="35"/>
      <c r="AL64" s="79"/>
      <c r="AM64" s="35"/>
      <c r="AN64" s="35"/>
      <c r="AO64" s="35"/>
      <c r="AP64" s="79"/>
      <c r="AQ64" s="35"/>
      <c r="AR64" s="35"/>
      <c r="AS64" s="35"/>
      <c r="AT64" s="79"/>
      <c r="AU64" s="35"/>
      <c r="AV64" s="35"/>
      <c r="AW64" s="35"/>
      <c r="AX64" s="79"/>
      <c r="AY64" s="35"/>
      <c r="AZ64" s="35"/>
      <c r="BA64" s="35"/>
      <c r="BB64" s="79"/>
      <c r="BC64" s="35"/>
      <c r="BD64" s="35"/>
      <c r="BE64" s="35"/>
      <c r="BF64" s="79"/>
      <c r="BG64" s="35"/>
      <c r="BH64" s="35"/>
      <c r="BI64" s="35"/>
      <c r="BJ64" s="79"/>
      <c r="BK64" s="35"/>
      <c r="BL64" s="35"/>
      <c r="BM64" s="35"/>
      <c r="BN64" s="79"/>
      <c r="BO64" s="35"/>
      <c r="BP64" s="35"/>
      <c r="BQ64" s="35"/>
      <c r="BR64" s="79"/>
      <c r="BS64" s="35"/>
      <c r="BT64" s="35"/>
      <c r="BU64" s="35"/>
      <c r="BV64" s="79"/>
      <c r="BW64" s="35"/>
      <c r="BX64" s="35"/>
      <c r="BY64" s="35"/>
      <c r="BZ64" s="79"/>
      <c r="CA64" s="35"/>
      <c r="CB64" s="35"/>
      <c r="CC64" s="35"/>
      <c r="CD64" s="79"/>
      <c r="CE64" s="35"/>
      <c r="CF64" s="35"/>
      <c r="CG64" s="35"/>
      <c r="CH64" s="79"/>
      <c r="CI64" s="35"/>
      <c r="CJ64" s="35"/>
      <c r="CK64" s="35"/>
      <c r="CL64" s="79"/>
      <c r="CM64" s="35"/>
      <c r="CN64" s="35"/>
      <c r="CO64" s="35"/>
      <c r="CP64" s="79"/>
      <c r="CQ64" s="35"/>
      <c r="CR64" s="35"/>
      <c r="CS64" s="35"/>
      <c r="CT64" s="79"/>
      <c r="CU64" s="35"/>
      <c r="CV64" s="35"/>
      <c r="CW64" s="35"/>
      <c r="CX64" s="79"/>
      <c r="CY64" s="35"/>
      <c r="CZ64" s="35"/>
      <c r="DA64" s="35"/>
      <c r="DB64" s="79"/>
      <c r="DC64" s="35"/>
      <c r="DD64" s="35"/>
      <c r="DE64" s="35"/>
      <c r="DF64" s="79"/>
      <c r="DG64" s="35"/>
      <c r="DH64" s="35"/>
      <c r="DI64" s="35"/>
      <c r="DJ64" s="79"/>
      <c r="DK64" s="35"/>
      <c r="DL64" s="35"/>
      <c r="DM64" s="35"/>
      <c r="DN64" s="79"/>
      <c r="DO64" s="35"/>
      <c r="DP64" s="35"/>
      <c r="DQ64" s="35"/>
      <c r="DR64" s="79"/>
      <c r="DS64" s="35"/>
      <c r="DT64" s="35"/>
      <c r="DU64" s="35"/>
      <c r="DV64" s="79"/>
      <c r="DW64" s="35"/>
      <c r="DX64" s="35"/>
      <c r="DY64" s="35"/>
      <c r="DZ64" s="79"/>
      <c r="EA64" s="35"/>
      <c r="EB64" s="35"/>
      <c r="EC64" s="35"/>
      <c r="ED64" s="79"/>
      <c r="EE64" s="35"/>
      <c r="EF64" s="35"/>
      <c r="EG64" s="35"/>
      <c r="EH64" s="79"/>
      <c r="EI64" s="35"/>
      <c r="EJ64" s="35"/>
      <c r="EK64" s="35"/>
      <c r="EL64" s="79"/>
      <c r="EM64" s="35"/>
      <c r="EN64" s="35"/>
      <c r="EO64" s="35"/>
      <c r="EP64" s="79"/>
      <c r="EQ64" s="35"/>
      <c r="ER64" s="35"/>
      <c r="ES64" s="35"/>
      <c r="ET64" s="79"/>
      <c r="EU64" s="35"/>
      <c r="EV64" s="35"/>
      <c r="EW64" s="35"/>
      <c r="EX64" s="79"/>
      <c r="EY64" s="35"/>
      <c r="EZ64" s="35"/>
      <c r="FA64" s="35"/>
      <c r="FB64" s="79"/>
      <c r="FC64" s="35"/>
      <c r="FD64" s="35"/>
      <c r="FE64" s="35"/>
      <c r="FF64" s="79"/>
      <c r="FG64" s="35"/>
      <c r="FH64" s="35"/>
      <c r="FI64" s="35"/>
      <c r="FJ64" s="79"/>
      <c r="FK64" s="35"/>
      <c r="FL64" s="35"/>
      <c r="FM64" s="35"/>
      <c r="FN64" s="79"/>
      <c r="FO64" s="35"/>
      <c r="FP64" s="35"/>
      <c r="FQ64" s="35"/>
      <c r="FR64" s="79"/>
      <c r="FS64" s="35"/>
      <c r="FT64" s="35"/>
      <c r="FU64" s="35"/>
      <c r="FV64" s="79"/>
      <c r="FW64" s="35"/>
      <c r="FX64" s="73">
        <f t="shared" ref="FX64:FX78" si="6">E64+I64+M64+Q64+U64+Y64+AC64+AG64+AK64+AO64+AS64+AW64+BA64</f>
        <v>0</v>
      </c>
      <c r="FY64" s="73"/>
      <c r="FZ64" s="73">
        <f t="shared" ref="FZ64:FZ78" si="7">BE64+BI64+BM64+BQ64+BU64+BY64+CC64+CG64+CK64+CO64+CS64+CW64+DA64</f>
        <v>0</v>
      </c>
      <c r="GA64" s="73"/>
      <c r="GB64" s="73">
        <f t="shared" ref="GB64:GB77" si="8">DE64+DI64+DM64+DQ64+DU64+DY64+EC64+EG64:EG65+EK64+EO64+ES64+EW64+FA64</f>
        <v>0</v>
      </c>
      <c r="GC64" s="35"/>
      <c r="GD64" s="35"/>
      <c r="GE64" s="35"/>
    </row>
    <row r="65" spans="2:187" hidden="1" x14ac:dyDescent="0.25">
      <c r="B65" s="104" t="str">
        <f>IF('2020 Payroll'!B73&lt;&gt;0,'2020 Payroll'!B73,"")</f>
        <v/>
      </c>
      <c r="C65" s="35"/>
      <c r="D65" s="35"/>
      <c r="E65" s="35"/>
      <c r="F65" s="79"/>
      <c r="G65" s="35"/>
      <c r="H65" s="35"/>
      <c r="I65" s="35"/>
      <c r="J65" s="79"/>
      <c r="K65" s="35"/>
      <c r="L65" s="35"/>
      <c r="M65" s="35"/>
      <c r="N65" s="79"/>
      <c r="O65" s="35"/>
      <c r="P65" s="35"/>
      <c r="Q65" s="35"/>
      <c r="R65" s="79"/>
      <c r="S65" s="35"/>
      <c r="T65" s="35"/>
      <c r="U65" s="35"/>
      <c r="V65" s="79"/>
      <c r="W65" s="35"/>
      <c r="X65" s="35"/>
      <c r="Y65" s="35"/>
      <c r="Z65" s="79"/>
      <c r="AA65" s="35"/>
      <c r="AB65" s="35"/>
      <c r="AC65" s="35"/>
      <c r="AD65" s="79"/>
      <c r="AE65" s="35"/>
      <c r="AF65" s="35"/>
      <c r="AG65" s="35"/>
      <c r="AH65" s="79"/>
      <c r="AI65" s="35"/>
      <c r="AJ65" s="35"/>
      <c r="AK65" s="35"/>
      <c r="AL65" s="79"/>
      <c r="AM65" s="35"/>
      <c r="AN65" s="35"/>
      <c r="AO65" s="35"/>
      <c r="AP65" s="79"/>
      <c r="AQ65" s="35"/>
      <c r="AR65" s="35"/>
      <c r="AS65" s="35"/>
      <c r="AT65" s="79"/>
      <c r="AU65" s="35"/>
      <c r="AV65" s="35"/>
      <c r="AW65" s="35"/>
      <c r="AX65" s="79"/>
      <c r="AY65" s="35"/>
      <c r="AZ65" s="35"/>
      <c r="BA65" s="35"/>
      <c r="BB65" s="79"/>
      <c r="BC65" s="35"/>
      <c r="BD65" s="35"/>
      <c r="BE65" s="35"/>
      <c r="BF65" s="79"/>
      <c r="BG65" s="35"/>
      <c r="BH65" s="35"/>
      <c r="BI65" s="35"/>
      <c r="BJ65" s="79"/>
      <c r="BK65" s="35"/>
      <c r="BL65" s="35"/>
      <c r="BM65" s="35"/>
      <c r="BN65" s="79"/>
      <c r="BO65" s="35"/>
      <c r="BP65" s="35"/>
      <c r="BQ65" s="35"/>
      <c r="BR65" s="79"/>
      <c r="BS65" s="35"/>
      <c r="BT65" s="35"/>
      <c r="BU65" s="35"/>
      <c r="BV65" s="79"/>
      <c r="BW65" s="35"/>
      <c r="BX65" s="35"/>
      <c r="BY65" s="35"/>
      <c r="BZ65" s="79"/>
      <c r="CA65" s="35"/>
      <c r="CB65" s="35"/>
      <c r="CC65" s="35"/>
      <c r="CD65" s="79"/>
      <c r="CE65" s="35"/>
      <c r="CF65" s="35"/>
      <c r="CG65" s="35"/>
      <c r="CH65" s="79"/>
      <c r="CI65" s="35"/>
      <c r="CJ65" s="35"/>
      <c r="CK65" s="35"/>
      <c r="CL65" s="79"/>
      <c r="CM65" s="35"/>
      <c r="CN65" s="35"/>
      <c r="CO65" s="35"/>
      <c r="CP65" s="79"/>
      <c r="CQ65" s="35"/>
      <c r="CR65" s="35"/>
      <c r="CS65" s="35"/>
      <c r="CT65" s="79"/>
      <c r="CU65" s="35"/>
      <c r="CV65" s="35"/>
      <c r="CW65" s="35"/>
      <c r="CX65" s="79"/>
      <c r="CY65" s="35"/>
      <c r="CZ65" s="35"/>
      <c r="DA65" s="35"/>
      <c r="DB65" s="79"/>
      <c r="DC65" s="35"/>
      <c r="DD65" s="35"/>
      <c r="DE65" s="35"/>
      <c r="DF65" s="79"/>
      <c r="DG65" s="35"/>
      <c r="DH65" s="35"/>
      <c r="DI65" s="35"/>
      <c r="DJ65" s="79"/>
      <c r="DK65" s="35"/>
      <c r="DL65" s="35"/>
      <c r="DM65" s="35"/>
      <c r="DN65" s="79"/>
      <c r="DO65" s="35"/>
      <c r="DP65" s="35"/>
      <c r="DQ65" s="35"/>
      <c r="DR65" s="79"/>
      <c r="DS65" s="35"/>
      <c r="DT65" s="35"/>
      <c r="DU65" s="35"/>
      <c r="DV65" s="79"/>
      <c r="DW65" s="35"/>
      <c r="DX65" s="35"/>
      <c r="DY65" s="35"/>
      <c r="DZ65" s="79"/>
      <c r="EA65" s="35"/>
      <c r="EB65" s="35"/>
      <c r="EC65" s="35"/>
      <c r="ED65" s="79"/>
      <c r="EE65" s="35"/>
      <c r="EF65" s="35"/>
      <c r="EG65" s="35"/>
      <c r="EH65" s="79"/>
      <c r="EI65" s="35"/>
      <c r="EJ65" s="35"/>
      <c r="EK65" s="35"/>
      <c r="EL65" s="79"/>
      <c r="EM65" s="35"/>
      <c r="EN65" s="35"/>
      <c r="EO65" s="35"/>
      <c r="EP65" s="79"/>
      <c r="EQ65" s="35"/>
      <c r="ER65" s="35"/>
      <c r="ES65" s="35"/>
      <c r="ET65" s="79"/>
      <c r="EU65" s="35"/>
      <c r="EV65" s="35"/>
      <c r="EW65" s="35"/>
      <c r="EX65" s="79"/>
      <c r="EY65" s="35"/>
      <c r="EZ65" s="35"/>
      <c r="FA65" s="35"/>
      <c r="FB65" s="79"/>
      <c r="FC65" s="35"/>
      <c r="FD65" s="35"/>
      <c r="FE65" s="35"/>
      <c r="FF65" s="79"/>
      <c r="FG65" s="35"/>
      <c r="FH65" s="35"/>
      <c r="FI65" s="35"/>
      <c r="FJ65" s="79"/>
      <c r="FK65" s="35"/>
      <c r="FL65" s="35"/>
      <c r="FM65" s="35"/>
      <c r="FN65" s="79"/>
      <c r="FO65" s="35"/>
      <c r="FP65" s="35"/>
      <c r="FQ65" s="35"/>
      <c r="FR65" s="79"/>
      <c r="FS65" s="35"/>
      <c r="FT65" s="35"/>
      <c r="FU65" s="35"/>
      <c r="FV65" s="35"/>
      <c r="FW65" s="35"/>
      <c r="FX65" s="73">
        <f t="shared" si="6"/>
        <v>0</v>
      </c>
      <c r="FY65" s="73"/>
      <c r="FZ65" s="73">
        <f t="shared" si="7"/>
        <v>0</v>
      </c>
      <c r="GA65" s="73"/>
      <c r="GB65" s="73">
        <f t="shared" si="8"/>
        <v>0</v>
      </c>
      <c r="GC65" s="35"/>
      <c r="GD65" s="35"/>
      <c r="GE65" s="35"/>
    </row>
    <row r="66" spans="2:187" hidden="1" x14ac:dyDescent="0.25">
      <c r="B66" s="104" t="str">
        <f>IF('2020 Payroll'!B74&lt;&gt;0,'2020 Payroll'!B74,"")</f>
        <v/>
      </c>
      <c r="C66" s="35"/>
      <c r="D66" s="35"/>
      <c r="E66" s="35"/>
      <c r="F66" s="79"/>
      <c r="G66" s="35"/>
      <c r="H66" s="35"/>
      <c r="I66" s="35"/>
      <c r="J66" s="79"/>
      <c r="K66" s="35"/>
      <c r="L66" s="35"/>
      <c r="M66" s="35"/>
      <c r="N66" s="79"/>
      <c r="O66" s="35"/>
      <c r="P66" s="35"/>
      <c r="Q66" s="35"/>
      <c r="R66" s="79"/>
      <c r="S66" s="35"/>
      <c r="T66" s="35"/>
      <c r="U66" s="35"/>
      <c r="V66" s="79"/>
      <c r="W66" s="35"/>
      <c r="X66" s="35"/>
      <c r="Y66" s="35"/>
      <c r="Z66" s="79"/>
      <c r="AA66" s="35"/>
      <c r="AB66" s="35"/>
      <c r="AC66" s="35"/>
      <c r="AD66" s="79"/>
      <c r="AE66" s="35"/>
      <c r="AF66" s="35"/>
      <c r="AG66" s="35"/>
      <c r="AH66" s="79"/>
      <c r="AI66" s="35"/>
      <c r="AJ66" s="35"/>
      <c r="AK66" s="35"/>
      <c r="AL66" s="79"/>
      <c r="AM66" s="35"/>
      <c r="AN66" s="35"/>
      <c r="AO66" s="35"/>
      <c r="AP66" s="79"/>
      <c r="AQ66" s="35"/>
      <c r="AR66" s="35"/>
      <c r="AS66" s="35"/>
      <c r="AT66" s="79"/>
      <c r="AU66" s="35"/>
      <c r="AV66" s="35"/>
      <c r="AW66" s="35"/>
      <c r="AX66" s="79"/>
      <c r="AY66" s="35"/>
      <c r="AZ66" s="35"/>
      <c r="BA66" s="35"/>
      <c r="BB66" s="79"/>
      <c r="BC66" s="35"/>
      <c r="BD66" s="35"/>
      <c r="BE66" s="35"/>
      <c r="BF66" s="79"/>
      <c r="BG66" s="35"/>
      <c r="BH66" s="35"/>
      <c r="BI66" s="35"/>
      <c r="BJ66" s="79"/>
      <c r="BK66" s="35"/>
      <c r="BL66" s="35"/>
      <c r="BM66" s="35"/>
      <c r="BN66" s="79"/>
      <c r="BO66" s="35"/>
      <c r="BP66" s="35"/>
      <c r="BQ66" s="35"/>
      <c r="BR66" s="79"/>
      <c r="BS66" s="35"/>
      <c r="BT66" s="35"/>
      <c r="BU66" s="35"/>
      <c r="BV66" s="79"/>
      <c r="BW66" s="35"/>
      <c r="BX66" s="35"/>
      <c r="BY66" s="35"/>
      <c r="BZ66" s="79"/>
      <c r="CA66" s="35"/>
      <c r="CB66" s="35"/>
      <c r="CC66" s="35"/>
      <c r="CD66" s="79"/>
      <c r="CE66" s="35"/>
      <c r="CF66" s="35"/>
      <c r="CG66" s="35"/>
      <c r="CH66" s="79"/>
      <c r="CI66" s="35"/>
      <c r="CJ66" s="35"/>
      <c r="CK66" s="35"/>
      <c r="CL66" s="79"/>
      <c r="CM66" s="35"/>
      <c r="CN66" s="35"/>
      <c r="CO66" s="35"/>
      <c r="CP66" s="79"/>
      <c r="CQ66" s="35"/>
      <c r="CR66" s="35"/>
      <c r="CS66" s="35"/>
      <c r="CT66" s="79"/>
      <c r="CU66" s="35"/>
      <c r="CV66" s="35"/>
      <c r="CW66" s="35"/>
      <c r="CX66" s="79"/>
      <c r="CY66" s="35"/>
      <c r="CZ66" s="35"/>
      <c r="DA66" s="35"/>
      <c r="DB66" s="79"/>
      <c r="DC66" s="35"/>
      <c r="DD66" s="35"/>
      <c r="DE66" s="35"/>
      <c r="DF66" s="79"/>
      <c r="DG66" s="35"/>
      <c r="DH66" s="35"/>
      <c r="DI66" s="35"/>
      <c r="DJ66" s="79"/>
      <c r="DK66" s="35"/>
      <c r="DL66" s="35"/>
      <c r="DM66" s="35"/>
      <c r="DN66" s="79"/>
      <c r="DO66" s="35"/>
      <c r="DP66" s="35"/>
      <c r="DQ66" s="35"/>
      <c r="DR66" s="79"/>
      <c r="DS66" s="35"/>
      <c r="DT66" s="35"/>
      <c r="DU66" s="35"/>
      <c r="DV66" s="79"/>
      <c r="DW66" s="35"/>
      <c r="DX66" s="35"/>
      <c r="DY66" s="35"/>
      <c r="DZ66" s="79"/>
      <c r="EA66" s="35"/>
      <c r="EB66" s="35"/>
      <c r="EC66" s="35"/>
      <c r="ED66" s="79"/>
      <c r="EE66" s="35"/>
      <c r="EF66" s="35"/>
      <c r="EG66" s="35"/>
      <c r="EH66" s="79"/>
      <c r="EI66" s="35"/>
      <c r="EJ66" s="35"/>
      <c r="EK66" s="35"/>
      <c r="EL66" s="79"/>
      <c r="EM66" s="35"/>
      <c r="EN66" s="35"/>
      <c r="EO66" s="35"/>
      <c r="EP66" s="79"/>
      <c r="EQ66" s="35"/>
      <c r="ER66" s="35"/>
      <c r="ES66" s="35"/>
      <c r="ET66" s="79"/>
      <c r="EU66" s="35"/>
      <c r="EV66" s="35"/>
      <c r="EW66" s="35"/>
      <c r="EX66" s="79"/>
      <c r="EY66" s="35"/>
      <c r="EZ66" s="35"/>
      <c r="FA66" s="35"/>
      <c r="FB66" s="79"/>
      <c r="FC66" s="35"/>
      <c r="FD66" s="35"/>
      <c r="FE66" s="35"/>
      <c r="FF66" s="79"/>
      <c r="FG66" s="35"/>
      <c r="FH66" s="35"/>
      <c r="FI66" s="35"/>
      <c r="FJ66" s="79"/>
      <c r="FK66" s="35"/>
      <c r="FL66" s="35"/>
      <c r="FM66" s="35"/>
      <c r="FN66" s="79"/>
      <c r="FO66" s="35"/>
      <c r="FP66" s="35"/>
      <c r="FQ66" s="35"/>
      <c r="FR66" s="79"/>
      <c r="FS66" s="35"/>
      <c r="FT66" s="35"/>
      <c r="FU66" s="35"/>
      <c r="FV66" s="35"/>
      <c r="FW66" s="35"/>
      <c r="FX66" s="73">
        <f t="shared" si="6"/>
        <v>0</v>
      </c>
      <c r="FY66" s="73"/>
      <c r="FZ66" s="73">
        <f t="shared" si="7"/>
        <v>0</v>
      </c>
      <c r="GA66" s="73"/>
      <c r="GB66" s="73">
        <f t="shared" si="8"/>
        <v>0</v>
      </c>
      <c r="GC66" s="35"/>
      <c r="GD66" s="35"/>
      <c r="GE66" s="35"/>
    </row>
    <row r="67" spans="2:187" hidden="1" x14ac:dyDescent="0.25">
      <c r="B67" s="104" t="str">
        <f>IF('2020 Payroll'!B75&lt;&gt;0,'2020 Payroll'!B75,"")</f>
        <v/>
      </c>
      <c r="C67" s="35"/>
      <c r="D67" s="35"/>
      <c r="E67" s="35"/>
      <c r="F67" s="79"/>
      <c r="G67" s="35"/>
      <c r="H67" s="35"/>
      <c r="I67" s="35"/>
      <c r="J67" s="79"/>
      <c r="K67" s="35"/>
      <c r="L67" s="35"/>
      <c r="M67" s="35"/>
      <c r="N67" s="79"/>
      <c r="O67" s="35"/>
      <c r="P67" s="35"/>
      <c r="Q67" s="35"/>
      <c r="R67" s="79"/>
      <c r="S67" s="35"/>
      <c r="T67" s="35"/>
      <c r="U67" s="35"/>
      <c r="V67" s="79"/>
      <c r="W67" s="35"/>
      <c r="X67" s="35"/>
      <c r="Y67" s="35"/>
      <c r="Z67" s="79"/>
      <c r="AA67" s="35"/>
      <c r="AB67" s="35"/>
      <c r="AC67" s="35"/>
      <c r="AD67" s="79"/>
      <c r="AE67" s="35"/>
      <c r="AF67" s="35"/>
      <c r="AG67" s="35"/>
      <c r="AH67" s="79"/>
      <c r="AI67" s="35"/>
      <c r="AJ67" s="35"/>
      <c r="AK67" s="35"/>
      <c r="AL67" s="79"/>
      <c r="AM67" s="35"/>
      <c r="AN67" s="35"/>
      <c r="AO67" s="35"/>
      <c r="AP67" s="79"/>
      <c r="AQ67" s="35"/>
      <c r="AR67" s="35"/>
      <c r="AS67" s="35"/>
      <c r="AT67" s="79"/>
      <c r="AU67" s="35"/>
      <c r="AV67" s="35"/>
      <c r="AW67" s="35"/>
      <c r="AX67" s="79"/>
      <c r="AY67" s="35"/>
      <c r="AZ67" s="35"/>
      <c r="BA67" s="35"/>
      <c r="BB67" s="79"/>
      <c r="BC67" s="35"/>
      <c r="BD67" s="35"/>
      <c r="BE67" s="35"/>
      <c r="BF67" s="79"/>
      <c r="BG67" s="35"/>
      <c r="BH67" s="35"/>
      <c r="BI67" s="35"/>
      <c r="BJ67" s="79"/>
      <c r="BK67" s="35"/>
      <c r="BL67" s="35"/>
      <c r="BM67" s="35"/>
      <c r="BN67" s="79"/>
      <c r="BO67" s="35"/>
      <c r="BP67" s="35"/>
      <c r="BQ67" s="35"/>
      <c r="BR67" s="79"/>
      <c r="BS67" s="35"/>
      <c r="BT67" s="35"/>
      <c r="BU67" s="35"/>
      <c r="BV67" s="79"/>
      <c r="BW67" s="35"/>
      <c r="BX67" s="35"/>
      <c r="BY67" s="35"/>
      <c r="BZ67" s="79"/>
      <c r="CA67" s="35"/>
      <c r="CB67" s="35"/>
      <c r="CC67" s="35"/>
      <c r="CD67" s="79"/>
      <c r="CE67" s="35"/>
      <c r="CF67" s="35"/>
      <c r="CG67" s="35"/>
      <c r="CH67" s="79"/>
      <c r="CI67" s="35"/>
      <c r="CJ67" s="35"/>
      <c r="CK67" s="35"/>
      <c r="CL67" s="79"/>
      <c r="CM67" s="35"/>
      <c r="CN67" s="35"/>
      <c r="CO67" s="35"/>
      <c r="CP67" s="79"/>
      <c r="CQ67" s="35"/>
      <c r="CR67" s="35"/>
      <c r="CS67" s="35"/>
      <c r="CT67" s="79"/>
      <c r="CU67" s="35"/>
      <c r="CV67" s="35"/>
      <c r="CW67" s="35"/>
      <c r="CX67" s="79"/>
      <c r="CY67" s="35"/>
      <c r="CZ67" s="35"/>
      <c r="DA67" s="35"/>
      <c r="DB67" s="79"/>
      <c r="DC67" s="35"/>
      <c r="DD67" s="35"/>
      <c r="DE67" s="35"/>
      <c r="DF67" s="79"/>
      <c r="DG67" s="35"/>
      <c r="DH67" s="35"/>
      <c r="DI67" s="35"/>
      <c r="DJ67" s="79"/>
      <c r="DK67" s="35"/>
      <c r="DL67" s="35"/>
      <c r="DM67" s="35"/>
      <c r="DN67" s="79"/>
      <c r="DO67" s="35"/>
      <c r="DP67" s="35"/>
      <c r="DQ67" s="35"/>
      <c r="DR67" s="79"/>
      <c r="DS67" s="35"/>
      <c r="DT67" s="35"/>
      <c r="DU67" s="35"/>
      <c r="DV67" s="79"/>
      <c r="DW67" s="35"/>
      <c r="DX67" s="35"/>
      <c r="DY67" s="35"/>
      <c r="DZ67" s="79"/>
      <c r="EA67" s="35"/>
      <c r="EB67" s="35"/>
      <c r="EC67" s="35"/>
      <c r="ED67" s="79"/>
      <c r="EE67" s="35"/>
      <c r="EF67" s="35"/>
      <c r="EG67" s="35"/>
      <c r="EH67" s="79"/>
      <c r="EI67" s="35"/>
      <c r="EJ67" s="35"/>
      <c r="EK67" s="35"/>
      <c r="EL67" s="79"/>
      <c r="EM67" s="35"/>
      <c r="EN67" s="35"/>
      <c r="EO67" s="35"/>
      <c r="EP67" s="79"/>
      <c r="EQ67" s="35"/>
      <c r="ER67" s="35"/>
      <c r="ES67" s="35"/>
      <c r="ET67" s="79"/>
      <c r="EU67" s="35"/>
      <c r="EV67" s="35"/>
      <c r="EW67" s="35"/>
      <c r="EX67" s="79"/>
      <c r="EY67" s="35"/>
      <c r="EZ67" s="35"/>
      <c r="FA67" s="35"/>
      <c r="FB67" s="79"/>
      <c r="FC67" s="35"/>
      <c r="FD67" s="35"/>
      <c r="FE67" s="35"/>
      <c r="FF67" s="79"/>
      <c r="FG67" s="35"/>
      <c r="FH67" s="35"/>
      <c r="FI67" s="35"/>
      <c r="FJ67" s="79"/>
      <c r="FK67" s="35"/>
      <c r="FL67" s="35"/>
      <c r="FM67" s="35"/>
      <c r="FN67" s="79"/>
      <c r="FO67" s="35"/>
      <c r="FP67" s="35"/>
      <c r="FQ67" s="35"/>
      <c r="FR67" s="79"/>
      <c r="FS67" s="35"/>
      <c r="FT67" s="35"/>
      <c r="FU67" s="35"/>
      <c r="FV67" s="35"/>
      <c r="FW67" s="35"/>
      <c r="FX67" s="73">
        <f t="shared" si="6"/>
        <v>0</v>
      </c>
      <c r="FY67" s="73"/>
      <c r="FZ67" s="73">
        <f t="shared" si="7"/>
        <v>0</v>
      </c>
      <c r="GA67" s="73"/>
      <c r="GB67" s="73">
        <f t="shared" si="8"/>
        <v>0</v>
      </c>
      <c r="GC67" s="35"/>
      <c r="GD67" s="35"/>
      <c r="GE67" s="35"/>
    </row>
    <row r="68" spans="2:187" hidden="1" x14ac:dyDescent="0.25">
      <c r="B68" s="104" t="str">
        <f>IF('2020 Payroll'!B76&lt;&gt;0,'2020 Payroll'!B76,"")</f>
        <v/>
      </c>
      <c r="C68" s="35"/>
      <c r="D68" s="35"/>
      <c r="E68" s="35"/>
      <c r="F68" s="79"/>
      <c r="G68" s="35"/>
      <c r="H68" s="35"/>
      <c r="I68" s="35"/>
      <c r="J68" s="79"/>
      <c r="K68" s="35"/>
      <c r="L68" s="35"/>
      <c r="M68" s="35"/>
      <c r="N68" s="79"/>
      <c r="O68" s="35"/>
      <c r="P68" s="35"/>
      <c r="Q68" s="35"/>
      <c r="R68" s="79"/>
      <c r="S68" s="35"/>
      <c r="T68" s="35"/>
      <c r="U68" s="35"/>
      <c r="V68" s="79"/>
      <c r="W68" s="35"/>
      <c r="X68" s="35"/>
      <c r="Y68" s="35"/>
      <c r="Z68" s="79"/>
      <c r="AA68" s="35"/>
      <c r="AB68" s="35"/>
      <c r="AC68" s="35"/>
      <c r="AD68" s="79"/>
      <c r="AE68" s="35"/>
      <c r="AF68" s="35"/>
      <c r="AG68" s="35"/>
      <c r="AH68" s="79"/>
      <c r="AI68" s="35"/>
      <c r="AJ68" s="35"/>
      <c r="AK68" s="35"/>
      <c r="AL68" s="79"/>
      <c r="AM68" s="35"/>
      <c r="AN68" s="35"/>
      <c r="AO68" s="35"/>
      <c r="AP68" s="79"/>
      <c r="AQ68" s="35"/>
      <c r="AR68" s="35"/>
      <c r="AS68" s="35"/>
      <c r="AT68" s="79"/>
      <c r="AU68" s="35"/>
      <c r="AV68" s="35"/>
      <c r="AW68" s="35"/>
      <c r="AX68" s="79"/>
      <c r="AY68" s="35"/>
      <c r="AZ68" s="35"/>
      <c r="BA68" s="35"/>
      <c r="BB68" s="79"/>
      <c r="BC68" s="35"/>
      <c r="BD68" s="35"/>
      <c r="BE68" s="35"/>
      <c r="BF68" s="79"/>
      <c r="BG68" s="35"/>
      <c r="BH68" s="35"/>
      <c r="BI68" s="35"/>
      <c r="BJ68" s="79"/>
      <c r="BK68" s="35"/>
      <c r="BL68" s="35"/>
      <c r="BM68" s="35"/>
      <c r="BN68" s="79"/>
      <c r="BO68" s="35"/>
      <c r="BP68" s="35"/>
      <c r="BQ68" s="35"/>
      <c r="BR68" s="79"/>
      <c r="BS68" s="35"/>
      <c r="BT68" s="35"/>
      <c r="BU68" s="35"/>
      <c r="BV68" s="79"/>
      <c r="BW68" s="35"/>
      <c r="BX68" s="35"/>
      <c r="BY68" s="35"/>
      <c r="BZ68" s="79"/>
      <c r="CA68" s="35"/>
      <c r="CB68" s="35"/>
      <c r="CC68" s="35"/>
      <c r="CD68" s="79"/>
      <c r="CE68" s="35"/>
      <c r="CF68" s="35"/>
      <c r="CG68" s="35"/>
      <c r="CH68" s="79"/>
      <c r="CI68" s="35"/>
      <c r="CJ68" s="35"/>
      <c r="CK68" s="35"/>
      <c r="CL68" s="79"/>
      <c r="CM68" s="35"/>
      <c r="CN68" s="35"/>
      <c r="CO68" s="35"/>
      <c r="CP68" s="79"/>
      <c r="CQ68" s="35"/>
      <c r="CR68" s="35"/>
      <c r="CS68" s="35"/>
      <c r="CT68" s="79"/>
      <c r="CU68" s="35"/>
      <c r="CV68" s="35"/>
      <c r="CW68" s="35"/>
      <c r="CX68" s="79"/>
      <c r="CY68" s="35"/>
      <c r="CZ68" s="35"/>
      <c r="DA68" s="35"/>
      <c r="DB68" s="79"/>
      <c r="DC68" s="35"/>
      <c r="DD68" s="35"/>
      <c r="DE68" s="35"/>
      <c r="DF68" s="79"/>
      <c r="DG68" s="35"/>
      <c r="DH68" s="35"/>
      <c r="DI68" s="35"/>
      <c r="DJ68" s="79"/>
      <c r="DK68" s="35"/>
      <c r="DL68" s="35"/>
      <c r="DM68" s="35"/>
      <c r="DN68" s="79"/>
      <c r="DO68" s="35"/>
      <c r="DP68" s="35"/>
      <c r="DQ68" s="35"/>
      <c r="DR68" s="79"/>
      <c r="DS68" s="35"/>
      <c r="DT68" s="35"/>
      <c r="DU68" s="35"/>
      <c r="DV68" s="79"/>
      <c r="DW68" s="35"/>
      <c r="DX68" s="35"/>
      <c r="DY68" s="35"/>
      <c r="DZ68" s="79"/>
      <c r="EA68" s="35"/>
      <c r="EB68" s="35"/>
      <c r="EC68" s="35"/>
      <c r="ED68" s="79"/>
      <c r="EE68" s="35"/>
      <c r="EF68" s="35"/>
      <c r="EG68" s="35"/>
      <c r="EH68" s="79"/>
      <c r="EI68" s="35"/>
      <c r="EJ68" s="35"/>
      <c r="EK68" s="35"/>
      <c r="EL68" s="79"/>
      <c r="EM68" s="35"/>
      <c r="EN68" s="35"/>
      <c r="EO68" s="35"/>
      <c r="EP68" s="79"/>
      <c r="EQ68" s="35"/>
      <c r="ER68" s="35"/>
      <c r="ES68" s="35"/>
      <c r="ET68" s="79"/>
      <c r="EU68" s="35"/>
      <c r="EV68" s="35"/>
      <c r="EW68" s="35"/>
      <c r="EX68" s="79"/>
      <c r="EY68" s="35"/>
      <c r="EZ68" s="35"/>
      <c r="FA68" s="35"/>
      <c r="FB68" s="79"/>
      <c r="FC68" s="35"/>
      <c r="FD68" s="35"/>
      <c r="FE68" s="35"/>
      <c r="FF68" s="79"/>
      <c r="FG68" s="35"/>
      <c r="FH68" s="35"/>
      <c r="FI68" s="35"/>
      <c r="FJ68" s="79"/>
      <c r="FK68" s="35"/>
      <c r="FL68" s="35"/>
      <c r="FM68" s="35"/>
      <c r="FN68" s="79"/>
      <c r="FO68" s="35"/>
      <c r="FP68" s="35"/>
      <c r="FQ68" s="35"/>
      <c r="FR68" s="79"/>
      <c r="FS68" s="35"/>
      <c r="FT68" s="35"/>
      <c r="FU68" s="35"/>
      <c r="FV68" s="35"/>
      <c r="FW68" s="35"/>
      <c r="FX68" s="73">
        <f t="shared" si="6"/>
        <v>0</v>
      </c>
      <c r="FY68" s="73"/>
      <c r="FZ68" s="73">
        <f t="shared" si="7"/>
        <v>0</v>
      </c>
      <c r="GA68" s="73"/>
      <c r="GB68" s="73">
        <f t="shared" si="8"/>
        <v>0</v>
      </c>
      <c r="GC68" s="35"/>
      <c r="GD68" s="35"/>
      <c r="GE68" s="35"/>
    </row>
    <row r="69" spans="2:187" hidden="1" x14ac:dyDescent="0.25">
      <c r="B69" s="104" t="str">
        <f>IF('2020 Payroll'!B77&lt;&gt;0,'2020 Payroll'!B77,"")</f>
        <v/>
      </c>
      <c r="C69" s="35"/>
      <c r="D69" s="35"/>
      <c r="E69" s="35"/>
      <c r="F69" s="79"/>
      <c r="G69" s="35"/>
      <c r="H69" s="35"/>
      <c r="I69" s="35"/>
      <c r="J69" s="79"/>
      <c r="K69" s="35"/>
      <c r="L69" s="35"/>
      <c r="M69" s="35"/>
      <c r="N69" s="79"/>
      <c r="O69" s="35"/>
      <c r="P69" s="35"/>
      <c r="Q69" s="35"/>
      <c r="R69" s="79"/>
      <c r="S69" s="35"/>
      <c r="T69" s="35"/>
      <c r="U69" s="35"/>
      <c r="V69" s="79"/>
      <c r="W69" s="35"/>
      <c r="X69" s="35"/>
      <c r="Y69" s="35"/>
      <c r="Z69" s="79"/>
      <c r="AA69" s="35"/>
      <c r="AB69" s="35"/>
      <c r="AC69" s="35"/>
      <c r="AD69" s="79"/>
      <c r="AE69" s="35"/>
      <c r="AF69" s="35"/>
      <c r="AG69" s="35"/>
      <c r="AH69" s="79"/>
      <c r="AI69" s="35"/>
      <c r="AJ69" s="35"/>
      <c r="AK69" s="35"/>
      <c r="AL69" s="79"/>
      <c r="AM69" s="35"/>
      <c r="AN69" s="35"/>
      <c r="AO69" s="35"/>
      <c r="AP69" s="79"/>
      <c r="AQ69" s="35"/>
      <c r="AR69" s="35"/>
      <c r="AS69" s="35"/>
      <c r="AT69" s="79"/>
      <c r="AU69" s="35"/>
      <c r="AV69" s="35"/>
      <c r="AW69" s="35"/>
      <c r="AX69" s="79"/>
      <c r="AY69" s="35"/>
      <c r="AZ69" s="35"/>
      <c r="BA69" s="35"/>
      <c r="BB69" s="79"/>
      <c r="BC69" s="35"/>
      <c r="BD69" s="35"/>
      <c r="BE69" s="35"/>
      <c r="BF69" s="79"/>
      <c r="BG69" s="35"/>
      <c r="BH69" s="35"/>
      <c r="BI69" s="35"/>
      <c r="BJ69" s="79"/>
      <c r="BK69" s="35"/>
      <c r="BL69" s="35"/>
      <c r="BM69" s="35"/>
      <c r="BN69" s="79"/>
      <c r="BO69" s="35"/>
      <c r="BP69" s="35"/>
      <c r="BQ69" s="35"/>
      <c r="BR69" s="79"/>
      <c r="BS69" s="35"/>
      <c r="BT69" s="35"/>
      <c r="BU69" s="35"/>
      <c r="BV69" s="79"/>
      <c r="BW69" s="35"/>
      <c r="BX69" s="35"/>
      <c r="BY69" s="35"/>
      <c r="BZ69" s="79"/>
      <c r="CA69" s="35"/>
      <c r="CB69" s="35"/>
      <c r="CC69" s="35"/>
      <c r="CD69" s="79"/>
      <c r="CE69" s="35"/>
      <c r="CF69" s="35"/>
      <c r="CG69" s="35"/>
      <c r="CH69" s="79"/>
      <c r="CI69" s="35"/>
      <c r="CJ69" s="35"/>
      <c r="CK69" s="35"/>
      <c r="CL69" s="79"/>
      <c r="CM69" s="35"/>
      <c r="CN69" s="35"/>
      <c r="CO69" s="35"/>
      <c r="CP69" s="79"/>
      <c r="CQ69" s="35"/>
      <c r="CR69" s="35"/>
      <c r="CS69" s="35"/>
      <c r="CT69" s="79"/>
      <c r="CU69" s="35"/>
      <c r="CV69" s="35"/>
      <c r="CW69" s="35"/>
      <c r="CX69" s="79"/>
      <c r="CY69" s="35"/>
      <c r="CZ69" s="35"/>
      <c r="DA69" s="35"/>
      <c r="DB69" s="79"/>
      <c r="DC69" s="35"/>
      <c r="DD69" s="35"/>
      <c r="DE69" s="35"/>
      <c r="DF69" s="79"/>
      <c r="DG69" s="35"/>
      <c r="DH69" s="35"/>
      <c r="DI69" s="35"/>
      <c r="DJ69" s="79"/>
      <c r="DK69" s="35"/>
      <c r="DL69" s="35"/>
      <c r="DM69" s="35"/>
      <c r="DN69" s="79"/>
      <c r="DO69" s="35"/>
      <c r="DP69" s="35"/>
      <c r="DQ69" s="35"/>
      <c r="DR69" s="79"/>
      <c r="DS69" s="35"/>
      <c r="DT69" s="35"/>
      <c r="DU69" s="35"/>
      <c r="DV69" s="79"/>
      <c r="DW69" s="35"/>
      <c r="DX69" s="35"/>
      <c r="DY69" s="35"/>
      <c r="DZ69" s="79"/>
      <c r="EA69" s="35"/>
      <c r="EB69" s="35"/>
      <c r="EC69" s="35"/>
      <c r="ED69" s="79"/>
      <c r="EE69" s="35"/>
      <c r="EF69" s="35"/>
      <c r="EG69" s="35"/>
      <c r="EH69" s="79"/>
      <c r="EI69" s="35"/>
      <c r="EJ69" s="35"/>
      <c r="EK69" s="35"/>
      <c r="EL69" s="79"/>
      <c r="EM69" s="35"/>
      <c r="EN69" s="35"/>
      <c r="EO69" s="35"/>
      <c r="EP69" s="79"/>
      <c r="EQ69" s="35"/>
      <c r="ER69" s="35"/>
      <c r="ES69" s="35"/>
      <c r="ET69" s="79"/>
      <c r="EU69" s="35"/>
      <c r="EV69" s="35"/>
      <c r="EW69" s="35"/>
      <c r="EX69" s="79"/>
      <c r="EY69" s="35"/>
      <c r="EZ69" s="35"/>
      <c r="FA69" s="35"/>
      <c r="FB69" s="79"/>
      <c r="FC69" s="35"/>
      <c r="FD69" s="35"/>
      <c r="FE69" s="35"/>
      <c r="FF69" s="79"/>
      <c r="FG69" s="35"/>
      <c r="FH69" s="35"/>
      <c r="FI69" s="35"/>
      <c r="FJ69" s="79"/>
      <c r="FK69" s="35"/>
      <c r="FL69" s="35"/>
      <c r="FM69" s="35"/>
      <c r="FN69" s="79"/>
      <c r="FO69" s="35"/>
      <c r="FP69" s="35"/>
      <c r="FQ69" s="35"/>
      <c r="FR69" s="79"/>
      <c r="FS69" s="35"/>
      <c r="FT69" s="35"/>
      <c r="FU69" s="35"/>
      <c r="FV69" s="35"/>
      <c r="FW69" s="35"/>
      <c r="FX69" s="73">
        <f t="shared" si="6"/>
        <v>0</v>
      </c>
      <c r="FY69" s="73"/>
      <c r="FZ69" s="73">
        <f t="shared" si="7"/>
        <v>0</v>
      </c>
      <c r="GA69" s="73"/>
      <c r="GB69" s="73">
        <f t="shared" si="8"/>
        <v>0</v>
      </c>
      <c r="GC69" s="35"/>
      <c r="GD69" s="35"/>
      <c r="GE69" s="35"/>
    </row>
    <row r="70" spans="2:187" hidden="1" x14ac:dyDescent="0.25">
      <c r="B70" s="104" t="str">
        <f>IF('2020 Payroll'!B78&lt;&gt;0,'2020 Payroll'!B78,"")</f>
        <v/>
      </c>
      <c r="C70" s="35"/>
      <c r="D70" s="35"/>
      <c r="E70" s="35"/>
      <c r="F70" s="79"/>
      <c r="G70" s="35"/>
      <c r="H70" s="35"/>
      <c r="I70" s="35"/>
      <c r="J70" s="79"/>
      <c r="K70" s="35"/>
      <c r="L70" s="35"/>
      <c r="M70" s="35"/>
      <c r="N70" s="79"/>
      <c r="O70" s="35"/>
      <c r="P70" s="35"/>
      <c r="Q70" s="35"/>
      <c r="R70" s="79"/>
      <c r="S70" s="35"/>
      <c r="T70" s="35"/>
      <c r="U70" s="35"/>
      <c r="V70" s="79"/>
      <c r="W70" s="35"/>
      <c r="X70" s="35"/>
      <c r="Y70" s="35"/>
      <c r="Z70" s="79"/>
      <c r="AA70" s="35"/>
      <c r="AB70" s="35"/>
      <c r="AC70" s="35"/>
      <c r="AD70" s="79"/>
      <c r="AE70" s="35"/>
      <c r="AF70" s="35"/>
      <c r="AG70" s="35"/>
      <c r="AH70" s="79"/>
      <c r="AI70" s="35"/>
      <c r="AJ70" s="35"/>
      <c r="AK70" s="35"/>
      <c r="AL70" s="79"/>
      <c r="AM70" s="35"/>
      <c r="AN70" s="35"/>
      <c r="AO70" s="35"/>
      <c r="AP70" s="79"/>
      <c r="AQ70" s="35"/>
      <c r="AR70" s="35"/>
      <c r="AS70" s="35"/>
      <c r="AT70" s="79"/>
      <c r="AU70" s="35"/>
      <c r="AV70" s="35"/>
      <c r="AW70" s="35"/>
      <c r="AX70" s="79"/>
      <c r="AY70" s="35"/>
      <c r="AZ70" s="35"/>
      <c r="BA70" s="35"/>
      <c r="BB70" s="79"/>
      <c r="BC70" s="35"/>
      <c r="BD70" s="35"/>
      <c r="BE70" s="35"/>
      <c r="BF70" s="79"/>
      <c r="BG70" s="35"/>
      <c r="BH70" s="35"/>
      <c r="BI70" s="35"/>
      <c r="BJ70" s="79"/>
      <c r="BK70" s="35"/>
      <c r="BL70" s="35"/>
      <c r="BM70" s="35"/>
      <c r="BN70" s="79"/>
      <c r="BO70" s="35"/>
      <c r="BP70" s="35"/>
      <c r="BQ70" s="35"/>
      <c r="BR70" s="79"/>
      <c r="BS70" s="35"/>
      <c r="BT70" s="35"/>
      <c r="BU70" s="35"/>
      <c r="BV70" s="79"/>
      <c r="BW70" s="35"/>
      <c r="BX70" s="35"/>
      <c r="BY70" s="35"/>
      <c r="BZ70" s="79"/>
      <c r="CA70" s="35"/>
      <c r="CB70" s="35"/>
      <c r="CC70" s="35"/>
      <c r="CD70" s="79"/>
      <c r="CE70" s="35"/>
      <c r="CF70" s="35"/>
      <c r="CG70" s="35"/>
      <c r="CH70" s="79"/>
      <c r="CI70" s="35"/>
      <c r="CJ70" s="35"/>
      <c r="CK70" s="35"/>
      <c r="CL70" s="79"/>
      <c r="CM70" s="35"/>
      <c r="CN70" s="35"/>
      <c r="CO70" s="35"/>
      <c r="CP70" s="79"/>
      <c r="CQ70" s="35"/>
      <c r="CR70" s="35"/>
      <c r="CS70" s="35"/>
      <c r="CT70" s="79"/>
      <c r="CU70" s="35"/>
      <c r="CV70" s="35"/>
      <c r="CW70" s="35"/>
      <c r="CX70" s="79"/>
      <c r="CY70" s="35"/>
      <c r="CZ70" s="35"/>
      <c r="DA70" s="35"/>
      <c r="DB70" s="79"/>
      <c r="DC70" s="35"/>
      <c r="DD70" s="35"/>
      <c r="DE70" s="35"/>
      <c r="DF70" s="79"/>
      <c r="DG70" s="35"/>
      <c r="DH70" s="35"/>
      <c r="DI70" s="35"/>
      <c r="DJ70" s="79"/>
      <c r="DK70" s="35"/>
      <c r="DL70" s="35"/>
      <c r="DM70" s="35"/>
      <c r="DN70" s="79"/>
      <c r="DO70" s="35"/>
      <c r="DP70" s="35"/>
      <c r="DQ70" s="35"/>
      <c r="DR70" s="79"/>
      <c r="DS70" s="35"/>
      <c r="DT70" s="35"/>
      <c r="DU70" s="35"/>
      <c r="DV70" s="79"/>
      <c r="DW70" s="35"/>
      <c r="DX70" s="35"/>
      <c r="DY70" s="35"/>
      <c r="DZ70" s="79"/>
      <c r="EA70" s="35"/>
      <c r="EB70" s="35"/>
      <c r="EC70" s="35"/>
      <c r="ED70" s="79"/>
      <c r="EE70" s="35"/>
      <c r="EF70" s="35"/>
      <c r="EG70" s="35"/>
      <c r="EH70" s="79"/>
      <c r="EI70" s="35"/>
      <c r="EJ70" s="35"/>
      <c r="EK70" s="35"/>
      <c r="EL70" s="79"/>
      <c r="EM70" s="35"/>
      <c r="EN70" s="35"/>
      <c r="EO70" s="35"/>
      <c r="EP70" s="79"/>
      <c r="EQ70" s="35"/>
      <c r="ER70" s="35"/>
      <c r="ES70" s="35"/>
      <c r="ET70" s="79"/>
      <c r="EU70" s="35"/>
      <c r="EV70" s="35"/>
      <c r="EW70" s="35"/>
      <c r="EX70" s="79"/>
      <c r="EY70" s="35"/>
      <c r="EZ70" s="35"/>
      <c r="FA70" s="35"/>
      <c r="FB70" s="79"/>
      <c r="FC70" s="35"/>
      <c r="FD70" s="35"/>
      <c r="FE70" s="35"/>
      <c r="FF70" s="79"/>
      <c r="FG70" s="35"/>
      <c r="FH70" s="35"/>
      <c r="FI70" s="35"/>
      <c r="FJ70" s="79"/>
      <c r="FK70" s="35"/>
      <c r="FL70" s="35"/>
      <c r="FM70" s="35"/>
      <c r="FN70" s="79"/>
      <c r="FO70" s="35"/>
      <c r="FP70" s="35"/>
      <c r="FQ70" s="35"/>
      <c r="FR70" s="79"/>
      <c r="FS70" s="35"/>
      <c r="FT70" s="35"/>
      <c r="FU70" s="35"/>
      <c r="FV70" s="35"/>
      <c r="FW70" s="35"/>
      <c r="FX70" s="73">
        <f t="shared" si="6"/>
        <v>0</v>
      </c>
      <c r="FY70" s="73"/>
      <c r="FZ70" s="73">
        <f t="shared" si="7"/>
        <v>0</v>
      </c>
      <c r="GA70" s="73"/>
      <c r="GB70" s="73">
        <f t="shared" si="8"/>
        <v>0</v>
      </c>
      <c r="GC70" s="35"/>
      <c r="GD70" s="35"/>
      <c r="GE70" s="35"/>
    </row>
    <row r="71" spans="2:187" hidden="1" x14ac:dyDescent="0.25">
      <c r="B71" s="104" t="str">
        <f>IF('2020 Payroll'!B79&lt;&gt;0,'2020 Payroll'!B79,"")</f>
        <v/>
      </c>
      <c r="C71" s="35"/>
      <c r="D71" s="35"/>
      <c r="E71" s="35"/>
      <c r="F71" s="79"/>
      <c r="G71" s="35"/>
      <c r="H71" s="35"/>
      <c r="I71" s="35"/>
      <c r="J71" s="79"/>
      <c r="K71" s="35"/>
      <c r="L71" s="35"/>
      <c r="M71" s="35"/>
      <c r="N71" s="79"/>
      <c r="O71" s="35"/>
      <c r="P71" s="35"/>
      <c r="Q71" s="35"/>
      <c r="R71" s="79"/>
      <c r="S71" s="35"/>
      <c r="T71" s="35"/>
      <c r="U71" s="35"/>
      <c r="V71" s="79"/>
      <c r="W71" s="35"/>
      <c r="X71" s="35"/>
      <c r="Y71" s="35"/>
      <c r="Z71" s="79"/>
      <c r="AA71" s="35"/>
      <c r="AB71" s="35"/>
      <c r="AC71" s="35"/>
      <c r="AD71" s="79"/>
      <c r="AE71" s="35"/>
      <c r="AF71" s="35"/>
      <c r="AG71" s="35"/>
      <c r="AH71" s="79"/>
      <c r="AI71" s="35"/>
      <c r="AJ71" s="35"/>
      <c r="AK71" s="35"/>
      <c r="AL71" s="79"/>
      <c r="AM71" s="35"/>
      <c r="AN71" s="35"/>
      <c r="AO71" s="35"/>
      <c r="AP71" s="79"/>
      <c r="AQ71" s="35"/>
      <c r="AR71" s="35"/>
      <c r="AS71" s="35"/>
      <c r="AT71" s="79"/>
      <c r="AU71" s="35"/>
      <c r="AV71" s="35"/>
      <c r="AW71" s="35"/>
      <c r="AX71" s="79"/>
      <c r="AY71" s="35"/>
      <c r="AZ71" s="35"/>
      <c r="BA71" s="35"/>
      <c r="BB71" s="79"/>
      <c r="BC71" s="35"/>
      <c r="BD71" s="35"/>
      <c r="BE71" s="35"/>
      <c r="BF71" s="79"/>
      <c r="BG71" s="35"/>
      <c r="BH71" s="35"/>
      <c r="BI71" s="35"/>
      <c r="BJ71" s="79"/>
      <c r="BK71" s="35"/>
      <c r="BL71" s="35"/>
      <c r="BM71" s="35"/>
      <c r="BN71" s="79"/>
      <c r="BO71" s="35"/>
      <c r="BP71" s="35"/>
      <c r="BQ71" s="35"/>
      <c r="BR71" s="79"/>
      <c r="BS71" s="35"/>
      <c r="BT71" s="35"/>
      <c r="BU71" s="35"/>
      <c r="BV71" s="79"/>
      <c r="BW71" s="35"/>
      <c r="BX71" s="35"/>
      <c r="BY71" s="35"/>
      <c r="BZ71" s="79"/>
      <c r="CA71" s="35"/>
      <c r="CB71" s="35"/>
      <c r="CC71" s="35"/>
      <c r="CD71" s="79"/>
      <c r="CE71" s="35"/>
      <c r="CF71" s="35"/>
      <c r="CG71" s="35"/>
      <c r="CH71" s="79"/>
      <c r="CI71" s="35"/>
      <c r="CJ71" s="35"/>
      <c r="CK71" s="35"/>
      <c r="CL71" s="79"/>
      <c r="CM71" s="35"/>
      <c r="CN71" s="35"/>
      <c r="CO71" s="35"/>
      <c r="CP71" s="79"/>
      <c r="CQ71" s="35"/>
      <c r="CR71" s="35"/>
      <c r="CS71" s="35"/>
      <c r="CT71" s="79"/>
      <c r="CU71" s="35"/>
      <c r="CV71" s="35"/>
      <c r="CW71" s="35"/>
      <c r="CX71" s="79"/>
      <c r="CY71" s="35"/>
      <c r="CZ71" s="35"/>
      <c r="DA71" s="35"/>
      <c r="DB71" s="79"/>
      <c r="DC71" s="35"/>
      <c r="DD71" s="35"/>
      <c r="DE71" s="35"/>
      <c r="DF71" s="79"/>
      <c r="DG71" s="35"/>
      <c r="DH71" s="35"/>
      <c r="DI71" s="35"/>
      <c r="DJ71" s="79"/>
      <c r="DK71" s="35"/>
      <c r="DL71" s="35"/>
      <c r="DM71" s="35"/>
      <c r="DN71" s="79"/>
      <c r="DO71" s="35"/>
      <c r="DP71" s="35"/>
      <c r="DQ71" s="35"/>
      <c r="DR71" s="79"/>
      <c r="DS71" s="35"/>
      <c r="DT71" s="35"/>
      <c r="DU71" s="35"/>
      <c r="DV71" s="79"/>
      <c r="DW71" s="35"/>
      <c r="DX71" s="35"/>
      <c r="DY71" s="35"/>
      <c r="DZ71" s="79"/>
      <c r="EA71" s="35"/>
      <c r="EB71" s="35"/>
      <c r="EC71" s="35"/>
      <c r="ED71" s="79"/>
      <c r="EE71" s="35"/>
      <c r="EF71" s="35"/>
      <c r="EG71" s="35"/>
      <c r="EH71" s="79"/>
      <c r="EI71" s="35"/>
      <c r="EJ71" s="35"/>
      <c r="EK71" s="35"/>
      <c r="EL71" s="79"/>
      <c r="EM71" s="35"/>
      <c r="EN71" s="35"/>
      <c r="EO71" s="35"/>
      <c r="EP71" s="79"/>
      <c r="EQ71" s="35"/>
      <c r="ER71" s="35"/>
      <c r="ES71" s="35"/>
      <c r="ET71" s="79"/>
      <c r="EU71" s="35"/>
      <c r="EV71" s="35"/>
      <c r="EW71" s="35"/>
      <c r="EX71" s="79"/>
      <c r="EY71" s="35"/>
      <c r="EZ71" s="35"/>
      <c r="FA71" s="35"/>
      <c r="FB71" s="79"/>
      <c r="FC71" s="35"/>
      <c r="FD71" s="35"/>
      <c r="FE71" s="35"/>
      <c r="FF71" s="79"/>
      <c r="FG71" s="35"/>
      <c r="FH71" s="35"/>
      <c r="FI71" s="35"/>
      <c r="FJ71" s="79"/>
      <c r="FK71" s="35"/>
      <c r="FL71" s="35"/>
      <c r="FM71" s="35"/>
      <c r="FN71" s="79"/>
      <c r="FO71" s="35"/>
      <c r="FP71" s="35"/>
      <c r="FQ71" s="35"/>
      <c r="FR71" s="79"/>
      <c r="FS71" s="35"/>
      <c r="FT71" s="35"/>
      <c r="FU71" s="35"/>
      <c r="FV71" s="35"/>
      <c r="FW71" s="35"/>
      <c r="FX71" s="73">
        <f t="shared" si="6"/>
        <v>0</v>
      </c>
      <c r="FY71" s="73"/>
      <c r="FZ71" s="73">
        <f t="shared" si="7"/>
        <v>0</v>
      </c>
      <c r="GA71" s="73"/>
      <c r="GB71" s="73">
        <f t="shared" si="8"/>
        <v>0</v>
      </c>
      <c r="GC71" s="35"/>
      <c r="GD71" s="35"/>
      <c r="GE71" s="35"/>
    </row>
    <row r="72" spans="2:187" hidden="1" x14ac:dyDescent="0.25">
      <c r="B72" s="104"/>
      <c r="C72" s="35"/>
      <c r="D72" s="35"/>
      <c r="E72" s="35"/>
      <c r="F72" s="79"/>
      <c r="G72" s="35"/>
      <c r="H72" s="35"/>
      <c r="I72" s="35"/>
      <c r="J72" s="79"/>
      <c r="K72" s="35"/>
      <c r="L72" s="35"/>
      <c r="M72" s="35"/>
      <c r="N72" s="79"/>
      <c r="O72" s="35"/>
      <c r="P72" s="35"/>
      <c r="Q72" s="35"/>
      <c r="R72" s="79"/>
      <c r="S72" s="35"/>
      <c r="T72" s="35"/>
      <c r="U72" s="35"/>
      <c r="V72" s="79"/>
      <c r="W72" s="35"/>
      <c r="X72" s="35"/>
      <c r="Y72" s="35"/>
      <c r="Z72" s="79"/>
      <c r="AA72" s="35"/>
      <c r="AB72" s="35"/>
      <c r="AC72" s="35"/>
      <c r="AD72" s="79"/>
      <c r="AE72" s="35"/>
      <c r="AF72" s="35"/>
      <c r="AG72" s="35"/>
      <c r="AH72" s="79"/>
      <c r="AI72" s="35"/>
      <c r="AJ72" s="35"/>
      <c r="AK72" s="35"/>
      <c r="AL72" s="79"/>
      <c r="AM72" s="35"/>
      <c r="AN72" s="35"/>
      <c r="AO72" s="35"/>
      <c r="AP72" s="79"/>
      <c r="AQ72" s="35"/>
      <c r="AR72" s="35"/>
      <c r="AS72" s="35"/>
      <c r="AT72" s="79"/>
      <c r="AU72" s="35"/>
      <c r="AV72" s="35"/>
      <c r="AW72" s="35"/>
      <c r="AX72" s="79"/>
      <c r="AY72" s="35"/>
      <c r="AZ72" s="35"/>
      <c r="BA72" s="35"/>
      <c r="BB72" s="79"/>
      <c r="BC72" s="35"/>
      <c r="BD72" s="35"/>
      <c r="BE72" s="35"/>
      <c r="BF72" s="79"/>
      <c r="BG72" s="35"/>
      <c r="BH72" s="35"/>
      <c r="BI72" s="35"/>
      <c r="BJ72" s="79"/>
      <c r="BK72" s="35"/>
      <c r="BL72" s="35"/>
      <c r="BM72" s="35"/>
      <c r="BN72" s="79"/>
      <c r="BO72" s="35"/>
      <c r="BP72" s="35"/>
      <c r="BQ72" s="35"/>
      <c r="BR72" s="79"/>
      <c r="BS72" s="35"/>
      <c r="BT72" s="35"/>
      <c r="BU72" s="35"/>
      <c r="BV72" s="79"/>
      <c r="BW72" s="35"/>
      <c r="BX72" s="35"/>
      <c r="BY72" s="35"/>
      <c r="BZ72" s="79"/>
      <c r="CA72" s="35"/>
      <c r="CB72" s="35"/>
      <c r="CC72" s="35"/>
      <c r="CD72" s="79"/>
      <c r="CE72" s="35"/>
      <c r="CF72" s="35"/>
      <c r="CG72" s="35"/>
      <c r="CH72" s="79"/>
      <c r="CI72" s="35"/>
      <c r="CJ72" s="35"/>
      <c r="CK72" s="35"/>
      <c r="CL72" s="79"/>
      <c r="CM72" s="35"/>
      <c r="CN72" s="35"/>
      <c r="CO72" s="35"/>
      <c r="CP72" s="79"/>
      <c r="CQ72" s="35"/>
      <c r="CR72" s="35"/>
      <c r="CS72" s="35"/>
      <c r="CT72" s="79"/>
      <c r="CU72" s="35"/>
      <c r="CV72" s="35"/>
      <c r="CW72" s="35"/>
      <c r="CX72" s="79"/>
      <c r="CY72" s="35"/>
      <c r="CZ72" s="35"/>
      <c r="DA72" s="35"/>
      <c r="DB72" s="79"/>
      <c r="DC72" s="35"/>
      <c r="DD72" s="35"/>
      <c r="DE72" s="35"/>
      <c r="DF72" s="79"/>
      <c r="DG72" s="35"/>
      <c r="DH72" s="35"/>
      <c r="DI72" s="35"/>
      <c r="DJ72" s="79"/>
      <c r="DK72" s="35"/>
      <c r="DL72" s="35"/>
      <c r="DM72" s="35"/>
      <c r="DN72" s="79"/>
      <c r="DO72" s="35"/>
      <c r="DP72" s="35"/>
      <c r="DQ72" s="35"/>
      <c r="DR72" s="79"/>
      <c r="DS72" s="35"/>
      <c r="DT72" s="35"/>
      <c r="DU72" s="35"/>
      <c r="DV72" s="79"/>
      <c r="DW72" s="35"/>
      <c r="DX72" s="35"/>
      <c r="DY72" s="35"/>
      <c r="DZ72" s="79"/>
      <c r="EA72" s="35"/>
      <c r="EB72" s="35"/>
      <c r="EC72" s="35"/>
      <c r="ED72" s="79"/>
      <c r="EE72" s="35"/>
      <c r="EF72" s="35"/>
      <c r="EG72" s="35"/>
      <c r="EH72" s="79"/>
      <c r="EI72" s="35"/>
      <c r="EJ72" s="35"/>
      <c r="EK72" s="35"/>
      <c r="EL72" s="79"/>
      <c r="EM72" s="35"/>
      <c r="EN72" s="35"/>
      <c r="EO72" s="35"/>
      <c r="EP72" s="79"/>
      <c r="EQ72" s="35"/>
      <c r="ER72" s="35"/>
      <c r="ES72" s="35"/>
      <c r="ET72" s="79"/>
      <c r="EU72" s="35"/>
      <c r="EV72" s="35"/>
      <c r="EW72" s="35"/>
      <c r="EX72" s="79"/>
      <c r="EY72" s="35"/>
      <c r="EZ72" s="35"/>
      <c r="FA72" s="35"/>
      <c r="FB72" s="79"/>
      <c r="FC72" s="35"/>
      <c r="FD72" s="35"/>
      <c r="FE72" s="35"/>
      <c r="FF72" s="79"/>
      <c r="FG72" s="35"/>
      <c r="FH72" s="35"/>
      <c r="FI72" s="35"/>
      <c r="FJ72" s="79"/>
      <c r="FK72" s="35"/>
      <c r="FL72" s="35"/>
      <c r="FM72" s="35"/>
      <c r="FN72" s="79"/>
      <c r="FO72" s="35"/>
      <c r="FP72" s="35"/>
      <c r="FQ72" s="35"/>
      <c r="FR72" s="79"/>
      <c r="FS72" s="35"/>
      <c r="FT72" s="35"/>
      <c r="FU72" s="35"/>
      <c r="FV72" s="35"/>
      <c r="FW72" s="35"/>
      <c r="FX72" s="73">
        <f t="shared" si="6"/>
        <v>0</v>
      </c>
      <c r="FY72" s="73"/>
      <c r="FZ72" s="73">
        <f t="shared" si="7"/>
        <v>0</v>
      </c>
      <c r="GA72" s="73"/>
      <c r="GB72" s="73">
        <f t="shared" si="8"/>
        <v>0</v>
      </c>
      <c r="GC72" s="35"/>
      <c r="GD72" s="35"/>
      <c r="GE72" s="35"/>
    </row>
    <row r="73" spans="2:187" hidden="1" x14ac:dyDescent="0.25">
      <c r="C73" s="35"/>
      <c r="D73" s="35"/>
      <c r="E73" s="35"/>
      <c r="F73" s="79"/>
      <c r="G73" s="35"/>
      <c r="H73" s="35"/>
      <c r="I73" s="35"/>
      <c r="J73" s="79"/>
      <c r="K73" s="35"/>
      <c r="L73" s="35"/>
      <c r="M73" s="35"/>
      <c r="N73" s="79"/>
      <c r="O73" s="35"/>
      <c r="P73" s="35"/>
      <c r="Q73" s="35"/>
      <c r="R73" s="79"/>
      <c r="S73" s="35"/>
      <c r="T73" s="35"/>
      <c r="U73" s="35"/>
      <c r="V73" s="79"/>
      <c r="W73" s="35"/>
      <c r="X73" s="35"/>
      <c r="Y73" s="35"/>
      <c r="Z73" s="79"/>
      <c r="AA73" s="35"/>
      <c r="AB73" s="35"/>
      <c r="AC73" s="35"/>
      <c r="AD73" s="79"/>
      <c r="AE73" s="35"/>
      <c r="AF73" s="35"/>
      <c r="AG73" s="35"/>
      <c r="AH73" s="79"/>
      <c r="AI73" s="35"/>
      <c r="AJ73" s="35"/>
      <c r="AK73" s="35"/>
      <c r="AL73" s="79"/>
      <c r="AM73" s="35"/>
      <c r="AN73" s="35"/>
      <c r="AO73" s="35"/>
      <c r="AP73" s="79"/>
      <c r="AQ73" s="35"/>
      <c r="AR73" s="35"/>
      <c r="AS73" s="35"/>
      <c r="AT73" s="79"/>
      <c r="AU73" s="35"/>
      <c r="AV73" s="35"/>
      <c r="AW73" s="35"/>
      <c r="AX73" s="79"/>
      <c r="AY73" s="35"/>
      <c r="AZ73" s="35"/>
      <c r="BA73" s="35"/>
      <c r="BB73" s="79"/>
      <c r="BC73" s="35"/>
      <c r="BD73" s="35"/>
      <c r="BE73" s="35"/>
      <c r="BF73" s="79"/>
      <c r="BG73" s="35"/>
      <c r="BH73" s="35"/>
      <c r="BI73" s="35"/>
      <c r="BJ73" s="79"/>
      <c r="BK73" s="35"/>
      <c r="BL73" s="35"/>
      <c r="BM73" s="35"/>
      <c r="BN73" s="79"/>
      <c r="BO73" s="35"/>
      <c r="BP73" s="35"/>
      <c r="BQ73" s="35"/>
      <c r="BR73" s="79"/>
      <c r="BS73" s="35"/>
      <c r="BT73" s="35"/>
      <c r="BU73" s="35"/>
      <c r="BV73" s="79"/>
      <c r="BW73" s="35"/>
      <c r="BX73" s="35"/>
      <c r="BY73" s="35"/>
      <c r="BZ73" s="79"/>
      <c r="CA73" s="35"/>
      <c r="CB73" s="35"/>
      <c r="CC73" s="35"/>
      <c r="CD73" s="79"/>
      <c r="CE73" s="35"/>
      <c r="CF73" s="35"/>
      <c r="CG73" s="35"/>
      <c r="CH73" s="79"/>
      <c r="CI73" s="35"/>
      <c r="CJ73" s="35"/>
      <c r="CK73" s="35"/>
      <c r="CL73" s="79"/>
      <c r="CM73" s="35"/>
      <c r="CN73" s="35"/>
      <c r="CO73" s="35"/>
      <c r="CP73" s="79"/>
      <c r="CQ73" s="35"/>
      <c r="CR73" s="35"/>
      <c r="CS73" s="35"/>
      <c r="CT73" s="79"/>
      <c r="CU73" s="35"/>
      <c r="CV73" s="35"/>
      <c r="CW73" s="35"/>
      <c r="CX73" s="79"/>
      <c r="CY73" s="35"/>
      <c r="CZ73" s="35"/>
      <c r="DA73" s="35"/>
      <c r="DB73" s="79"/>
      <c r="DC73" s="35"/>
      <c r="DD73" s="35"/>
      <c r="DE73" s="35"/>
      <c r="DF73" s="79"/>
      <c r="DG73" s="35"/>
      <c r="DH73" s="35"/>
      <c r="DI73" s="35"/>
      <c r="DJ73" s="79"/>
      <c r="DK73" s="35"/>
      <c r="DL73" s="35"/>
      <c r="DM73" s="35"/>
      <c r="DN73" s="79"/>
      <c r="DO73" s="35"/>
      <c r="DP73" s="35"/>
      <c r="DQ73" s="35"/>
      <c r="DR73" s="79"/>
      <c r="DS73" s="35"/>
      <c r="DT73" s="35"/>
      <c r="DU73" s="35"/>
      <c r="DV73" s="79"/>
      <c r="DW73" s="35"/>
      <c r="DX73" s="35"/>
      <c r="DY73" s="35"/>
      <c r="DZ73" s="79"/>
      <c r="EA73" s="35"/>
      <c r="EB73" s="35"/>
      <c r="EC73" s="35"/>
      <c r="ED73" s="79"/>
      <c r="EE73" s="35"/>
      <c r="EF73" s="35"/>
      <c r="EG73" s="35"/>
      <c r="EH73" s="79"/>
      <c r="EI73" s="35"/>
      <c r="EJ73" s="35"/>
      <c r="EK73" s="35"/>
      <c r="EL73" s="79"/>
      <c r="EM73" s="35"/>
      <c r="EN73" s="35"/>
      <c r="EO73" s="35"/>
      <c r="EP73" s="79"/>
      <c r="EQ73" s="35"/>
      <c r="ER73" s="35"/>
      <c r="ES73" s="35"/>
      <c r="ET73" s="79"/>
      <c r="EU73" s="35"/>
      <c r="EV73" s="35"/>
      <c r="EW73" s="35"/>
      <c r="EX73" s="79"/>
      <c r="EY73" s="35"/>
      <c r="EZ73" s="35"/>
      <c r="FA73" s="35"/>
      <c r="FB73" s="79"/>
      <c r="FC73" s="35"/>
      <c r="FD73" s="35"/>
      <c r="FE73" s="35"/>
      <c r="FF73" s="79"/>
      <c r="FG73" s="35"/>
      <c r="FH73" s="35"/>
      <c r="FI73" s="35"/>
      <c r="FJ73" s="79"/>
      <c r="FK73" s="35"/>
      <c r="FL73" s="35"/>
      <c r="FM73" s="35"/>
      <c r="FN73" s="79"/>
      <c r="FO73" s="35"/>
      <c r="FP73" s="35"/>
      <c r="FQ73" s="35"/>
      <c r="FR73" s="79"/>
      <c r="FS73" s="35"/>
      <c r="FT73" s="35"/>
      <c r="FU73" s="35"/>
      <c r="FV73" s="35"/>
      <c r="FW73" s="35"/>
      <c r="FX73" s="73">
        <f t="shared" si="6"/>
        <v>0</v>
      </c>
      <c r="FY73" s="73"/>
      <c r="FZ73" s="73">
        <f t="shared" si="7"/>
        <v>0</v>
      </c>
      <c r="GA73" s="73"/>
      <c r="GB73" s="73">
        <f>DE73+DI73+DM73+DQ73+DU73+DY73+EC73+EG73:EG77+EK73+EO73+ES73+EW73+FA73</f>
        <v>0</v>
      </c>
      <c r="GC73" s="35"/>
      <c r="GD73" s="35"/>
      <c r="GE73" s="35"/>
    </row>
    <row r="74" spans="2:187" hidden="1" x14ac:dyDescent="0.25">
      <c r="B74" s="104" t="str">
        <f>IF('2020 Payroll'!B90&lt;&gt;0,'2020 Payroll'!B90,"")</f>
        <v/>
      </c>
      <c r="C74" s="35"/>
      <c r="D74" s="35"/>
      <c r="E74" s="35"/>
      <c r="F74" s="79"/>
      <c r="G74" s="35"/>
      <c r="H74" s="35"/>
      <c r="I74" s="35"/>
      <c r="J74" s="79"/>
      <c r="K74" s="35"/>
      <c r="L74" s="35"/>
      <c r="M74" s="35"/>
      <c r="N74" s="79"/>
      <c r="O74" s="35"/>
      <c r="P74" s="35"/>
      <c r="Q74" s="35"/>
      <c r="R74" s="79"/>
      <c r="S74" s="35"/>
      <c r="T74" s="35"/>
      <c r="U74" s="35"/>
      <c r="V74" s="79"/>
      <c r="W74" s="35"/>
      <c r="X74" s="35"/>
      <c r="Y74" s="35"/>
      <c r="Z74" s="79"/>
      <c r="AA74" s="35"/>
      <c r="AB74" s="35"/>
      <c r="AC74" s="35"/>
      <c r="AD74" s="79"/>
      <c r="AE74" s="35"/>
      <c r="AF74" s="35"/>
      <c r="AG74" s="35"/>
      <c r="AH74" s="79"/>
      <c r="AI74" s="35"/>
      <c r="AJ74" s="35"/>
      <c r="AK74" s="35"/>
      <c r="AL74" s="79"/>
      <c r="AM74" s="35"/>
      <c r="AN74" s="35"/>
      <c r="AO74" s="35"/>
      <c r="AP74" s="79"/>
      <c r="AQ74" s="35"/>
      <c r="AR74" s="35"/>
      <c r="AS74" s="35"/>
      <c r="AT74" s="79"/>
      <c r="AU74" s="35"/>
      <c r="AV74" s="35"/>
      <c r="AW74" s="35"/>
      <c r="AX74" s="79"/>
      <c r="AY74" s="35"/>
      <c r="AZ74" s="35"/>
      <c r="BA74" s="35"/>
      <c r="BB74" s="79"/>
      <c r="BC74" s="35"/>
      <c r="BD74" s="35"/>
      <c r="BE74" s="35"/>
      <c r="BF74" s="79"/>
      <c r="BG74" s="35"/>
      <c r="BH74" s="35"/>
      <c r="BI74" s="35"/>
      <c r="BJ74" s="79"/>
      <c r="BK74" s="35"/>
      <c r="BL74" s="35"/>
      <c r="BM74" s="35"/>
      <c r="BN74" s="79"/>
      <c r="BO74" s="35"/>
      <c r="BP74" s="35"/>
      <c r="BQ74" s="35"/>
      <c r="BR74" s="79"/>
      <c r="BS74" s="35"/>
      <c r="BT74" s="35"/>
      <c r="BU74" s="35"/>
      <c r="BV74" s="79"/>
      <c r="BW74" s="35"/>
      <c r="BX74" s="35"/>
      <c r="BY74" s="35"/>
      <c r="BZ74" s="79"/>
      <c r="CA74" s="35"/>
      <c r="CB74" s="35"/>
      <c r="CC74" s="35"/>
      <c r="CD74" s="79"/>
      <c r="CE74" s="35"/>
      <c r="CF74" s="35"/>
      <c r="CG74" s="35"/>
      <c r="CH74" s="79"/>
      <c r="CI74" s="35"/>
      <c r="CJ74" s="35"/>
      <c r="CK74" s="35"/>
      <c r="CL74" s="79"/>
      <c r="CM74" s="35"/>
      <c r="CN74" s="35"/>
      <c r="CO74" s="35"/>
      <c r="CP74" s="79"/>
      <c r="CQ74" s="35"/>
      <c r="CR74" s="35"/>
      <c r="CS74" s="35"/>
      <c r="CT74" s="79"/>
      <c r="CU74" s="35"/>
      <c r="CV74" s="35"/>
      <c r="CW74" s="35"/>
      <c r="CX74" s="79"/>
      <c r="CY74" s="35"/>
      <c r="CZ74" s="35"/>
      <c r="DA74" s="35"/>
      <c r="DB74" s="79"/>
      <c r="DC74" s="35"/>
      <c r="DD74" s="35"/>
      <c r="DE74" s="35"/>
      <c r="DF74" s="79"/>
      <c r="DG74" s="35"/>
      <c r="DH74" s="35"/>
      <c r="DI74" s="35"/>
      <c r="DJ74" s="79"/>
      <c r="DK74" s="35"/>
      <c r="DL74" s="35"/>
      <c r="DM74" s="35"/>
      <c r="DN74" s="79"/>
      <c r="DO74" s="35"/>
      <c r="DP74" s="35"/>
      <c r="DQ74" s="35"/>
      <c r="DR74" s="79"/>
      <c r="DS74" s="35"/>
      <c r="DT74" s="35"/>
      <c r="DU74" s="35"/>
      <c r="DV74" s="79"/>
      <c r="DW74" s="35"/>
      <c r="DX74" s="35"/>
      <c r="DY74" s="35"/>
      <c r="DZ74" s="79"/>
      <c r="EA74" s="35"/>
      <c r="EB74" s="35"/>
      <c r="EC74" s="35"/>
      <c r="ED74" s="79"/>
      <c r="EE74" s="35"/>
      <c r="EF74" s="35"/>
      <c r="EG74" s="35"/>
      <c r="EH74" s="79"/>
      <c r="EI74" s="35"/>
      <c r="EJ74" s="35"/>
      <c r="EK74" s="35"/>
      <c r="EL74" s="79"/>
      <c r="EM74" s="35"/>
      <c r="EN74" s="35"/>
      <c r="EO74" s="35"/>
      <c r="EP74" s="79"/>
      <c r="EQ74" s="35"/>
      <c r="ER74" s="35"/>
      <c r="ES74" s="35"/>
      <c r="ET74" s="79"/>
      <c r="EU74" s="35"/>
      <c r="EV74" s="35"/>
      <c r="EW74" s="35"/>
      <c r="EX74" s="79"/>
      <c r="EY74" s="35"/>
      <c r="EZ74" s="35"/>
      <c r="FA74" s="35"/>
      <c r="FB74" s="79"/>
      <c r="FC74" s="35"/>
      <c r="FD74" s="35"/>
      <c r="FE74" s="35"/>
      <c r="FF74" s="79"/>
      <c r="FG74" s="35"/>
      <c r="FH74" s="35"/>
      <c r="FI74" s="35"/>
      <c r="FJ74" s="79"/>
      <c r="FK74" s="35"/>
      <c r="FL74" s="35"/>
      <c r="FM74" s="35"/>
      <c r="FN74" s="79"/>
      <c r="FO74" s="35"/>
      <c r="FP74" s="35"/>
      <c r="FQ74" s="35"/>
      <c r="FR74" s="79"/>
      <c r="FS74" s="35"/>
      <c r="FT74" s="35"/>
      <c r="FU74" s="35"/>
      <c r="FV74" s="35"/>
      <c r="FW74" s="35"/>
      <c r="FX74" s="73"/>
      <c r="FY74" s="73"/>
      <c r="FZ74" s="73"/>
      <c r="GA74" s="73"/>
      <c r="GB74" s="73"/>
      <c r="GC74" s="35"/>
      <c r="GD74" s="35"/>
      <c r="GE74" s="35"/>
    </row>
    <row r="75" spans="2:187" hidden="1" x14ac:dyDescent="0.25">
      <c r="B75" s="104" t="str">
        <f>IF('2020 Payroll'!B91&lt;&gt;0,'2020 Payroll'!B91,"")</f>
        <v/>
      </c>
      <c r="C75" s="35"/>
      <c r="D75" s="35"/>
      <c r="E75" s="35"/>
      <c r="F75" s="79"/>
      <c r="G75" s="35"/>
      <c r="H75" s="35"/>
      <c r="I75" s="35"/>
      <c r="J75" s="79"/>
      <c r="K75" s="35"/>
      <c r="L75" s="35"/>
      <c r="M75" s="35"/>
      <c r="N75" s="79"/>
      <c r="O75" s="35"/>
      <c r="P75" s="35"/>
      <c r="Q75" s="35"/>
      <c r="R75" s="79"/>
      <c r="S75" s="35"/>
      <c r="T75" s="35"/>
      <c r="U75" s="35"/>
      <c r="V75" s="79"/>
      <c r="W75" s="35"/>
      <c r="X75" s="35"/>
      <c r="Y75" s="35"/>
      <c r="Z75" s="79"/>
      <c r="AA75" s="35"/>
      <c r="AB75" s="35"/>
      <c r="AC75" s="35"/>
      <c r="AD75" s="79"/>
      <c r="AE75" s="35"/>
      <c r="AF75" s="35"/>
      <c r="AG75" s="35"/>
      <c r="AH75" s="79"/>
      <c r="AI75" s="35"/>
      <c r="AJ75" s="35"/>
      <c r="AK75" s="35"/>
      <c r="AL75" s="79"/>
      <c r="AM75" s="35"/>
      <c r="AN75" s="35"/>
      <c r="AO75" s="35"/>
      <c r="AP75" s="79"/>
      <c r="AQ75" s="35"/>
      <c r="AR75" s="35"/>
      <c r="AS75" s="35"/>
      <c r="AT75" s="79"/>
      <c r="AU75" s="35"/>
      <c r="AV75" s="35"/>
      <c r="AW75" s="35"/>
      <c r="AX75" s="79"/>
      <c r="AY75" s="35"/>
      <c r="AZ75" s="35"/>
      <c r="BA75" s="35"/>
      <c r="BB75" s="79"/>
      <c r="BC75" s="35"/>
      <c r="BD75" s="35"/>
      <c r="BE75" s="35"/>
      <c r="BF75" s="79"/>
      <c r="BG75" s="35"/>
      <c r="BH75" s="35"/>
      <c r="BI75" s="35"/>
      <c r="BJ75" s="79"/>
      <c r="BK75" s="35"/>
      <c r="BL75" s="35"/>
      <c r="BM75" s="35"/>
      <c r="BN75" s="79"/>
      <c r="BO75" s="35"/>
      <c r="BP75" s="35"/>
      <c r="BQ75" s="35"/>
      <c r="BR75" s="79"/>
      <c r="BS75" s="35"/>
      <c r="BT75" s="35"/>
      <c r="BU75" s="35"/>
      <c r="BV75" s="79"/>
      <c r="BW75" s="35"/>
      <c r="BX75" s="35"/>
      <c r="BY75" s="35"/>
      <c r="BZ75" s="79"/>
      <c r="CA75" s="35"/>
      <c r="CB75" s="35"/>
      <c r="CC75" s="35"/>
      <c r="CD75" s="79"/>
      <c r="CE75" s="35"/>
      <c r="CF75" s="35"/>
      <c r="CG75" s="35"/>
      <c r="CH75" s="79"/>
      <c r="CI75" s="35"/>
      <c r="CJ75" s="35"/>
      <c r="CK75" s="35"/>
      <c r="CL75" s="79"/>
      <c r="CM75" s="35"/>
      <c r="CN75" s="35"/>
      <c r="CO75" s="35"/>
      <c r="CP75" s="79"/>
      <c r="CQ75" s="35"/>
      <c r="CR75" s="35"/>
      <c r="CS75" s="35"/>
      <c r="CT75" s="79"/>
      <c r="CU75" s="35"/>
      <c r="CV75" s="35"/>
      <c r="CW75" s="35"/>
      <c r="CX75" s="79"/>
      <c r="CY75" s="35"/>
      <c r="CZ75" s="35"/>
      <c r="DA75" s="35"/>
      <c r="DB75" s="79"/>
      <c r="DC75" s="35"/>
      <c r="DD75" s="35"/>
      <c r="DE75" s="35"/>
      <c r="DF75" s="79"/>
      <c r="DG75" s="35"/>
      <c r="DH75" s="35"/>
      <c r="DI75" s="35"/>
      <c r="DJ75" s="79"/>
      <c r="DK75" s="35"/>
      <c r="DL75" s="35"/>
      <c r="DM75" s="35"/>
      <c r="DN75" s="79"/>
      <c r="DO75" s="35"/>
      <c r="DP75" s="35"/>
      <c r="DQ75" s="35"/>
      <c r="DR75" s="79"/>
      <c r="DS75" s="35"/>
      <c r="DT75" s="35"/>
      <c r="DU75" s="35"/>
      <c r="DV75" s="79"/>
      <c r="DW75" s="35"/>
      <c r="DX75" s="35"/>
      <c r="DY75" s="35"/>
      <c r="DZ75" s="79"/>
      <c r="EA75" s="35"/>
      <c r="EB75" s="35"/>
      <c r="EC75" s="35"/>
      <c r="ED75" s="79"/>
      <c r="EE75" s="35"/>
      <c r="EF75" s="35"/>
      <c r="EG75" s="35"/>
      <c r="EH75" s="79"/>
      <c r="EI75" s="35"/>
      <c r="EJ75" s="35"/>
      <c r="EK75" s="35"/>
      <c r="EL75" s="79"/>
      <c r="EM75" s="35"/>
      <c r="EN75" s="35"/>
      <c r="EO75" s="35"/>
      <c r="EP75" s="79"/>
      <c r="EQ75" s="35"/>
      <c r="ER75" s="35"/>
      <c r="ES75" s="35"/>
      <c r="ET75" s="79"/>
      <c r="EU75" s="35"/>
      <c r="EV75" s="35"/>
      <c r="EW75" s="35"/>
      <c r="EX75" s="79"/>
      <c r="EY75" s="35"/>
      <c r="EZ75" s="35"/>
      <c r="FA75" s="35"/>
      <c r="FB75" s="79"/>
      <c r="FC75" s="35"/>
      <c r="FD75" s="35"/>
      <c r="FE75" s="35"/>
      <c r="FF75" s="79"/>
      <c r="FG75" s="35"/>
      <c r="FH75" s="35"/>
      <c r="FI75" s="35"/>
      <c r="FJ75" s="79"/>
      <c r="FK75" s="35"/>
      <c r="FL75" s="35"/>
      <c r="FM75" s="35"/>
      <c r="FN75" s="79"/>
      <c r="FO75" s="35"/>
      <c r="FP75" s="35"/>
      <c r="FQ75" s="35"/>
      <c r="FR75" s="79"/>
      <c r="FS75" s="35"/>
      <c r="FT75" s="35"/>
      <c r="FU75" s="35"/>
      <c r="FV75" s="35"/>
      <c r="FW75" s="35"/>
      <c r="FX75" s="73"/>
      <c r="FY75" s="73"/>
      <c r="FZ75" s="73"/>
      <c r="GA75" s="73"/>
      <c r="GB75" s="73"/>
      <c r="GC75" s="35"/>
      <c r="GD75" s="35"/>
      <c r="GE75" s="35"/>
    </row>
    <row r="76" spans="2:187" hidden="1" x14ac:dyDescent="0.25">
      <c r="B76" s="104" t="str">
        <f>IF('2020 Payroll'!B92&lt;&gt;0,'2020 Payroll'!B92,"")</f>
        <v/>
      </c>
      <c r="C76" s="35"/>
      <c r="D76" s="35"/>
      <c r="E76" s="35"/>
      <c r="F76" s="79"/>
      <c r="G76" s="35"/>
      <c r="H76" s="35"/>
      <c r="I76" s="35"/>
      <c r="J76" s="79"/>
      <c r="K76" s="35"/>
      <c r="L76" s="35"/>
      <c r="M76" s="35"/>
      <c r="N76" s="79"/>
      <c r="O76" s="35"/>
      <c r="P76" s="35"/>
      <c r="Q76" s="35"/>
      <c r="R76" s="79"/>
      <c r="S76" s="35"/>
      <c r="T76" s="35"/>
      <c r="U76" s="35"/>
      <c r="V76" s="79"/>
      <c r="W76" s="35"/>
      <c r="X76" s="35"/>
      <c r="Y76" s="35"/>
      <c r="Z76" s="79"/>
      <c r="AA76" s="35"/>
      <c r="AB76" s="35"/>
      <c r="AC76" s="35"/>
      <c r="AD76" s="79"/>
      <c r="AE76" s="35"/>
      <c r="AF76" s="35"/>
      <c r="AG76" s="35"/>
      <c r="AH76" s="79"/>
      <c r="AI76" s="35"/>
      <c r="AJ76" s="35"/>
      <c r="AK76" s="35"/>
      <c r="AL76" s="79"/>
      <c r="AM76" s="35"/>
      <c r="AN76" s="35"/>
      <c r="AO76" s="35"/>
      <c r="AP76" s="79"/>
      <c r="AQ76" s="35"/>
      <c r="AR76" s="35"/>
      <c r="AS76" s="35"/>
      <c r="AT76" s="79"/>
      <c r="AU76" s="35"/>
      <c r="AV76" s="35"/>
      <c r="AW76" s="35"/>
      <c r="AX76" s="79"/>
      <c r="AY76" s="35"/>
      <c r="AZ76" s="35"/>
      <c r="BA76" s="35"/>
      <c r="BB76" s="79"/>
      <c r="BC76" s="35"/>
      <c r="BD76" s="35"/>
      <c r="BE76" s="35"/>
      <c r="BF76" s="79"/>
      <c r="BG76" s="35"/>
      <c r="BH76" s="35"/>
      <c r="BI76" s="35"/>
      <c r="BJ76" s="79"/>
      <c r="BK76" s="35"/>
      <c r="BL76" s="35"/>
      <c r="BM76" s="35"/>
      <c r="BN76" s="79"/>
      <c r="BO76" s="35"/>
      <c r="BP76" s="35"/>
      <c r="BQ76" s="35"/>
      <c r="BR76" s="79"/>
      <c r="BS76" s="35"/>
      <c r="BT76" s="35"/>
      <c r="BU76" s="35"/>
      <c r="BV76" s="79"/>
      <c r="BW76" s="35"/>
      <c r="BX76" s="35"/>
      <c r="BY76" s="35"/>
      <c r="BZ76" s="79"/>
      <c r="CA76" s="35"/>
      <c r="CB76" s="35"/>
      <c r="CC76" s="35"/>
      <c r="CD76" s="79"/>
      <c r="CE76" s="35"/>
      <c r="CF76" s="35"/>
      <c r="CG76" s="35"/>
      <c r="CH76" s="79"/>
      <c r="CI76" s="35"/>
      <c r="CJ76" s="35"/>
      <c r="CK76" s="35"/>
      <c r="CL76" s="79"/>
      <c r="CM76" s="35"/>
      <c r="CN76" s="35"/>
      <c r="CO76" s="35"/>
      <c r="CP76" s="79"/>
      <c r="CQ76" s="35"/>
      <c r="CR76" s="35"/>
      <c r="CS76" s="35"/>
      <c r="CT76" s="79"/>
      <c r="CU76" s="35"/>
      <c r="CV76" s="35"/>
      <c r="CW76" s="35"/>
      <c r="CX76" s="79"/>
      <c r="CY76" s="35"/>
      <c r="CZ76" s="35"/>
      <c r="DA76" s="35"/>
      <c r="DB76" s="79"/>
      <c r="DC76" s="35"/>
      <c r="DD76" s="35"/>
      <c r="DE76" s="35"/>
      <c r="DF76" s="79"/>
      <c r="DG76" s="35"/>
      <c r="DH76" s="35"/>
      <c r="DI76" s="35"/>
      <c r="DJ76" s="79"/>
      <c r="DK76" s="35"/>
      <c r="DL76" s="35"/>
      <c r="DM76" s="35"/>
      <c r="DN76" s="79"/>
      <c r="DO76" s="35"/>
      <c r="DP76" s="35"/>
      <c r="DQ76" s="35"/>
      <c r="DR76" s="79"/>
      <c r="DS76" s="35"/>
      <c r="DT76" s="35"/>
      <c r="DU76" s="35"/>
      <c r="DV76" s="79"/>
      <c r="DW76" s="35"/>
      <c r="DX76" s="35"/>
      <c r="DY76" s="35"/>
      <c r="DZ76" s="79"/>
      <c r="EA76" s="35"/>
      <c r="EB76" s="35"/>
      <c r="EC76" s="35"/>
      <c r="ED76" s="79"/>
      <c r="EE76" s="35"/>
      <c r="EF76" s="35"/>
      <c r="EG76" s="35"/>
      <c r="EH76" s="79"/>
      <c r="EI76" s="35"/>
      <c r="EJ76" s="35"/>
      <c r="EK76" s="35"/>
      <c r="EL76" s="79"/>
      <c r="EM76" s="35"/>
      <c r="EN76" s="35"/>
      <c r="EO76" s="35"/>
      <c r="EP76" s="79"/>
      <c r="EQ76" s="35"/>
      <c r="ER76" s="35"/>
      <c r="ES76" s="35"/>
      <c r="ET76" s="79"/>
      <c r="EU76" s="35"/>
      <c r="EV76" s="35"/>
      <c r="EW76" s="35"/>
      <c r="EX76" s="79"/>
      <c r="EY76" s="35"/>
      <c r="EZ76" s="35"/>
      <c r="FA76" s="35"/>
      <c r="FB76" s="79"/>
      <c r="FC76" s="35"/>
      <c r="FD76" s="35"/>
      <c r="FE76" s="35"/>
      <c r="FF76" s="79"/>
      <c r="FG76" s="35"/>
      <c r="FH76" s="35"/>
      <c r="FI76" s="35"/>
      <c r="FJ76" s="79"/>
      <c r="FK76" s="35"/>
      <c r="FL76" s="35"/>
      <c r="FM76" s="35"/>
      <c r="FN76" s="79"/>
      <c r="FO76" s="35"/>
      <c r="FP76" s="35"/>
      <c r="FQ76" s="35"/>
      <c r="FR76" s="79"/>
      <c r="FS76" s="35"/>
      <c r="FT76" s="35"/>
      <c r="FU76" s="35"/>
      <c r="FV76" s="35"/>
      <c r="FW76" s="35"/>
      <c r="FX76" s="73"/>
      <c r="FY76" s="73"/>
      <c r="FZ76" s="73"/>
      <c r="GA76" s="73"/>
      <c r="GB76" s="73"/>
      <c r="GC76" s="35"/>
      <c r="GD76" s="35"/>
      <c r="GE76" s="35"/>
    </row>
    <row r="77" spans="2:187" hidden="1" x14ac:dyDescent="0.25">
      <c r="B77" s="104" t="str">
        <f>IF('2020 Payroll'!B93&lt;&gt;0,'2020 Payroll'!B93,"")</f>
        <v/>
      </c>
      <c r="C77" s="35"/>
      <c r="D77" s="35"/>
      <c r="E77" s="35"/>
      <c r="F77" s="79"/>
      <c r="G77" s="35"/>
      <c r="H77" s="35"/>
      <c r="I77" s="35"/>
      <c r="J77" s="79"/>
      <c r="K77" s="35"/>
      <c r="L77" s="35"/>
      <c r="M77" s="35"/>
      <c r="N77" s="79"/>
      <c r="O77" s="35"/>
      <c r="P77" s="35"/>
      <c r="Q77" s="35"/>
      <c r="R77" s="79"/>
      <c r="S77" s="35"/>
      <c r="T77" s="35"/>
      <c r="U77" s="35"/>
      <c r="V77" s="79"/>
      <c r="W77" s="35"/>
      <c r="X77" s="35"/>
      <c r="Y77" s="35"/>
      <c r="Z77" s="79"/>
      <c r="AA77" s="35"/>
      <c r="AB77" s="35"/>
      <c r="AC77" s="35"/>
      <c r="AD77" s="79"/>
      <c r="AE77" s="35"/>
      <c r="AF77" s="35"/>
      <c r="AG77" s="35"/>
      <c r="AH77" s="79"/>
      <c r="AI77" s="35"/>
      <c r="AJ77" s="35"/>
      <c r="AK77" s="35"/>
      <c r="AL77" s="79"/>
      <c r="AM77" s="35"/>
      <c r="AN77" s="35"/>
      <c r="AO77" s="35"/>
      <c r="AP77" s="79"/>
      <c r="AQ77" s="35"/>
      <c r="AR77" s="35"/>
      <c r="AS77" s="35"/>
      <c r="AT77" s="79"/>
      <c r="AU77" s="35"/>
      <c r="AV77" s="35"/>
      <c r="AW77" s="35"/>
      <c r="AX77" s="79"/>
      <c r="AY77" s="35"/>
      <c r="AZ77" s="35"/>
      <c r="BA77" s="35"/>
      <c r="BB77" s="79"/>
      <c r="BC77" s="35"/>
      <c r="BD77" s="35"/>
      <c r="BE77" s="35"/>
      <c r="BF77" s="79"/>
      <c r="BG77" s="35"/>
      <c r="BH77" s="35"/>
      <c r="BI77" s="35"/>
      <c r="BJ77" s="79"/>
      <c r="BK77" s="35"/>
      <c r="BL77" s="35"/>
      <c r="BM77" s="35"/>
      <c r="BN77" s="79"/>
      <c r="BO77" s="35"/>
      <c r="BP77" s="35"/>
      <c r="BQ77" s="35"/>
      <c r="BR77" s="79"/>
      <c r="BS77" s="35"/>
      <c r="BT77" s="35"/>
      <c r="BU77" s="35"/>
      <c r="BV77" s="79"/>
      <c r="BW77" s="35"/>
      <c r="BX77" s="35"/>
      <c r="BY77" s="35"/>
      <c r="BZ77" s="79"/>
      <c r="CA77" s="35"/>
      <c r="CB77" s="35"/>
      <c r="CC77" s="35"/>
      <c r="CD77" s="79"/>
      <c r="CE77" s="35"/>
      <c r="CF77" s="35"/>
      <c r="CG77" s="35"/>
      <c r="CH77" s="79"/>
      <c r="CI77" s="35"/>
      <c r="CJ77" s="35"/>
      <c r="CK77" s="35"/>
      <c r="CL77" s="79"/>
      <c r="CM77" s="35"/>
      <c r="CN77" s="35"/>
      <c r="CO77" s="35"/>
      <c r="CP77" s="79"/>
      <c r="CQ77" s="35"/>
      <c r="CR77" s="35"/>
      <c r="CS77" s="35"/>
      <c r="CT77" s="79"/>
      <c r="CU77" s="35"/>
      <c r="CV77" s="35"/>
      <c r="CW77" s="35"/>
      <c r="CX77" s="79"/>
      <c r="CY77" s="35"/>
      <c r="CZ77" s="35"/>
      <c r="DA77" s="35"/>
      <c r="DB77" s="79"/>
      <c r="DC77" s="35"/>
      <c r="DD77" s="35"/>
      <c r="DE77" s="35"/>
      <c r="DF77" s="79"/>
      <c r="DG77" s="35"/>
      <c r="DH77" s="35"/>
      <c r="DI77" s="35"/>
      <c r="DJ77" s="79"/>
      <c r="DK77" s="35"/>
      <c r="DL77" s="35"/>
      <c r="DM77" s="35"/>
      <c r="DN77" s="79"/>
      <c r="DO77" s="35"/>
      <c r="DP77" s="35"/>
      <c r="DQ77" s="35"/>
      <c r="DR77" s="79"/>
      <c r="DS77" s="35"/>
      <c r="DT77" s="35"/>
      <c r="DU77" s="35"/>
      <c r="DV77" s="79"/>
      <c r="DW77" s="35"/>
      <c r="DX77" s="35"/>
      <c r="DY77" s="35"/>
      <c r="DZ77" s="79"/>
      <c r="EA77" s="35"/>
      <c r="EB77" s="35"/>
      <c r="EC77" s="35"/>
      <c r="ED77" s="79"/>
      <c r="EE77" s="35"/>
      <c r="EF77" s="35"/>
      <c r="EG77" s="35"/>
      <c r="EH77" s="79"/>
      <c r="EI77" s="35"/>
      <c r="EJ77" s="35"/>
      <c r="EK77" s="35"/>
      <c r="EL77" s="79"/>
      <c r="EM77" s="35"/>
      <c r="EN77" s="35"/>
      <c r="EO77" s="35"/>
      <c r="EP77" s="79"/>
      <c r="EQ77" s="35"/>
      <c r="ER77" s="35"/>
      <c r="ES77" s="35"/>
      <c r="ET77" s="79"/>
      <c r="EU77" s="35"/>
      <c r="EV77" s="35"/>
      <c r="EW77" s="35"/>
      <c r="EX77" s="79"/>
      <c r="EY77" s="35"/>
      <c r="EZ77" s="35"/>
      <c r="FA77" s="35"/>
      <c r="FB77" s="79"/>
      <c r="FC77" s="35"/>
      <c r="FD77" s="35"/>
      <c r="FE77" s="35"/>
      <c r="FF77" s="79"/>
      <c r="FG77" s="35"/>
      <c r="FH77" s="35"/>
      <c r="FI77" s="35"/>
      <c r="FJ77" s="79"/>
      <c r="FK77" s="35"/>
      <c r="FL77" s="35"/>
      <c r="FM77" s="35"/>
      <c r="FN77" s="79"/>
      <c r="FO77" s="35"/>
      <c r="FP77" s="35"/>
      <c r="FQ77" s="35"/>
      <c r="FR77" s="79"/>
      <c r="FS77" s="35"/>
      <c r="FT77" s="35"/>
      <c r="FU77" s="35"/>
      <c r="FV77" s="35"/>
      <c r="FW77" s="35"/>
      <c r="FX77" s="73">
        <f t="shared" si="6"/>
        <v>0</v>
      </c>
      <c r="FY77" s="73"/>
      <c r="FZ77" s="73">
        <f t="shared" si="7"/>
        <v>0</v>
      </c>
      <c r="GA77" s="73"/>
      <c r="GB77" s="73">
        <f t="shared" si="8"/>
        <v>0</v>
      </c>
      <c r="GC77" s="35"/>
      <c r="GD77" s="35"/>
      <c r="GE77" s="35"/>
    </row>
    <row r="78" spans="2:187" hidden="1" x14ac:dyDescent="0.25">
      <c r="B78" s="104"/>
      <c r="C78" s="35"/>
      <c r="D78" s="35"/>
      <c r="E78" s="35"/>
      <c r="F78" s="79"/>
      <c r="G78" s="35"/>
      <c r="H78" s="35"/>
      <c r="I78" s="35"/>
      <c r="J78" s="79"/>
      <c r="K78" s="35"/>
      <c r="L78" s="35"/>
      <c r="M78" s="35"/>
      <c r="N78" s="79"/>
      <c r="O78" s="35"/>
      <c r="P78" s="35"/>
      <c r="Q78" s="35"/>
      <c r="R78" s="79"/>
      <c r="S78" s="35"/>
      <c r="T78" s="35"/>
      <c r="U78" s="35"/>
      <c r="V78" s="79"/>
      <c r="W78" s="35"/>
      <c r="X78" s="35"/>
      <c r="Y78" s="35"/>
      <c r="Z78" s="79"/>
      <c r="AA78" s="35"/>
      <c r="AB78" s="35"/>
      <c r="AC78" s="35"/>
      <c r="AD78" s="79"/>
      <c r="AE78" s="35"/>
      <c r="AF78" s="35"/>
      <c r="AG78" s="35"/>
      <c r="AH78" s="79"/>
      <c r="AI78" s="35"/>
      <c r="AJ78" s="35"/>
      <c r="AK78" s="35"/>
      <c r="AL78" s="79"/>
      <c r="AM78" s="35"/>
      <c r="AN78" s="35"/>
      <c r="AO78" s="35"/>
      <c r="AP78" s="79"/>
      <c r="AQ78" s="35"/>
      <c r="AR78" s="35"/>
      <c r="AS78" s="35"/>
      <c r="AT78" s="79"/>
      <c r="AU78" s="35"/>
      <c r="AV78" s="35"/>
      <c r="AW78" s="35"/>
      <c r="AX78" s="79"/>
      <c r="AY78" s="35"/>
      <c r="AZ78" s="35"/>
      <c r="BA78" s="35"/>
      <c r="BB78" s="79"/>
      <c r="BC78" s="35"/>
      <c r="BD78" s="35"/>
      <c r="BE78" s="35"/>
      <c r="BF78" s="79"/>
      <c r="BG78" s="35"/>
      <c r="BH78" s="35"/>
      <c r="BI78" s="35"/>
      <c r="BJ78" s="79"/>
      <c r="BK78" s="35"/>
      <c r="BL78" s="35"/>
      <c r="BM78" s="35"/>
      <c r="BN78" s="79"/>
      <c r="BO78" s="35"/>
      <c r="BP78" s="35"/>
      <c r="BQ78" s="35"/>
      <c r="BR78" s="79"/>
      <c r="BS78" s="35"/>
      <c r="BT78" s="35"/>
      <c r="BU78" s="35"/>
      <c r="BV78" s="79"/>
      <c r="BW78" s="35"/>
      <c r="BX78" s="35"/>
      <c r="BY78" s="35"/>
      <c r="BZ78" s="79"/>
      <c r="CA78" s="35"/>
      <c r="CB78" s="35"/>
      <c r="CC78" s="35"/>
      <c r="CD78" s="79"/>
      <c r="CE78" s="35"/>
      <c r="CF78" s="35"/>
      <c r="CG78" s="35"/>
      <c r="CH78" s="79"/>
      <c r="CI78" s="35"/>
      <c r="CJ78" s="35"/>
      <c r="CK78" s="35"/>
      <c r="CL78" s="79"/>
      <c r="CM78" s="35"/>
      <c r="CN78" s="35"/>
      <c r="CO78" s="35"/>
      <c r="CP78" s="79"/>
      <c r="CQ78" s="35"/>
      <c r="CR78" s="35"/>
      <c r="CS78" s="35"/>
      <c r="CT78" s="79"/>
      <c r="CU78" s="35"/>
      <c r="CV78" s="35"/>
      <c r="CW78" s="35"/>
      <c r="CX78" s="79"/>
      <c r="CY78" s="35"/>
      <c r="CZ78" s="35"/>
      <c r="DA78" s="35"/>
      <c r="DB78" s="79"/>
      <c r="DC78" s="35"/>
      <c r="DD78" s="35"/>
      <c r="DE78" s="35"/>
      <c r="DF78" s="79"/>
      <c r="DG78" s="35"/>
      <c r="DH78" s="35"/>
      <c r="DI78" s="35"/>
      <c r="DJ78" s="79"/>
      <c r="DK78" s="35"/>
      <c r="DL78" s="35"/>
      <c r="DM78" s="35"/>
      <c r="DN78" s="79"/>
      <c r="DO78" s="35"/>
      <c r="DP78" s="35"/>
      <c r="DQ78" s="35"/>
      <c r="DR78" s="79"/>
      <c r="DS78" s="35"/>
      <c r="DT78" s="35"/>
      <c r="DU78" s="35"/>
      <c r="DV78" s="79"/>
      <c r="DW78" s="35"/>
      <c r="DX78" s="35"/>
      <c r="DY78" s="35"/>
      <c r="DZ78" s="79"/>
      <c r="EA78" s="35"/>
      <c r="EB78" s="35"/>
      <c r="EC78" s="35"/>
      <c r="ED78" s="79"/>
      <c r="EE78" s="35"/>
      <c r="EF78" s="35"/>
      <c r="EG78" s="35"/>
      <c r="EH78" s="79"/>
      <c r="EI78" s="35"/>
      <c r="EJ78" s="35"/>
      <c r="EK78" s="35"/>
      <c r="EL78" s="79"/>
      <c r="EM78" s="35"/>
      <c r="EN78" s="35"/>
      <c r="EO78" s="35"/>
      <c r="EP78" s="79"/>
      <c r="EQ78" s="35"/>
      <c r="ER78" s="35"/>
      <c r="ES78" s="35"/>
      <c r="ET78" s="79"/>
      <c r="EU78" s="35"/>
      <c r="EV78" s="35"/>
      <c r="EW78" s="35"/>
      <c r="EX78" s="79"/>
      <c r="EY78" s="35"/>
      <c r="EZ78" s="35"/>
      <c r="FA78" s="35"/>
      <c r="FB78" s="79"/>
      <c r="FC78" s="35"/>
      <c r="FD78" s="35"/>
      <c r="FE78" s="35"/>
      <c r="FF78" s="79"/>
      <c r="FG78" s="35"/>
      <c r="FH78" s="35"/>
      <c r="FI78" s="35"/>
      <c r="FJ78" s="79"/>
      <c r="FK78" s="35"/>
      <c r="FL78" s="35"/>
      <c r="FM78" s="35"/>
      <c r="FN78" s="79"/>
      <c r="FO78" s="35"/>
      <c r="FP78" s="35"/>
      <c r="FQ78" s="35"/>
      <c r="FR78" s="79"/>
      <c r="FS78" s="35"/>
      <c r="FT78" s="35"/>
      <c r="FU78" s="35"/>
      <c r="FV78" s="35"/>
      <c r="FW78" s="35"/>
      <c r="FX78" s="73">
        <f t="shared" si="6"/>
        <v>0</v>
      </c>
      <c r="FY78" s="73"/>
      <c r="FZ78" s="73">
        <f t="shared" si="7"/>
        <v>0</v>
      </c>
      <c r="GA78" s="73"/>
      <c r="GB78" s="73">
        <f>DE78+DI78+DM78+DQ78+DU78+DY78+EC78+EG78:EG81+EK78+EO78+ES78+EW78+FA78</f>
        <v>0</v>
      </c>
      <c r="GC78" s="35"/>
      <c r="GD78" s="35"/>
      <c r="GE78" s="35"/>
    </row>
    <row r="79" spans="2:187" hidden="1" x14ac:dyDescent="0.25">
      <c r="B79" s="104"/>
      <c r="C79" s="35"/>
      <c r="D79" s="35"/>
      <c r="E79" s="35"/>
      <c r="F79" s="79"/>
      <c r="G79" s="35"/>
      <c r="H79" s="35"/>
      <c r="I79" s="35"/>
      <c r="J79" s="79"/>
      <c r="K79" s="35"/>
      <c r="L79" s="35"/>
      <c r="M79" s="35"/>
      <c r="N79" s="79"/>
      <c r="O79" s="35"/>
      <c r="P79" s="35"/>
      <c r="Q79" s="35"/>
      <c r="R79" s="79"/>
      <c r="S79" s="35"/>
      <c r="T79" s="35"/>
      <c r="U79" s="35"/>
      <c r="V79" s="79"/>
      <c r="W79" s="35"/>
      <c r="X79" s="35"/>
      <c r="Y79" s="35"/>
      <c r="Z79" s="79"/>
      <c r="AA79" s="35"/>
      <c r="AB79" s="35"/>
      <c r="AC79" s="35"/>
      <c r="AD79" s="79"/>
      <c r="AE79" s="35"/>
      <c r="AF79" s="35"/>
      <c r="AG79" s="35"/>
      <c r="AH79" s="79"/>
      <c r="AI79" s="35"/>
      <c r="AJ79" s="35"/>
      <c r="AK79" s="35"/>
      <c r="AL79" s="79"/>
      <c r="AM79" s="35"/>
      <c r="AN79" s="35"/>
      <c r="AO79" s="35"/>
      <c r="AP79" s="79"/>
      <c r="AQ79" s="35"/>
      <c r="AR79" s="35"/>
      <c r="AS79" s="35"/>
      <c r="AT79" s="79"/>
      <c r="AU79" s="35"/>
      <c r="AV79" s="35"/>
      <c r="AW79" s="35"/>
      <c r="AX79" s="79"/>
      <c r="AY79" s="35"/>
      <c r="AZ79" s="35"/>
      <c r="BA79" s="35"/>
      <c r="BB79" s="79"/>
      <c r="BC79" s="35"/>
      <c r="BD79" s="35"/>
      <c r="BE79" s="35"/>
      <c r="BF79" s="79"/>
      <c r="BG79" s="35"/>
      <c r="BH79" s="35"/>
      <c r="BI79" s="35"/>
      <c r="BJ79" s="79"/>
      <c r="BK79" s="35"/>
      <c r="BL79" s="35"/>
      <c r="BM79" s="35"/>
      <c r="BN79" s="79"/>
      <c r="BO79" s="35"/>
      <c r="BP79" s="35"/>
      <c r="BQ79" s="35"/>
      <c r="BR79" s="79"/>
      <c r="BS79" s="35"/>
      <c r="BT79" s="35"/>
      <c r="BU79" s="35"/>
      <c r="BV79" s="79"/>
      <c r="BW79" s="35"/>
      <c r="BX79" s="35"/>
      <c r="BY79" s="35"/>
      <c r="BZ79" s="79"/>
      <c r="CA79" s="35"/>
      <c r="CB79" s="35"/>
      <c r="CC79" s="35"/>
      <c r="CD79" s="79"/>
      <c r="CE79" s="35"/>
      <c r="CF79" s="35"/>
      <c r="CG79" s="35"/>
      <c r="CH79" s="79"/>
      <c r="CI79" s="35"/>
      <c r="CJ79" s="35"/>
      <c r="CK79" s="35"/>
      <c r="CL79" s="79"/>
      <c r="CM79" s="35"/>
      <c r="CN79" s="35"/>
      <c r="CO79" s="35"/>
      <c r="CP79" s="79"/>
      <c r="CQ79" s="35"/>
      <c r="CR79" s="35"/>
      <c r="CS79" s="35"/>
      <c r="CT79" s="79"/>
      <c r="CU79" s="35"/>
      <c r="CV79" s="35"/>
      <c r="CW79" s="35"/>
      <c r="CX79" s="79"/>
      <c r="CY79" s="35"/>
      <c r="CZ79" s="35"/>
      <c r="DA79" s="35"/>
      <c r="DB79" s="79"/>
      <c r="DC79" s="35"/>
      <c r="DD79" s="35"/>
      <c r="DE79" s="35"/>
      <c r="DF79" s="79"/>
      <c r="DG79" s="35"/>
      <c r="DH79" s="35"/>
      <c r="DI79" s="35"/>
      <c r="DJ79" s="79"/>
      <c r="DK79" s="35"/>
      <c r="DL79" s="35"/>
      <c r="DM79" s="35"/>
      <c r="DN79" s="79"/>
      <c r="DO79" s="35"/>
      <c r="DP79" s="35"/>
      <c r="DQ79" s="35"/>
      <c r="DR79" s="79"/>
      <c r="DS79" s="35"/>
      <c r="DT79" s="35"/>
      <c r="DU79" s="35"/>
      <c r="DV79" s="79"/>
      <c r="DW79" s="35"/>
      <c r="DX79" s="35"/>
      <c r="DY79" s="35"/>
      <c r="DZ79" s="79"/>
      <c r="EA79" s="35"/>
      <c r="EB79" s="35"/>
      <c r="EC79" s="35"/>
      <c r="ED79" s="79"/>
      <c r="EE79" s="35"/>
      <c r="EF79" s="35"/>
      <c r="EG79" s="35"/>
      <c r="EH79" s="79"/>
      <c r="EI79" s="35"/>
      <c r="EJ79" s="35"/>
      <c r="EK79" s="35"/>
      <c r="EL79" s="79"/>
      <c r="EM79" s="35"/>
      <c r="EN79" s="35"/>
      <c r="EO79" s="35"/>
      <c r="EP79" s="79"/>
      <c r="EQ79" s="35"/>
      <c r="ER79" s="35"/>
      <c r="ES79" s="35"/>
      <c r="ET79" s="79"/>
      <c r="EU79" s="35"/>
      <c r="EV79" s="35"/>
      <c r="EW79" s="35"/>
      <c r="EX79" s="79"/>
      <c r="EY79" s="35"/>
      <c r="EZ79" s="35"/>
      <c r="FA79" s="35"/>
      <c r="FB79" s="79"/>
      <c r="FC79" s="35"/>
      <c r="FD79" s="35"/>
      <c r="FE79" s="35"/>
      <c r="FF79" s="79"/>
      <c r="FG79" s="35"/>
      <c r="FH79" s="35"/>
      <c r="FI79" s="35"/>
      <c r="FJ79" s="79"/>
      <c r="FK79" s="35"/>
      <c r="FL79" s="35"/>
      <c r="FM79" s="35"/>
      <c r="FN79" s="79"/>
      <c r="FO79" s="35"/>
      <c r="FP79" s="35"/>
      <c r="FQ79" s="35"/>
      <c r="FR79" s="79"/>
      <c r="FS79" s="35"/>
      <c r="FT79" s="35"/>
      <c r="FU79" s="35"/>
      <c r="FV79" s="35"/>
      <c r="FW79" s="35"/>
      <c r="FX79" s="73"/>
      <c r="FY79" s="73"/>
      <c r="FZ79" s="73"/>
      <c r="GA79" s="73"/>
      <c r="GB79" s="73"/>
      <c r="GC79" s="35"/>
      <c r="GD79" s="35"/>
      <c r="GE79" s="35"/>
    </row>
    <row r="80" spans="2:187" hidden="1" x14ac:dyDescent="0.25">
      <c r="B80" s="104"/>
      <c r="C80" s="35"/>
      <c r="D80" s="35"/>
      <c r="E80" s="35"/>
      <c r="F80" s="79"/>
      <c r="G80" s="35"/>
      <c r="H80" s="35"/>
      <c r="I80" s="35"/>
      <c r="J80" s="79"/>
      <c r="K80" s="35"/>
      <c r="L80" s="35"/>
      <c r="M80" s="35"/>
      <c r="N80" s="79"/>
      <c r="O80" s="35"/>
      <c r="P80" s="35"/>
      <c r="Q80" s="35"/>
      <c r="R80" s="79"/>
      <c r="S80" s="35"/>
      <c r="T80" s="35"/>
      <c r="U80" s="35"/>
      <c r="V80" s="79"/>
      <c r="W80" s="35"/>
      <c r="X80" s="35"/>
      <c r="Y80" s="35"/>
      <c r="Z80" s="79"/>
      <c r="AA80" s="35"/>
      <c r="AB80" s="35"/>
      <c r="AC80" s="35"/>
      <c r="AD80" s="79"/>
      <c r="AE80" s="35"/>
      <c r="AF80" s="35"/>
      <c r="AG80" s="35"/>
      <c r="AH80" s="79"/>
      <c r="AI80" s="35"/>
      <c r="AJ80" s="35"/>
      <c r="AK80" s="35"/>
      <c r="AL80" s="79"/>
      <c r="AM80" s="35"/>
      <c r="AN80" s="35"/>
      <c r="AO80" s="35"/>
      <c r="AP80" s="79"/>
      <c r="AQ80" s="35"/>
      <c r="AR80" s="35"/>
      <c r="AS80" s="35"/>
      <c r="AT80" s="79"/>
      <c r="AU80" s="35"/>
      <c r="AV80" s="35"/>
      <c r="AW80" s="35"/>
      <c r="AX80" s="79"/>
      <c r="AY80" s="35"/>
      <c r="AZ80" s="35"/>
      <c r="BA80" s="35"/>
      <c r="BB80" s="79"/>
      <c r="BC80" s="35"/>
      <c r="BD80" s="35"/>
      <c r="BE80" s="35"/>
      <c r="BF80" s="79"/>
      <c r="BG80" s="35"/>
      <c r="BH80" s="35"/>
      <c r="BI80" s="35"/>
      <c r="BJ80" s="79"/>
      <c r="BK80" s="35"/>
      <c r="BL80" s="35"/>
      <c r="BM80" s="35"/>
      <c r="BN80" s="79"/>
      <c r="BO80" s="35"/>
      <c r="BP80" s="35"/>
      <c r="BQ80" s="35"/>
      <c r="BR80" s="79"/>
      <c r="BS80" s="35"/>
      <c r="BT80" s="35"/>
      <c r="BU80" s="35"/>
      <c r="BV80" s="79"/>
      <c r="BW80" s="35"/>
      <c r="BX80" s="35"/>
      <c r="BY80" s="35"/>
      <c r="BZ80" s="79"/>
      <c r="CA80" s="35"/>
      <c r="CB80" s="35"/>
      <c r="CC80" s="35"/>
      <c r="CD80" s="79"/>
      <c r="CE80" s="35"/>
      <c r="CF80" s="35"/>
      <c r="CG80" s="35"/>
      <c r="CH80" s="79"/>
      <c r="CI80" s="35"/>
      <c r="CJ80" s="35"/>
      <c r="CK80" s="35"/>
      <c r="CL80" s="79"/>
      <c r="CM80" s="35"/>
      <c r="CN80" s="35"/>
      <c r="CO80" s="35"/>
      <c r="CP80" s="79"/>
      <c r="CQ80" s="35"/>
      <c r="CR80" s="35"/>
      <c r="CS80" s="35"/>
      <c r="CT80" s="79"/>
      <c r="CU80" s="35"/>
      <c r="CV80" s="35"/>
      <c r="CW80" s="35"/>
      <c r="CX80" s="79"/>
      <c r="CY80" s="35"/>
      <c r="CZ80" s="35"/>
      <c r="DA80" s="35"/>
      <c r="DB80" s="79"/>
      <c r="DC80" s="35"/>
      <c r="DD80" s="35"/>
      <c r="DE80" s="35"/>
      <c r="DF80" s="79"/>
      <c r="DG80" s="35"/>
      <c r="DH80" s="35"/>
      <c r="DI80" s="35"/>
      <c r="DJ80" s="79"/>
      <c r="DK80" s="35"/>
      <c r="DL80" s="35"/>
      <c r="DM80" s="35"/>
      <c r="DN80" s="79"/>
      <c r="DO80" s="35"/>
      <c r="DP80" s="35"/>
      <c r="DQ80" s="35"/>
      <c r="DR80" s="79"/>
      <c r="DS80" s="35"/>
      <c r="DT80" s="35"/>
      <c r="DU80" s="35"/>
      <c r="DV80" s="79"/>
      <c r="DW80" s="35"/>
      <c r="DX80" s="35"/>
      <c r="DY80" s="35"/>
      <c r="DZ80" s="79"/>
      <c r="EA80" s="35"/>
      <c r="EB80" s="35"/>
      <c r="EC80" s="35"/>
      <c r="ED80" s="79"/>
      <c r="EE80" s="35"/>
      <c r="EF80" s="35"/>
      <c r="EG80" s="35"/>
      <c r="EH80" s="79"/>
      <c r="EI80" s="35"/>
      <c r="EJ80" s="35"/>
      <c r="EK80" s="35"/>
      <c r="EL80" s="79"/>
      <c r="EM80" s="35"/>
      <c r="EN80" s="35"/>
      <c r="EO80" s="35"/>
      <c r="EP80" s="79"/>
      <c r="EQ80" s="35"/>
      <c r="ER80" s="35"/>
      <c r="ES80" s="35"/>
      <c r="ET80" s="79"/>
      <c r="EU80" s="35"/>
      <c r="EV80" s="35"/>
      <c r="EW80" s="35"/>
      <c r="EX80" s="79"/>
      <c r="EY80" s="35"/>
      <c r="EZ80" s="35"/>
      <c r="FA80" s="35"/>
      <c r="FB80" s="79"/>
      <c r="FC80" s="35"/>
      <c r="FD80" s="35"/>
      <c r="FE80" s="35"/>
      <c r="FF80" s="79"/>
      <c r="FG80" s="35"/>
      <c r="FH80" s="35"/>
      <c r="FI80" s="35"/>
      <c r="FJ80" s="79"/>
      <c r="FK80" s="35"/>
      <c r="FL80" s="35"/>
      <c r="FM80" s="35"/>
      <c r="FN80" s="79"/>
      <c r="FO80" s="35"/>
      <c r="FP80" s="35"/>
      <c r="FQ80" s="35"/>
      <c r="FR80" s="79"/>
      <c r="FS80" s="35"/>
      <c r="FT80" s="35"/>
      <c r="FU80" s="35"/>
      <c r="FV80" s="35"/>
      <c r="FW80" s="35"/>
      <c r="FX80" s="73"/>
      <c r="FY80" s="73"/>
      <c r="FZ80" s="73"/>
      <c r="GA80" s="73"/>
      <c r="GB80" s="73"/>
      <c r="GC80" s="35"/>
      <c r="GD80" s="35"/>
      <c r="GE80" s="35"/>
    </row>
    <row r="81" spans="2:187" s="23" customFormat="1" x14ac:dyDescent="0.25">
      <c r="B81" s="59"/>
      <c r="C81" s="105"/>
      <c r="D81" s="73"/>
      <c r="E81" s="105"/>
      <c r="F81" s="79"/>
      <c r="G81" s="105"/>
      <c r="H81" s="73"/>
      <c r="I81" s="105"/>
      <c r="J81" s="79"/>
      <c r="K81" s="105"/>
      <c r="L81" s="73"/>
      <c r="M81" s="105"/>
      <c r="N81" s="79"/>
      <c r="O81" s="105"/>
      <c r="P81" s="73"/>
      <c r="Q81" s="105"/>
      <c r="R81" s="79"/>
      <c r="S81" s="105"/>
      <c r="T81" s="73"/>
      <c r="U81" s="105"/>
      <c r="V81" s="79"/>
      <c r="W81" s="105"/>
      <c r="X81" s="73"/>
      <c r="Y81" s="105"/>
      <c r="Z81" s="79"/>
      <c r="AA81" s="105"/>
      <c r="AB81" s="73"/>
      <c r="AC81" s="105"/>
      <c r="AD81" s="79"/>
      <c r="AE81" s="105"/>
      <c r="AF81" s="73"/>
      <c r="AG81" s="105"/>
      <c r="AH81" s="79"/>
      <c r="AI81" s="105"/>
      <c r="AJ81" s="73"/>
      <c r="AK81" s="105"/>
      <c r="AL81" s="79"/>
      <c r="AM81" s="105"/>
      <c r="AN81" s="73"/>
      <c r="AO81" s="105"/>
      <c r="AP81" s="79"/>
      <c r="AQ81" s="105"/>
      <c r="AR81" s="73"/>
      <c r="AS81" s="105"/>
      <c r="AT81" s="79"/>
      <c r="AU81" s="105"/>
      <c r="AV81" s="73"/>
      <c r="AW81" s="105"/>
      <c r="AX81" s="79"/>
      <c r="AY81" s="105"/>
      <c r="AZ81" s="73"/>
      <c r="BA81" s="105"/>
      <c r="BB81" s="79"/>
      <c r="BC81" s="105"/>
      <c r="BD81" s="73"/>
      <c r="BE81" s="105"/>
      <c r="BF81" s="79"/>
      <c r="BG81" s="105"/>
      <c r="BH81" s="73"/>
      <c r="BI81" s="105"/>
      <c r="BJ81" s="79"/>
      <c r="BK81" s="105"/>
      <c r="BL81" s="73"/>
      <c r="BM81" s="105"/>
      <c r="BN81" s="79"/>
      <c r="BO81" s="105"/>
      <c r="BP81" s="73"/>
      <c r="BQ81" s="105"/>
      <c r="BR81" s="79"/>
      <c r="BS81" s="105"/>
      <c r="BT81" s="73"/>
      <c r="BU81" s="105"/>
      <c r="BV81" s="79"/>
      <c r="BW81" s="105"/>
      <c r="BX81" s="73"/>
      <c r="BY81" s="105"/>
      <c r="BZ81" s="79"/>
      <c r="CA81" s="105"/>
      <c r="CB81" s="73"/>
      <c r="CC81" s="105"/>
      <c r="CD81" s="79"/>
      <c r="CE81" s="105"/>
      <c r="CF81" s="73"/>
      <c r="CG81" s="105"/>
      <c r="CH81" s="79"/>
      <c r="CI81" s="105"/>
      <c r="CJ81" s="73"/>
      <c r="CK81" s="105"/>
      <c r="CL81" s="79"/>
      <c r="CM81" s="105"/>
      <c r="CN81" s="73"/>
      <c r="CO81" s="105"/>
      <c r="CP81" s="79"/>
      <c r="CQ81" s="105"/>
      <c r="CR81" s="73"/>
      <c r="CS81" s="105"/>
      <c r="CT81" s="79"/>
      <c r="CU81" s="105"/>
      <c r="CV81" s="73"/>
      <c r="CW81" s="105"/>
      <c r="CX81" s="79"/>
      <c r="CY81" s="105"/>
      <c r="CZ81" s="73"/>
      <c r="DA81" s="105"/>
      <c r="DB81" s="79"/>
      <c r="DC81" s="105"/>
      <c r="DD81" s="73"/>
      <c r="DE81" s="105"/>
      <c r="DF81" s="79"/>
      <c r="DG81" s="105"/>
      <c r="DH81" s="73"/>
      <c r="DI81" s="105"/>
      <c r="DJ81" s="79"/>
      <c r="DK81" s="105"/>
      <c r="DL81" s="73"/>
      <c r="DM81" s="105"/>
      <c r="DN81" s="79"/>
      <c r="DO81" s="105"/>
      <c r="DP81" s="73"/>
      <c r="DQ81" s="105"/>
      <c r="DR81" s="79"/>
      <c r="DS81" s="105"/>
      <c r="DT81" s="73"/>
      <c r="DU81" s="105"/>
      <c r="DV81" s="79"/>
      <c r="DW81" s="105"/>
      <c r="DX81" s="73"/>
      <c r="DY81" s="105"/>
      <c r="DZ81" s="79"/>
      <c r="EA81" s="105"/>
      <c r="EB81" s="73"/>
      <c r="EC81" s="105"/>
      <c r="ED81" s="79"/>
      <c r="EE81" s="105"/>
      <c r="EF81" s="73"/>
      <c r="EG81" s="105"/>
      <c r="EH81" s="79"/>
      <c r="EI81" s="105"/>
      <c r="EJ81" s="73"/>
      <c r="EK81" s="105"/>
      <c r="EL81" s="79"/>
      <c r="EM81" s="105"/>
      <c r="EN81" s="73"/>
      <c r="EO81" s="105"/>
      <c r="EP81" s="79"/>
      <c r="EQ81" s="105"/>
      <c r="ER81" s="73"/>
      <c r="ES81" s="105"/>
      <c r="ET81" s="79"/>
      <c r="EU81" s="105"/>
      <c r="EV81" s="73"/>
      <c r="EW81" s="105"/>
      <c r="EX81" s="79"/>
      <c r="EY81" s="105"/>
      <c r="EZ81" s="73"/>
      <c r="FA81" s="105"/>
      <c r="FB81" s="79"/>
      <c r="FC81" s="105"/>
      <c r="FD81" s="73"/>
      <c r="FE81" s="105"/>
      <c r="FF81" s="79"/>
      <c r="FG81" s="105"/>
      <c r="FH81" s="73"/>
      <c r="FI81" s="105"/>
      <c r="FJ81" s="79"/>
      <c r="FK81" s="105"/>
      <c r="FL81" s="73"/>
      <c r="FM81" s="105"/>
      <c r="FN81" s="79"/>
      <c r="FO81" s="105"/>
      <c r="FP81" s="73"/>
      <c r="FQ81" s="105"/>
      <c r="FR81" s="79"/>
      <c r="FS81" s="105"/>
      <c r="FT81" s="73"/>
      <c r="FU81" s="105"/>
      <c r="FV81" s="79"/>
      <c r="FW81" s="73"/>
      <c r="FX81" s="73">
        <f>E81+I81+M81+Q81+U81+Y81+AC81+AG81+AK81+AO81+AS81+AW81+BA81</f>
        <v>0</v>
      </c>
      <c r="FY81" s="73"/>
      <c r="FZ81" s="73">
        <f>BE81+BI81+BM81+BQ81+BU81+BY81+CC81+CG81+CK81+CO81+CS81+CW81+DA81</f>
        <v>0</v>
      </c>
      <c r="GA81" s="73"/>
      <c r="GB81" s="73">
        <f>DE81+DI81+DM81+DQ81+DU81+DY81+EC81+EG81:EG82+EK81+EO81+ES81+EW81+FA81</f>
        <v>0</v>
      </c>
      <c r="GC81" s="73"/>
      <c r="GD81" s="73"/>
      <c r="GE81" s="73"/>
    </row>
    <row r="82" spans="2:187" s="23" customFormat="1" x14ac:dyDescent="0.25">
      <c r="B82" s="34"/>
      <c r="C82" s="83">
        <f>SUM(C12:C81)</f>
        <v>0</v>
      </c>
      <c r="D82" s="83">
        <f>SUM(D8:D81)</f>
        <v>0</v>
      </c>
      <c r="E82" s="83">
        <f>SUM(E12:E81)</f>
        <v>0</v>
      </c>
      <c r="F82" s="79"/>
      <c r="G82" s="83">
        <f>SUM(G12:G81)</f>
        <v>0</v>
      </c>
      <c r="H82" s="83">
        <f>SUM(H8:H81)</f>
        <v>0</v>
      </c>
      <c r="I82" s="83">
        <f>SUM(I12:I81)</f>
        <v>0</v>
      </c>
      <c r="J82" s="79"/>
      <c r="K82" s="83">
        <f>SUM(K12:K81)</f>
        <v>0</v>
      </c>
      <c r="L82" s="83">
        <f>SUM(L8:L81)</f>
        <v>0</v>
      </c>
      <c r="M82" s="83">
        <f>SUM(M12:M81)</f>
        <v>0</v>
      </c>
      <c r="N82" s="79"/>
      <c r="O82" s="83">
        <f>SUM(O12:O81)</f>
        <v>0</v>
      </c>
      <c r="P82" s="83">
        <f>SUM(P8:P81)</f>
        <v>0</v>
      </c>
      <c r="Q82" s="83">
        <f>SUM(Q12:Q81)</f>
        <v>0</v>
      </c>
      <c r="R82" s="79"/>
      <c r="S82" s="83">
        <f>SUM(S12:S81)</f>
        <v>0</v>
      </c>
      <c r="T82" s="83">
        <f>SUM(T8:T81)</f>
        <v>0</v>
      </c>
      <c r="U82" s="83">
        <f>SUM(U12:U81)</f>
        <v>0</v>
      </c>
      <c r="V82" s="79"/>
      <c r="W82" s="83">
        <f>SUM(W12:W81)</f>
        <v>0</v>
      </c>
      <c r="X82" s="83">
        <f>SUM(X8:X81)</f>
        <v>0</v>
      </c>
      <c r="Y82" s="83">
        <f>SUM(Y12:Y81)</f>
        <v>0</v>
      </c>
      <c r="Z82" s="79"/>
      <c r="AA82" s="83">
        <f>SUM(AA12:AA81)</f>
        <v>0</v>
      </c>
      <c r="AB82" s="83">
        <f>SUM(AB8:AB81)</f>
        <v>0</v>
      </c>
      <c r="AC82" s="83">
        <f>SUM(AC12:AC81)</f>
        <v>0</v>
      </c>
      <c r="AD82" s="79"/>
      <c r="AE82" s="83">
        <f>SUM(AE12:AE81)</f>
        <v>0</v>
      </c>
      <c r="AF82" s="83">
        <f>SUM(AF8:AF81)</f>
        <v>0</v>
      </c>
      <c r="AG82" s="83">
        <f>SUM(AG12:AG81)</f>
        <v>0</v>
      </c>
      <c r="AH82" s="79"/>
      <c r="AI82" s="83">
        <f>SUM(AI12:AI81)</f>
        <v>0</v>
      </c>
      <c r="AJ82" s="83">
        <f>SUM(AJ8:AJ81)</f>
        <v>0</v>
      </c>
      <c r="AK82" s="83">
        <f>SUM(AK12:AK81)</f>
        <v>0</v>
      </c>
      <c r="AL82" s="79"/>
      <c r="AM82" s="83">
        <f>SUM(AM12:AM81)</f>
        <v>0</v>
      </c>
      <c r="AN82" s="83">
        <f>SUM(AN8:AN81)</f>
        <v>0</v>
      </c>
      <c r="AO82" s="83">
        <f>SUM(AO12:AO81)</f>
        <v>0</v>
      </c>
      <c r="AP82" s="79"/>
      <c r="AQ82" s="83">
        <f>SUM(AQ12:AQ81)</f>
        <v>0</v>
      </c>
      <c r="AR82" s="83">
        <f>SUM(AR8:AR81)</f>
        <v>0</v>
      </c>
      <c r="AS82" s="83">
        <f>SUM(AS12:AS81)</f>
        <v>0</v>
      </c>
      <c r="AT82" s="79"/>
      <c r="AU82" s="83">
        <f>SUM(AU12:AU81)</f>
        <v>0</v>
      </c>
      <c r="AV82" s="83">
        <f>SUM(AV8:AV81)</f>
        <v>0</v>
      </c>
      <c r="AW82" s="83">
        <f>SUM(AW12:AW81)</f>
        <v>0</v>
      </c>
      <c r="AX82" s="79"/>
      <c r="AY82" s="83">
        <f>SUM(AY12:AY81)</f>
        <v>0</v>
      </c>
      <c r="AZ82" s="83">
        <f>SUM(AZ8:AZ81)</f>
        <v>0</v>
      </c>
      <c r="BA82" s="83">
        <f>SUM(BA12:BA81)</f>
        <v>0</v>
      </c>
      <c r="BB82" s="79"/>
      <c r="BC82" s="83">
        <f>SUM(BC12:BC81)</f>
        <v>0</v>
      </c>
      <c r="BD82" s="83">
        <f>SUM(BD12:BD81)</f>
        <v>0</v>
      </c>
      <c r="BE82" s="83">
        <f>SUM(BE12:BE81)</f>
        <v>0</v>
      </c>
      <c r="BF82" s="79"/>
      <c r="BG82" s="83">
        <f>SUM(BG12:BG81)</f>
        <v>0</v>
      </c>
      <c r="BH82" s="83">
        <f>SUM(BH12:BH81)</f>
        <v>0</v>
      </c>
      <c r="BI82" s="83">
        <f>SUM(BI12:BI81)</f>
        <v>0</v>
      </c>
      <c r="BJ82" s="79"/>
      <c r="BK82" s="83">
        <f>SUM(BK12:BK81)</f>
        <v>0</v>
      </c>
      <c r="BL82" s="83">
        <f>SUM(BL12:BL81)</f>
        <v>0</v>
      </c>
      <c r="BM82" s="83">
        <f>SUM(BM12:BM81)</f>
        <v>0</v>
      </c>
      <c r="BN82" s="79"/>
      <c r="BO82" s="83">
        <f>SUM(BO12:BO81)</f>
        <v>0</v>
      </c>
      <c r="BP82" s="83">
        <f>SUM(BP12:BP81)</f>
        <v>0</v>
      </c>
      <c r="BQ82" s="83">
        <f>SUM(BQ12:BQ81)</f>
        <v>0</v>
      </c>
      <c r="BR82" s="79"/>
      <c r="BS82" s="83">
        <f>SUM(BS12:BS81)</f>
        <v>0</v>
      </c>
      <c r="BT82" s="83">
        <f>SUM(BT12:BT81)</f>
        <v>0</v>
      </c>
      <c r="BU82" s="83">
        <f>SUM(BU12:BU81)</f>
        <v>0</v>
      </c>
      <c r="BV82" s="79"/>
      <c r="BW82" s="83">
        <f>SUM(BW12:BW81)</f>
        <v>0</v>
      </c>
      <c r="BX82" s="83">
        <f>SUM(BX12:BX81)</f>
        <v>0</v>
      </c>
      <c r="BY82" s="83">
        <f>SUM(BY12:BY81)</f>
        <v>0</v>
      </c>
      <c r="BZ82" s="79"/>
      <c r="CA82" s="83">
        <f>SUM(CA12:CA81)</f>
        <v>0</v>
      </c>
      <c r="CB82" s="83">
        <f>SUM(CB12:CB81)</f>
        <v>0</v>
      </c>
      <c r="CC82" s="83">
        <f>SUM(CC12:CC81)</f>
        <v>0</v>
      </c>
      <c r="CD82" s="79"/>
      <c r="CE82" s="83">
        <f>SUM(CE12:CE81)</f>
        <v>0</v>
      </c>
      <c r="CF82" s="83">
        <f>SUM(CF12:CF81)</f>
        <v>0</v>
      </c>
      <c r="CG82" s="83">
        <f>SUM(CG12:CG81)</f>
        <v>0</v>
      </c>
      <c r="CH82" s="79"/>
      <c r="CI82" s="83">
        <f>SUM(CI12:CI81)</f>
        <v>0</v>
      </c>
      <c r="CJ82" s="83">
        <f>SUM(CJ12:CJ81)</f>
        <v>0</v>
      </c>
      <c r="CK82" s="83">
        <f>SUM(CK12:CK81)</f>
        <v>0</v>
      </c>
      <c r="CL82" s="79"/>
      <c r="CM82" s="83">
        <f>SUM(CM12:CM81)</f>
        <v>0</v>
      </c>
      <c r="CN82" s="83">
        <f>SUM(CN12:CN81)</f>
        <v>0</v>
      </c>
      <c r="CO82" s="83">
        <f>SUM(CO12:CO81)</f>
        <v>0</v>
      </c>
      <c r="CP82" s="79"/>
      <c r="CQ82" s="83">
        <f>SUM(CQ12:CQ81)</f>
        <v>0</v>
      </c>
      <c r="CR82" s="83">
        <f>SUM(CR12:CR81)</f>
        <v>0</v>
      </c>
      <c r="CS82" s="83">
        <f>SUM(CS12:CS81)</f>
        <v>0</v>
      </c>
      <c r="CT82" s="79"/>
      <c r="CU82" s="83">
        <f>SUM(CU12:CU81)</f>
        <v>0</v>
      </c>
      <c r="CV82" s="83">
        <f>SUM(CV12:CV81)</f>
        <v>0</v>
      </c>
      <c r="CW82" s="83">
        <f>SUM(CW12:CW81)</f>
        <v>0</v>
      </c>
      <c r="CX82" s="79"/>
      <c r="CY82" s="83">
        <f>SUM(CY12:CY81)</f>
        <v>0</v>
      </c>
      <c r="CZ82" s="83">
        <f>SUM(CZ12:CZ81)</f>
        <v>0</v>
      </c>
      <c r="DA82" s="83">
        <f>SUM(DA12:DA81)</f>
        <v>0</v>
      </c>
      <c r="DB82" s="79"/>
      <c r="DC82" s="83">
        <f>SUM(DC12:DC81)</f>
        <v>0</v>
      </c>
      <c r="DD82" s="83">
        <f>SUM(DD12:DD81)</f>
        <v>0</v>
      </c>
      <c r="DE82" s="83">
        <f>SUM(DE12:DE81)</f>
        <v>0</v>
      </c>
      <c r="DF82" s="79"/>
      <c r="DG82" s="83">
        <f>SUM(DG12:DG81)</f>
        <v>0</v>
      </c>
      <c r="DH82" s="83">
        <f>SUM(DH12:DH81)</f>
        <v>0</v>
      </c>
      <c r="DI82" s="83">
        <f>SUM(DI12:DI81)</f>
        <v>0</v>
      </c>
      <c r="DJ82" s="79"/>
      <c r="DK82" s="83">
        <f>SUM(DK12:DK81)</f>
        <v>0</v>
      </c>
      <c r="DL82" s="83">
        <f>SUM(DL12:DL81)</f>
        <v>0</v>
      </c>
      <c r="DM82" s="83">
        <f>SUM(DM12:DM81)</f>
        <v>0</v>
      </c>
      <c r="DN82" s="79"/>
      <c r="DO82" s="83">
        <f>SUM(DO12:DO81)</f>
        <v>0</v>
      </c>
      <c r="DP82" s="83">
        <f>SUM(DP12:DP81)</f>
        <v>0</v>
      </c>
      <c r="DQ82" s="83">
        <f>SUM(DQ12:DQ81)</f>
        <v>0</v>
      </c>
      <c r="DR82" s="79"/>
      <c r="DS82" s="83">
        <f>SUM(DS12:DS81)</f>
        <v>0</v>
      </c>
      <c r="DT82" s="83">
        <f>SUM(DT12:DT81)</f>
        <v>0</v>
      </c>
      <c r="DU82" s="83">
        <f>SUM(DU12:DU81)</f>
        <v>0</v>
      </c>
      <c r="DV82" s="79"/>
      <c r="DW82" s="83">
        <f>SUM(DW12:DW81)</f>
        <v>0</v>
      </c>
      <c r="DX82" s="83">
        <f>SUM(DX12:DX81)</f>
        <v>0</v>
      </c>
      <c r="DY82" s="83">
        <f>SUM(DY12:DY81)</f>
        <v>0</v>
      </c>
      <c r="DZ82" s="79"/>
      <c r="EA82" s="83">
        <f>SUM(EA12:EA81)</f>
        <v>0</v>
      </c>
      <c r="EB82" s="83">
        <f>SUM(EB12:EB81)</f>
        <v>0</v>
      </c>
      <c r="EC82" s="83">
        <f>SUM(EC12:EC81)</f>
        <v>0</v>
      </c>
      <c r="ED82" s="79"/>
      <c r="EE82" s="83">
        <f>SUM(EE12:EE81)</f>
        <v>0</v>
      </c>
      <c r="EF82" s="83">
        <f>SUM(EF12:EF81)</f>
        <v>0</v>
      </c>
      <c r="EG82" s="83">
        <f>SUM(EG12:EG81)</f>
        <v>0</v>
      </c>
      <c r="EH82" s="79"/>
      <c r="EI82" s="83">
        <f>SUM(EI12:EI81)</f>
        <v>0</v>
      </c>
      <c r="EJ82" s="83">
        <f>SUM(EJ12:EJ81)</f>
        <v>0</v>
      </c>
      <c r="EK82" s="83">
        <f>SUM(EK12:EK81)</f>
        <v>0</v>
      </c>
      <c r="EL82" s="79"/>
      <c r="EM82" s="83">
        <f>SUM(EM12:EM81)</f>
        <v>0</v>
      </c>
      <c r="EN82" s="83">
        <f>SUM(EN12:EN81)</f>
        <v>0</v>
      </c>
      <c r="EO82" s="83">
        <f>SUM(EO12:EO81)</f>
        <v>0</v>
      </c>
      <c r="EP82" s="79"/>
      <c r="EQ82" s="83">
        <f>SUM(EQ12:EQ81)</f>
        <v>0</v>
      </c>
      <c r="ER82" s="83">
        <f>SUM(ER12:ER81)</f>
        <v>0</v>
      </c>
      <c r="ES82" s="83">
        <f>SUM(ES12:ES81)</f>
        <v>0</v>
      </c>
      <c r="ET82" s="79"/>
      <c r="EU82" s="83">
        <f>SUM(EU12:EU81)</f>
        <v>0</v>
      </c>
      <c r="EV82" s="83">
        <f>SUM(EV12:EV81)</f>
        <v>0</v>
      </c>
      <c r="EW82" s="83">
        <f>SUM(EW12:EW81)</f>
        <v>0</v>
      </c>
      <c r="EX82" s="79"/>
      <c r="EY82" s="83">
        <f>SUM(EY12:EY81)</f>
        <v>0</v>
      </c>
      <c r="EZ82" s="83">
        <f>SUM(EZ12:EZ81)</f>
        <v>0</v>
      </c>
      <c r="FA82" s="83">
        <f>SUM(FA12:FA81)</f>
        <v>0</v>
      </c>
      <c r="FB82" s="79"/>
      <c r="FC82" s="83">
        <f>SUM(FC12:FC81)</f>
        <v>0</v>
      </c>
      <c r="FD82" s="83">
        <f>SUM(FD12:FD81)</f>
        <v>0</v>
      </c>
      <c r="FE82" s="83">
        <f>SUM(FE12:FE81)</f>
        <v>0</v>
      </c>
      <c r="FF82" s="79"/>
      <c r="FG82" s="83">
        <f>SUM(FG12:FG81)</f>
        <v>0</v>
      </c>
      <c r="FH82" s="83">
        <f>SUM(FH12:FH81)</f>
        <v>0</v>
      </c>
      <c r="FI82" s="83">
        <f>SUM(FI12:FI81)</f>
        <v>0</v>
      </c>
      <c r="FJ82" s="79"/>
      <c r="FK82" s="83">
        <f>SUM(FK12:FK81)</f>
        <v>0</v>
      </c>
      <c r="FL82" s="83">
        <f>SUM(FL12:FL81)</f>
        <v>0</v>
      </c>
      <c r="FM82" s="83">
        <f>SUM(FM12:FM81)</f>
        <v>0</v>
      </c>
      <c r="FN82" s="79"/>
      <c r="FO82" s="83">
        <f>SUM(FO12:FO81)</f>
        <v>0</v>
      </c>
      <c r="FP82" s="83">
        <f>SUM(FP12:FP81)</f>
        <v>0</v>
      </c>
      <c r="FQ82" s="83">
        <f>SUM(FQ12:FQ81)</f>
        <v>0</v>
      </c>
      <c r="FR82" s="79"/>
      <c r="FS82" s="83">
        <f>SUM(FS12:FS81)</f>
        <v>0</v>
      </c>
      <c r="FT82" s="83">
        <f>SUM(FT12:FT81)</f>
        <v>0</v>
      </c>
      <c r="FU82" s="83">
        <f>SUM(FU12:FU81)</f>
        <v>0</v>
      </c>
      <c r="FV82" s="83"/>
      <c r="FW82" s="73"/>
      <c r="FX82" s="83">
        <f>SUM(FX12:FX81)</f>
        <v>0</v>
      </c>
      <c r="FY82" s="73"/>
      <c r="FZ82" s="83">
        <f>SUM(FZ12:FZ81)</f>
        <v>0</v>
      </c>
      <c r="GA82" s="73"/>
      <c r="GB82" s="83">
        <f>SUM(GB12:GB81)</f>
        <v>0</v>
      </c>
      <c r="GC82" s="73"/>
      <c r="GD82" s="73"/>
      <c r="GE82" s="73"/>
    </row>
    <row r="83" spans="2:187" x14ac:dyDescent="0.25">
      <c r="C83" s="35"/>
      <c r="D83" s="35"/>
      <c r="E83" s="35"/>
      <c r="F83" s="79"/>
      <c r="G83" s="35"/>
      <c r="H83" s="35"/>
      <c r="I83" s="35"/>
      <c r="J83" s="79"/>
      <c r="K83" s="35"/>
      <c r="L83" s="35"/>
      <c r="M83" s="35"/>
      <c r="N83" s="79"/>
      <c r="O83" s="35"/>
      <c r="P83" s="35"/>
      <c r="Q83" s="35"/>
      <c r="R83" s="79"/>
      <c r="S83" s="35"/>
      <c r="T83" s="35"/>
      <c r="U83" s="35"/>
      <c r="V83" s="79"/>
      <c r="W83" s="35"/>
      <c r="X83" s="35"/>
      <c r="Y83" s="35"/>
      <c r="Z83" s="79"/>
      <c r="AA83" s="35"/>
      <c r="AB83" s="35"/>
      <c r="AC83" s="35"/>
      <c r="AD83" s="79"/>
      <c r="AE83" s="35"/>
      <c r="AF83" s="35"/>
      <c r="AG83" s="35"/>
      <c r="AH83" s="79"/>
      <c r="AI83" s="35"/>
      <c r="AJ83" s="35"/>
      <c r="AK83" s="35"/>
      <c r="AL83" s="79"/>
      <c r="AM83" s="35"/>
      <c r="AN83" s="35"/>
      <c r="AO83" s="35"/>
      <c r="AP83" s="79"/>
      <c r="AQ83" s="35"/>
      <c r="AR83" s="35"/>
      <c r="AS83" s="35"/>
      <c r="AT83" s="79"/>
      <c r="AU83" s="35"/>
      <c r="AV83" s="35"/>
      <c r="AW83" s="35"/>
      <c r="AX83" s="79"/>
      <c r="AY83" s="35"/>
      <c r="AZ83" s="35"/>
      <c r="BA83" s="35"/>
      <c r="BB83" s="79"/>
      <c r="BC83" s="35"/>
      <c r="BD83" s="35"/>
      <c r="BE83" s="35"/>
      <c r="BF83" s="79"/>
      <c r="BG83" s="35"/>
      <c r="BH83" s="35"/>
      <c r="BI83" s="35"/>
      <c r="BJ83" s="79"/>
      <c r="BK83" s="35"/>
      <c r="BL83" s="35"/>
      <c r="BM83" s="35"/>
      <c r="BN83" s="79"/>
      <c r="BO83" s="35"/>
      <c r="BP83" s="35"/>
      <c r="BQ83" s="35"/>
      <c r="BR83" s="79"/>
      <c r="BS83" s="35"/>
      <c r="BT83" s="35"/>
      <c r="BU83" s="35"/>
      <c r="BV83" s="79"/>
      <c r="BW83" s="35"/>
      <c r="BX83" s="35"/>
      <c r="BY83" s="35"/>
      <c r="BZ83" s="79"/>
      <c r="CA83" s="35"/>
      <c r="CB83" s="35"/>
      <c r="CC83" s="35"/>
      <c r="CD83" s="79"/>
      <c r="CE83" s="35"/>
      <c r="CF83" s="35"/>
      <c r="CG83" s="35"/>
      <c r="CH83" s="79"/>
      <c r="CI83" s="35"/>
      <c r="CJ83" s="35"/>
      <c r="CK83" s="35"/>
      <c r="CL83" s="79"/>
      <c r="CM83" s="35"/>
      <c r="CN83" s="35"/>
      <c r="CO83" s="35"/>
      <c r="CP83" s="79"/>
      <c r="CQ83" s="35"/>
      <c r="CR83" s="35"/>
      <c r="CS83" s="35"/>
      <c r="CT83" s="79"/>
      <c r="CU83" s="35"/>
      <c r="CV83" s="35"/>
      <c r="CW83" s="35"/>
      <c r="CX83" s="79"/>
      <c r="CY83" s="35"/>
      <c r="CZ83" s="35"/>
      <c r="DA83" s="35"/>
      <c r="DB83" s="79"/>
      <c r="DC83" s="35"/>
      <c r="DD83" s="35"/>
      <c r="DE83" s="35"/>
      <c r="DF83" s="79"/>
      <c r="DG83" s="35"/>
      <c r="DH83" s="35"/>
      <c r="DI83" s="35"/>
      <c r="DJ83" s="79"/>
      <c r="DK83" s="35"/>
      <c r="DL83" s="35"/>
      <c r="DM83" s="35"/>
      <c r="DN83" s="79"/>
      <c r="DO83" s="35"/>
      <c r="DP83" s="35"/>
      <c r="DQ83" s="35"/>
      <c r="DR83" s="79"/>
      <c r="DS83" s="35"/>
      <c r="DT83" s="35"/>
      <c r="DU83" s="35"/>
      <c r="DV83" s="79"/>
      <c r="DW83" s="35"/>
      <c r="DX83" s="35"/>
      <c r="DY83" s="35"/>
      <c r="DZ83" s="79"/>
      <c r="EA83" s="35"/>
      <c r="EB83" s="35"/>
      <c r="EC83" s="35"/>
      <c r="ED83" s="79"/>
      <c r="EE83" s="35"/>
      <c r="EF83" s="35"/>
      <c r="EG83" s="35"/>
      <c r="EH83" s="79"/>
      <c r="EI83" s="35"/>
      <c r="EJ83" s="35"/>
      <c r="EK83" s="35"/>
      <c r="EL83" s="79"/>
      <c r="EM83" s="35"/>
      <c r="EN83" s="35"/>
      <c r="EO83" s="35"/>
      <c r="EP83" s="79"/>
      <c r="EQ83" s="35"/>
      <c r="ER83" s="35"/>
      <c r="ES83" s="35"/>
      <c r="ET83" s="79"/>
      <c r="EU83" s="35"/>
      <c r="EV83" s="35"/>
      <c r="EW83" s="35"/>
      <c r="EX83" s="79"/>
      <c r="EY83" s="35"/>
      <c r="EZ83" s="35"/>
      <c r="FA83" s="35"/>
      <c r="FB83" s="79"/>
      <c r="FC83" s="35"/>
      <c r="FD83" s="35"/>
      <c r="FE83" s="35"/>
      <c r="FF83" s="79"/>
      <c r="FG83" s="35"/>
      <c r="FH83" s="35"/>
      <c r="FI83" s="35"/>
      <c r="FJ83" s="79"/>
      <c r="FK83" s="35"/>
      <c r="FL83" s="35"/>
      <c r="FM83" s="35"/>
      <c r="FN83" s="79"/>
      <c r="FO83" s="35"/>
      <c r="FP83" s="35"/>
      <c r="FQ83" s="35"/>
      <c r="FR83" s="79"/>
      <c r="FS83" s="35"/>
      <c r="FT83" s="35"/>
      <c r="FU83" s="35"/>
      <c r="FV83" s="35"/>
      <c r="FW83" s="35"/>
      <c r="FX83" s="35"/>
      <c r="FY83" s="35"/>
      <c r="FZ83" s="35"/>
      <c r="GA83" s="35"/>
      <c r="GB83" s="35"/>
      <c r="GC83" s="35"/>
      <c r="GD83" s="35"/>
      <c r="GE83" s="35"/>
    </row>
    <row r="84" spans="2:187" x14ac:dyDescent="0.25">
      <c r="C84" s="35"/>
      <c r="D84" s="35"/>
      <c r="E84" s="35"/>
      <c r="F84" s="79"/>
      <c r="G84" s="35"/>
      <c r="H84" s="35"/>
      <c r="I84" s="35"/>
      <c r="J84" s="79"/>
      <c r="K84" s="35"/>
      <c r="L84" s="35"/>
      <c r="M84" s="35"/>
      <c r="N84" s="79"/>
      <c r="O84" s="35"/>
      <c r="P84" s="35"/>
      <c r="Q84" s="35"/>
      <c r="R84" s="79"/>
      <c r="S84" s="35"/>
      <c r="T84" s="35"/>
      <c r="U84" s="35"/>
      <c r="V84" s="79"/>
      <c r="W84" s="35"/>
      <c r="X84" s="35"/>
      <c r="Y84" s="35"/>
      <c r="Z84" s="79"/>
      <c r="AA84" s="35"/>
      <c r="AB84" s="35"/>
      <c r="AC84" s="35"/>
      <c r="AD84" s="79"/>
      <c r="AE84" s="35"/>
      <c r="AF84" s="35"/>
      <c r="AG84" s="35"/>
      <c r="AH84" s="79"/>
      <c r="AI84" s="35"/>
      <c r="AJ84" s="35"/>
      <c r="AK84" s="35"/>
      <c r="AL84" s="79"/>
      <c r="AM84" s="35"/>
      <c r="AN84" s="35"/>
      <c r="AO84" s="35"/>
      <c r="AP84" s="79"/>
      <c r="AQ84" s="35"/>
      <c r="AR84" s="35"/>
      <c r="AS84" s="35"/>
      <c r="AT84" s="79"/>
      <c r="AU84" s="35"/>
      <c r="AV84" s="35"/>
      <c r="AW84" s="35"/>
      <c r="AX84" s="79"/>
      <c r="AY84" s="35"/>
      <c r="AZ84" s="35"/>
      <c r="BA84" s="35"/>
      <c r="BB84" s="79"/>
      <c r="BC84" s="35"/>
      <c r="BD84" s="35"/>
      <c r="BE84" s="35"/>
      <c r="BF84" s="79"/>
      <c r="BG84" s="35"/>
      <c r="BH84" s="35"/>
      <c r="BI84" s="35"/>
      <c r="BJ84" s="79"/>
      <c r="BK84" s="35"/>
      <c r="BL84" s="35"/>
      <c r="BM84" s="35"/>
      <c r="BN84" s="79"/>
      <c r="BO84" s="35"/>
      <c r="BP84" s="35"/>
      <c r="BQ84" s="35"/>
      <c r="BR84" s="79"/>
      <c r="BS84" s="35"/>
      <c r="BT84" s="35"/>
      <c r="BU84" s="35"/>
      <c r="BV84" s="79"/>
      <c r="BW84" s="35"/>
      <c r="BX84" s="35"/>
      <c r="BY84" s="35"/>
      <c r="BZ84" s="79"/>
      <c r="CA84" s="35"/>
      <c r="CB84" s="35"/>
      <c r="CC84" s="35"/>
      <c r="CD84" s="79"/>
      <c r="CE84" s="35"/>
      <c r="CF84" s="35"/>
      <c r="CG84" s="35"/>
      <c r="CH84" s="79"/>
      <c r="CI84" s="35"/>
      <c r="CJ84" s="35"/>
      <c r="CK84" s="35"/>
      <c r="CL84" s="79"/>
      <c r="CM84" s="35"/>
      <c r="CN84" s="35"/>
      <c r="CO84" s="35"/>
      <c r="CP84" s="79"/>
      <c r="CQ84" s="35"/>
      <c r="CR84" s="35"/>
      <c r="CS84" s="35"/>
      <c r="CT84" s="79"/>
      <c r="CU84" s="35"/>
      <c r="CV84" s="35"/>
      <c r="CW84" s="35"/>
      <c r="CX84" s="79"/>
      <c r="CY84" s="35"/>
      <c r="CZ84" s="35"/>
      <c r="DA84" s="35"/>
      <c r="DB84" s="79"/>
      <c r="DC84" s="35"/>
      <c r="DD84" s="35"/>
      <c r="DE84" s="35"/>
      <c r="DF84" s="79"/>
      <c r="DG84" s="35"/>
      <c r="DH84" s="35"/>
      <c r="DI84" s="35"/>
      <c r="DJ84" s="79"/>
      <c r="DK84" s="35"/>
      <c r="DL84" s="35"/>
      <c r="DM84" s="35"/>
      <c r="DN84" s="79"/>
      <c r="DO84" s="35"/>
      <c r="DP84" s="35"/>
      <c r="DQ84" s="35"/>
      <c r="DR84" s="79"/>
      <c r="DS84" s="35"/>
      <c r="DT84" s="35"/>
      <c r="DU84" s="35"/>
      <c r="DV84" s="79"/>
      <c r="DW84" s="35"/>
      <c r="DX84" s="35"/>
      <c r="DY84" s="35"/>
      <c r="DZ84" s="79"/>
      <c r="EA84" s="35"/>
      <c r="EB84" s="35"/>
      <c r="EC84" s="35"/>
      <c r="ED84" s="79"/>
      <c r="EE84" s="35"/>
      <c r="EF84" s="35"/>
      <c r="EG84" s="35"/>
      <c r="EH84" s="79"/>
      <c r="EI84" s="35"/>
      <c r="EJ84" s="35"/>
      <c r="EK84" s="35"/>
      <c r="EL84" s="79"/>
      <c r="EM84" s="35"/>
      <c r="EN84" s="35"/>
      <c r="EO84" s="35"/>
      <c r="EP84" s="79"/>
      <c r="EQ84" s="35"/>
      <c r="ER84" s="35"/>
      <c r="ES84" s="35"/>
      <c r="ET84" s="79"/>
      <c r="EU84" s="35"/>
      <c r="EV84" s="35"/>
      <c r="EW84" s="35"/>
      <c r="EX84" s="79"/>
      <c r="EY84" s="35"/>
      <c r="EZ84" s="35"/>
      <c r="FA84" s="35"/>
      <c r="FB84" s="79"/>
      <c r="FC84" s="35"/>
      <c r="FD84" s="35"/>
      <c r="FE84" s="35"/>
      <c r="FF84" s="79"/>
      <c r="FG84" s="35"/>
      <c r="FH84" s="35"/>
      <c r="FI84" s="35"/>
      <c r="FJ84" s="79"/>
      <c r="FK84" s="35"/>
      <c r="FL84" s="35"/>
      <c r="FM84" s="35"/>
      <c r="FN84" s="79"/>
      <c r="FO84" s="35"/>
      <c r="FP84" s="35"/>
      <c r="FQ84" s="35"/>
      <c r="FR84" s="79"/>
      <c r="FS84" s="35"/>
      <c r="FT84" s="35"/>
      <c r="FU84" s="35"/>
      <c r="FV84" s="35"/>
      <c r="FW84" s="35"/>
      <c r="FX84" s="35"/>
      <c r="FY84" s="35"/>
      <c r="FZ84" s="35"/>
      <c r="GA84" s="35"/>
      <c r="GB84" s="35"/>
      <c r="GC84" s="35"/>
      <c r="GD84" s="35"/>
      <c r="GE84" s="35"/>
    </row>
    <row r="85" spans="2:187" x14ac:dyDescent="0.25">
      <c r="C85" s="35"/>
      <c r="D85" s="35"/>
      <c r="E85" s="35"/>
      <c r="F85" s="79"/>
      <c r="G85" s="35"/>
      <c r="H85" s="35"/>
      <c r="I85" s="35"/>
      <c r="J85" s="79"/>
      <c r="K85" s="35"/>
      <c r="L85" s="35"/>
      <c r="M85" s="35"/>
      <c r="N85" s="79"/>
      <c r="O85" s="35"/>
      <c r="P85" s="35"/>
      <c r="Q85" s="35"/>
      <c r="R85" s="79"/>
      <c r="S85" s="35"/>
      <c r="T85" s="35"/>
      <c r="U85" s="35"/>
      <c r="V85" s="79"/>
      <c r="W85" s="35"/>
      <c r="X85" s="35"/>
      <c r="Y85" s="35"/>
      <c r="Z85" s="79"/>
      <c r="AA85" s="35"/>
      <c r="AB85" s="35"/>
      <c r="AC85" s="35"/>
      <c r="AD85" s="79"/>
      <c r="AE85" s="35"/>
      <c r="AF85" s="35"/>
      <c r="AG85" s="35"/>
      <c r="AH85" s="79"/>
      <c r="AI85" s="35"/>
      <c r="AJ85" s="35"/>
      <c r="AK85" s="35"/>
      <c r="AL85" s="79"/>
      <c r="AM85" s="35"/>
      <c r="AN85" s="35"/>
      <c r="AO85" s="35"/>
      <c r="AP85" s="79"/>
      <c r="AQ85" s="35"/>
      <c r="AR85" s="35"/>
      <c r="AS85" s="35"/>
      <c r="AT85" s="79"/>
      <c r="AU85" s="35"/>
      <c r="AV85" s="35"/>
      <c r="AW85" s="35"/>
      <c r="AX85" s="79"/>
      <c r="AY85" s="35"/>
      <c r="AZ85" s="35"/>
      <c r="BA85" s="35"/>
      <c r="BB85" s="79"/>
      <c r="BC85" s="35"/>
      <c r="BD85" s="35"/>
      <c r="BE85" s="35"/>
      <c r="BF85" s="79"/>
      <c r="BG85" s="35"/>
      <c r="BH85" s="35"/>
      <c r="BI85" s="35"/>
      <c r="BJ85" s="79"/>
      <c r="BK85" s="35"/>
      <c r="BL85" s="35"/>
      <c r="BM85" s="35"/>
      <c r="BN85" s="79"/>
      <c r="BO85" s="35"/>
      <c r="BP85" s="35"/>
      <c r="BQ85" s="35"/>
      <c r="BR85" s="79"/>
      <c r="BS85" s="35"/>
      <c r="BT85" s="35"/>
      <c r="BU85" s="35"/>
      <c r="BV85" s="79"/>
      <c r="BW85" s="35"/>
      <c r="BX85" s="35"/>
      <c r="BY85" s="35"/>
      <c r="BZ85" s="79"/>
      <c r="CA85" s="35"/>
      <c r="CB85" s="35"/>
      <c r="CC85" s="35"/>
      <c r="CD85" s="79"/>
      <c r="CE85" s="35"/>
      <c r="CF85" s="35"/>
      <c r="CG85" s="35"/>
      <c r="CH85" s="79"/>
      <c r="CI85" s="35"/>
      <c r="CJ85" s="35"/>
      <c r="CK85" s="35"/>
      <c r="CL85" s="79"/>
      <c r="CM85" s="35"/>
      <c r="CN85" s="35"/>
      <c r="CO85" s="35"/>
      <c r="CP85" s="79"/>
      <c r="CQ85" s="35"/>
      <c r="CR85" s="35"/>
      <c r="CS85" s="35"/>
      <c r="CT85" s="79"/>
      <c r="CU85" s="35"/>
      <c r="CV85" s="35"/>
      <c r="CW85" s="35"/>
      <c r="CX85" s="79"/>
      <c r="CY85" s="35"/>
      <c r="CZ85" s="35"/>
      <c r="DA85" s="35"/>
      <c r="DB85" s="79"/>
      <c r="DC85" s="35"/>
      <c r="DD85" s="35"/>
      <c r="DE85" s="35"/>
      <c r="DF85" s="79"/>
      <c r="DG85" s="35"/>
      <c r="DH85" s="35"/>
      <c r="DI85" s="35"/>
      <c r="DJ85" s="79"/>
      <c r="DK85" s="35"/>
      <c r="DL85" s="35"/>
      <c r="DM85" s="35"/>
      <c r="DN85" s="79"/>
      <c r="DO85" s="35"/>
      <c r="DP85" s="35"/>
      <c r="DQ85" s="35"/>
      <c r="DR85" s="79"/>
      <c r="DS85" s="35"/>
      <c r="DT85" s="35"/>
      <c r="DU85" s="35"/>
      <c r="DV85" s="79"/>
      <c r="DW85" s="35"/>
      <c r="DX85" s="35"/>
      <c r="DY85" s="35"/>
      <c r="DZ85" s="79"/>
      <c r="EA85" s="35"/>
      <c r="EB85" s="35"/>
      <c r="EC85" s="35"/>
      <c r="ED85" s="79"/>
      <c r="EE85" s="35"/>
      <c r="EF85" s="35"/>
      <c r="EG85" s="35"/>
      <c r="EH85" s="79"/>
      <c r="EI85" s="35"/>
      <c r="EJ85" s="35"/>
      <c r="EK85" s="35"/>
      <c r="EL85" s="79"/>
      <c r="EM85" s="35"/>
      <c r="EN85" s="35"/>
      <c r="EO85" s="35"/>
      <c r="EP85" s="79"/>
      <c r="EQ85" s="35"/>
      <c r="ER85" s="35"/>
      <c r="ES85" s="35"/>
      <c r="ET85" s="79"/>
      <c r="EU85" s="35"/>
      <c r="EV85" s="35"/>
      <c r="EW85" s="35"/>
      <c r="EX85" s="79"/>
      <c r="EY85" s="35"/>
      <c r="EZ85" s="35"/>
      <c r="FA85" s="35"/>
      <c r="FB85" s="79"/>
      <c r="FC85" s="35"/>
      <c r="FD85" s="35"/>
      <c r="FE85" s="35"/>
      <c r="FF85" s="79"/>
      <c r="FG85" s="35"/>
      <c r="FH85" s="35"/>
      <c r="FI85" s="35"/>
      <c r="FJ85" s="79"/>
      <c r="FK85" s="35"/>
      <c r="FL85" s="35"/>
      <c r="FM85" s="35"/>
      <c r="FN85" s="79"/>
      <c r="FO85" s="35"/>
      <c r="FP85" s="35"/>
      <c r="FQ85" s="35"/>
      <c r="FR85" s="79"/>
      <c r="FS85" s="35"/>
      <c r="FT85" s="35"/>
      <c r="FU85" s="35"/>
      <c r="FV85" s="35"/>
      <c r="FW85" s="35"/>
      <c r="FX85" s="35"/>
      <c r="FY85" s="35"/>
      <c r="FZ85" s="35"/>
      <c r="GA85" s="35"/>
      <c r="GB85" s="35"/>
      <c r="GC85" s="35"/>
      <c r="GD85" s="35"/>
      <c r="GE85" s="35"/>
    </row>
    <row r="86" spans="2:187" x14ac:dyDescent="0.25">
      <c r="B86" s="22" t="s">
        <v>233</v>
      </c>
      <c r="C86" s="35"/>
      <c r="D86" s="35"/>
      <c r="E86" s="35"/>
      <c r="F86" s="79"/>
      <c r="G86" s="175" t="s">
        <v>239</v>
      </c>
      <c r="H86" s="175" t="s">
        <v>240</v>
      </c>
      <c r="I86" s="35"/>
      <c r="J86" s="79"/>
      <c r="K86" s="35"/>
      <c r="L86" s="35"/>
      <c r="M86" s="35"/>
      <c r="N86" s="79"/>
      <c r="O86" s="35"/>
      <c r="P86" s="35"/>
      <c r="Q86" s="35"/>
      <c r="R86" s="79"/>
      <c r="S86" s="35"/>
      <c r="T86" s="35"/>
      <c r="U86" s="35"/>
      <c r="V86" s="79"/>
      <c r="W86" s="35"/>
      <c r="X86" s="35"/>
      <c r="Y86" s="35"/>
      <c r="Z86" s="79"/>
      <c r="AA86" s="35"/>
      <c r="AB86" s="35"/>
      <c r="AC86" s="35"/>
      <c r="AD86" s="79"/>
      <c r="AE86" s="35"/>
      <c r="AF86" s="35"/>
      <c r="AG86" s="35"/>
      <c r="AH86" s="79"/>
      <c r="AI86" s="35"/>
      <c r="AJ86" s="35"/>
      <c r="AK86" s="35"/>
      <c r="AL86" s="79"/>
      <c r="AM86" s="35"/>
      <c r="AN86" s="35"/>
      <c r="AO86" s="35"/>
      <c r="AP86" s="79"/>
      <c r="AQ86" s="35"/>
      <c r="AR86" s="35"/>
      <c r="AS86" s="35"/>
      <c r="AT86" s="79"/>
      <c r="AU86" s="35"/>
      <c r="AV86" s="35"/>
      <c r="AW86" s="35"/>
      <c r="AX86" s="79"/>
      <c r="AY86" s="35"/>
      <c r="AZ86" s="35"/>
      <c r="BA86" s="35"/>
      <c r="BB86" s="79"/>
      <c r="BC86" s="35"/>
      <c r="BD86" s="35"/>
      <c r="BE86" s="35"/>
      <c r="BF86" s="79"/>
      <c r="BG86" s="35"/>
      <c r="BH86" s="35"/>
      <c r="BI86" s="35"/>
      <c r="BJ86" s="79"/>
      <c r="BK86" s="35"/>
      <c r="BL86" s="35"/>
      <c r="BM86" s="35"/>
      <c r="BN86" s="79"/>
      <c r="BO86" s="35"/>
      <c r="BP86" s="35"/>
      <c r="BQ86" s="35"/>
      <c r="BR86" s="79"/>
      <c r="BS86" s="35"/>
      <c r="BT86" s="35"/>
      <c r="BU86" s="35"/>
      <c r="BV86" s="79"/>
      <c r="BW86" s="35"/>
      <c r="BX86" s="35"/>
      <c r="BY86" s="35"/>
      <c r="BZ86" s="79"/>
      <c r="CA86" s="35"/>
      <c r="CB86" s="35"/>
      <c r="CC86" s="35"/>
      <c r="CD86" s="79"/>
      <c r="CE86" s="35"/>
      <c r="CF86" s="35"/>
      <c r="CG86" s="35"/>
      <c r="CH86" s="79"/>
      <c r="CI86" s="35"/>
      <c r="CJ86" s="35"/>
      <c r="CK86" s="35"/>
      <c r="CL86" s="79"/>
      <c r="CM86" s="35"/>
      <c r="CN86" s="35"/>
      <c r="CO86" s="35"/>
      <c r="CP86" s="79"/>
      <c r="CQ86" s="35"/>
      <c r="CR86" s="35"/>
      <c r="CS86" s="35"/>
      <c r="CT86" s="79"/>
      <c r="CU86" s="35"/>
      <c r="CV86" s="35"/>
      <c r="CW86" s="35"/>
      <c r="CX86" s="79"/>
      <c r="CY86" s="35"/>
      <c r="CZ86" s="35"/>
      <c r="DA86" s="35"/>
      <c r="DB86" s="79"/>
      <c r="DC86" s="35"/>
      <c r="DD86" s="35"/>
      <c r="DE86" s="35"/>
      <c r="DF86" s="79"/>
      <c r="DG86" s="35"/>
      <c r="DH86" s="35"/>
      <c r="DI86" s="35"/>
      <c r="DJ86" s="79"/>
      <c r="DK86" s="35"/>
      <c r="DL86" s="35"/>
      <c r="DM86" s="35"/>
      <c r="DN86" s="79"/>
      <c r="DO86" s="35"/>
      <c r="DP86" s="35"/>
      <c r="DQ86" s="35"/>
      <c r="DR86" s="79"/>
      <c r="DS86" s="35"/>
      <c r="DT86" s="35"/>
      <c r="DU86" s="35"/>
      <c r="DV86" s="79"/>
      <c r="DW86" s="35"/>
      <c r="DX86" s="35"/>
      <c r="DY86" s="35"/>
      <c r="DZ86" s="79"/>
      <c r="EA86" s="35"/>
      <c r="EB86" s="35"/>
      <c r="EC86" s="35"/>
      <c r="ED86" s="79"/>
      <c r="EE86" s="35"/>
      <c r="EF86" s="35"/>
      <c r="EG86" s="35"/>
      <c r="EH86" s="79"/>
      <c r="EI86" s="35"/>
      <c r="EJ86" s="35"/>
      <c r="EK86" s="35"/>
      <c r="EL86" s="79"/>
      <c r="EM86" s="35"/>
      <c r="EN86" s="35"/>
      <c r="EO86" s="35"/>
      <c r="EP86" s="79"/>
      <c r="EQ86" s="35"/>
      <c r="ER86" s="35"/>
      <c r="ES86" s="35"/>
      <c r="ET86" s="79"/>
      <c r="EU86" s="35"/>
      <c r="EV86" s="35"/>
      <c r="EW86" s="35"/>
      <c r="EX86" s="79"/>
      <c r="EY86" s="35"/>
      <c r="EZ86" s="35"/>
      <c r="FA86" s="35"/>
      <c r="FB86" s="79"/>
      <c r="FC86" s="35"/>
      <c r="FD86" s="35"/>
      <c r="FE86" s="35"/>
      <c r="FF86" s="79"/>
      <c r="FG86" s="35"/>
      <c r="FH86" s="35"/>
      <c r="FI86" s="35"/>
      <c r="FJ86" s="79"/>
      <c r="FK86" s="35"/>
      <c r="FL86" s="35"/>
      <c r="FM86" s="35"/>
      <c r="FN86" s="79"/>
      <c r="FO86" s="35"/>
      <c r="FP86" s="35"/>
      <c r="FQ86" s="35"/>
      <c r="FR86" s="79"/>
      <c r="FS86" s="35"/>
      <c r="FT86" s="35"/>
      <c r="FU86" s="35"/>
      <c r="FV86" s="35"/>
      <c r="FW86" s="35"/>
      <c r="FX86" s="35"/>
      <c r="FY86" s="35"/>
      <c r="FZ86" s="35"/>
      <c r="GA86" s="35"/>
      <c r="GB86" s="35"/>
      <c r="GC86" s="35"/>
      <c r="GD86" s="35"/>
      <c r="GE86" s="35"/>
    </row>
    <row r="87" spans="2:187" x14ac:dyDescent="0.25">
      <c r="B87" s="22" t="s">
        <v>234</v>
      </c>
      <c r="C87" s="35" t="s">
        <v>238</v>
      </c>
      <c r="D87" s="35"/>
      <c r="E87" s="35"/>
      <c r="F87" s="79"/>
      <c r="G87" s="35">
        <f>Formulas!A4</f>
        <v>0</v>
      </c>
      <c r="H87" s="35">
        <f>Formulas!A6</f>
        <v>20833</v>
      </c>
      <c r="I87" s="35"/>
      <c r="J87" s="79"/>
      <c r="K87" s="35"/>
      <c r="L87" s="35"/>
      <c r="M87" s="35"/>
      <c r="N87" s="79"/>
      <c r="O87" s="35"/>
      <c r="P87" s="35"/>
      <c r="Q87" s="35"/>
      <c r="R87" s="79"/>
      <c r="S87" s="35"/>
      <c r="T87" s="35"/>
      <c r="U87" s="35"/>
      <c r="V87" s="79"/>
      <c r="W87" s="35"/>
      <c r="X87" s="35"/>
      <c r="Y87" s="35"/>
      <c r="Z87" s="79"/>
      <c r="AA87" s="35"/>
      <c r="AB87" s="35"/>
      <c r="AC87" s="35"/>
      <c r="AD87" s="79"/>
      <c r="AE87" s="35"/>
      <c r="AF87" s="35"/>
      <c r="AG87" s="35"/>
      <c r="AH87" s="79"/>
      <c r="AI87" s="35"/>
      <c r="AJ87" s="35"/>
      <c r="AK87" s="35"/>
      <c r="AL87" s="79"/>
      <c r="AM87" s="35"/>
      <c r="AN87" s="35"/>
      <c r="AO87" s="35"/>
      <c r="AP87" s="79"/>
      <c r="AQ87" s="35"/>
      <c r="AR87" s="35"/>
      <c r="AS87" s="35"/>
      <c r="AT87" s="79"/>
      <c r="AU87" s="35"/>
      <c r="AV87" s="35"/>
      <c r="AW87" s="35"/>
      <c r="AX87" s="79"/>
      <c r="AY87" s="35"/>
      <c r="AZ87" s="35"/>
      <c r="BA87" s="35"/>
      <c r="BB87" s="79"/>
      <c r="BC87" s="35"/>
      <c r="BD87" s="35"/>
      <c r="BE87" s="35"/>
      <c r="BF87" s="79"/>
      <c r="BG87" s="35"/>
      <c r="BH87" s="35"/>
      <c r="BI87" s="35"/>
      <c r="BJ87" s="79"/>
      <c r="BK87" s="35"/>
      <c r="BL87" s="35"/>
      <c r="BM87" s="35"/>
      <c r="BN87" s="79"/>
      <c r="BO87" s="35"/>
      <c r="BP87" s="35"/>
      <c r="BQ87" s="35"/>
      <c r="BR87" s="79"/>
      <c r="BS87" s="35"/>
      <c r="BT87" s="35"/>
      <c r="BU87" s="35"/>
      <c r="BV87" s="79"/>
      <c r="BW87" s="35"/>
      <c r="BX87" s="35"/>
      <c r="BY87" s="35"/>
      <c r="BZ87" s="79"/>
      <c r="CA87" s="35"/>
      <c r="CB87" s="35"/>
      <c r="CC87" s="35"/>
      <c r="CD87" s="79"/>
      <c r="CE87" s="35"/>
      <c r="CF87" s="35"/>
      <c r="CG87" s="35"/>
      <c r="CH87" s="79"/>
      <c r="CI87" s="35"/>
      <c r="CJ87" s="35"/>
      <c r="CK87" s="35"/>
      <c r="CL87" s="79"/>
      <c r="CM87" s="35"/>
      <c r="CN87" s="35"/>
      <c r="CO87" s="35"/>
      <c r="CP87" s="79"/>
      <c r="CQ87" s="35"/>
      <c r="CR87" s="35"/>
      <c r="CS87" s="35"/>
      <c r="CT87" s="79"/>
      <c r="CU87" s="35"/>
      <c r="CV87" s="35"/>
      <c r="CW87" s="35"/>
      <c r="CX87" s="79"/>
      <c r="CY87" s="35"/>
      <c r="CZ87" s="35"/>
      <c r="DA87" s="35"/>
      <c r="DB87" s="79"/>
      <c r="DC87" s="35"/>
      <c r="DD87" s="35"/>
      <c r="DE87" s="35"/>
      <c r="DF87" s="79"/>
      <c r="DG87" s="35"/>
      <c r="DH87" s="35"/>
      <c r="DI87" s="35"/>
      <c r="DJ87" s="79"/>
      <c r="DK87" s="35"/>
      <c r="DL87" s="35"/>
      <c r="DM87" s="35"/>
      <c r="DN87" s="79"/>
      <c r="DO87" s="35"/>
      <c r="DP87" s="35"/>
      <c r="DQ87" s="35"/>
      <c r="DR87" s="79"/>
      <c r="DS87" s="35"/>
      <c r="DT87" s="35"/>
      <c r="DU87" s="35"/>
      <c r="DV87" s="79"/>
      <c r="DW87" s="35"/>
      <c r="DX87" s="35"/>
      <c r="DY87" s="35"/>
      <c r="DZ87" s="79"/>
      <c r="EA87" s="35"/>
      <c r="EB87" s="35"/>
      <c r="EC87" s="35"/>
      <c r="ED87" s="79"/>
      <c r="EE87" s="35"/>
      <c r="EF87" s="35"/>
      <c r="EG87" s="35"/>
      <c r="EH87" s="79"/>
      <c r="EI87" s="35"/>
      <c r="EJ87" s="35"/>
      <c r="EK87" s="35"/>
      <c r="EL87" s="79"/>
      <c r="EM87" s="35"/>
      <c r="EN87" s="35"/>
      <c r="EO87" s="35"/>
      <c r="EP87" s="79"/>
      <c r="EQ87" s="35"/>
      <c r="ER87" s="35"/>
      <c r="ES87" s="35"/>
      <c r="ET87" s="79"/>
      <c r="EU87" s="35"/>
      <c r="EV87" s="35"/>
      <c r="EW87" s="35"/>
      <c r="EX87" s="79"/>
      <c r="EY87" s="35"/>
      <c r="EZ87" s="35"/>
      <c r="FA87" s="35"/>
      <c r="FB87" s="79"/>
      <c r="FC87" s="35"/>
      <c r="FD87" s="35"/>
      <c r="FE87" s="35"/>
      <c r="FF87" s="79"/>
      <c r="FG87" s="35"/>
      <c r="FH87" s="35"/>
      <c r="FI87" s="35"/>
      <c r="FJ87" s="79"/>
      <c r="FK87" s="35"/>
      <c r="FL87" s="35"/>
      <c r="FM87" s="35"/>
      <c r="FN87" s="79"/>
      <c r="FO87" s="35"/>
      <c r="FP87" s="35"/>
      <c r="FQ87" s="35"/>
      <c r="FR87" s="79"/>
      <c r="FS87" s="35"/>
      <c r="FT87" s="35"/>
      <c r="FU87" s="35"/>
      <c r="FV87" s="35"/>
      <c r="FW87" s="35"/>
      <c r="FX87" s="35"/>
      <c r="FY87" s="35"/>
      <c r="FZ87" s="35"/>
      <c r="GA87" s="35"/>
      <c r="GB87" s="35"/>
      <c r="GC87" s="35"/>
      <c r="GD87" s="35"/>
      <c r="GE87" s="35"/>
    </row>
    <row r="88" spans="2:187" x14ac:dyDescent="0.25">
      <c r="B88" s="22" t="s">
        <v>235</v>
      </c>
      <c r="C88" s="35" t="s">
        <v>241</v>
      </c>
      <c r="D88" s="35"/>
      <c r="E88" s="35"/>
      <c r="F88" s="79"/>
      <c r="G88" s="35"/>
      <c r="H88" s="35"/>
      <c r="I88" s="35"/>
      <c r="J88" s="79"/>
      <c r="K88" s="35"/>
      <c r="L88" s="35"/>
      <c r="M88" s="35"/>
      <c r="N88" s="79"/>
      <c r="O88" s="35"/>
      <c r="P88" s="35"/>
      <c r="Q88" s="35"/>
      <c r="R88" s="79"/>
      <c r="S88" s="35"/>
      <c r="T88" s="35"/>
      <c r="U88" s="35"/>
      <c r="V88" s="79"/>
      <c r="W88" s="35"/>
      <c r="X88" s="35"/>
      <c r="Y88" s="35"/>
      <c r="Z88" s="79"/>
      <c r="AA88" s="35"/>
      <c r="AB88" s="35"/>
      <c r="AC88" s="35"/>
      <c r="AD88" s="79"/>
      <c r="AE88" s="35"/>
      <c r="AF88" s="35"/>
      <c r="AG88" s="35"/>
      <c r="AH88" s="79"/>
      <c r="AI88" s="35"/>
      <c r="AJ88" s="35"/>
      <c r="AK88" s="35"/>
      <c r="AL88" s="79"/>
      <c r="AM88" s="35"/>
      <c r="AN88" s="35"/>
      <c r="AO88" s="35"/>
      <c r="AP88" s="79"/>
      <c r="AQ88" s="35"/>
      <c r="AR88" s="35"/>
      <c r="AS88" s="35"/>
      <c r="AT88" s="79"/>
      <c r="AU88" s="35"/>
      <c r="AV88" s="35"/>
      <c r="AW88" s="35"/>
      <c r="AX88" s="79"/>
      <c r="AY88" s="35"/>
      <c r="AZ88" s="35"/>
      <c r="BA88" s="35"/>
      <c r="BB88" s="79"/>
      <c r="BC88" s="35"/>
      <c r="BD88" s="35"/>
      <c r="BE88" s="35"/>
      <c r="BF88" s="79"/>
      <c r="BG88" s="35"/>
      <c r="BH88" s="35"/>
      <c r="BI88" s="35"/>
      <c r="BJ88" s="79"/>
      <c r="BK88" s="35"/>
      <c r="BL88" s="35"/>
      <c r="BM88" s="35"/>
      <c r="BN88" s="79"/>
      <c r="BO88" s="35"/>
      <c r="BP88" s="35"/>
      <c r="BQ88" s="35"/>
      <c r="BR88" s="79"/>
      <c r="BS88" s="35"/>
      <c r="BT88" s="35"/>
      <c r="BU88" s="35"/>
      <c r="BV88" s="79"/>
      <c r="BW88" s="35"/>
      <c r="BX88" s="35"/>
      <c r="BY88" s="35"/>
      <c r="BZ88" s="79"/>
      <c r="CA88" s="35"/>
      <c r="CB88" s="35"/>
      <c r="CC88" s="35"/>
      <c r="CD88" s="79"/>
      <c r="CE88" s="35"/>
      <c r="CF88" s="35"/>
      <c r="CG88" s="35"/>
      <c r="CH88" s="79"/>
      <c r="CI88" s="35"/>
      <c r="CJ88" s="35"/>
      <c r="CK88" s="35"/>
      <c r="CL88" s="79"/>
      <c r="CM88" s="35"/>
      <c r="CN88" s="35"/>
      <c r="CO88" s="35"/>
      <c r="CP88" s="79"/>
      <c r="CQ88" s="35"/>
      <c r="CR88" s="35"/>
      <c r="CS88" s="35"/>
      <c r="CT88" s="79"/>
      <c r="CU88" s="35"/>
      <c r="CV88" s="35"/>
      <c r="CW88" s="35"/>
      <c r="CX88" s="79"/>
      <c r="CY88" s="35"/>
      <c r="CZ88" s="35"/>
      <c r="DA88" s="35"/>
      <c r="DB88" s="79"/>
      <c r="DC88" s="35"/>
      <c r="DD88" s="35"/>
      <c r="DE88" s="35"/>
      <c r="DF88" s="79"/>
      <c r="DG88" s="35"/>
      <c r="DH88" s="35"/>
      <c r="DI88" s="35"/>
      <c r="DJ88" s="79"/>
      <c r="DK88" s="35"/>
      <c r="DL88" s="35"/>
      <c r="DM88" s="35"/>
      <c r="DN88" s="79"/>
      <c r="DO88" s="35"/>
      <c r="DP88" s="35"/>
      <c r="DQ88" s="35"/>
      <c r="DR88" s="79"/>
      <c r="DS88" s="35"/>
      <c r="DT88" s="35"/>
      <c r="DU88" s="35"/>
      <c r="DV88" s="79"/>
      <c r="DW88" s="35"/>
      <c r="DX88" s="35"/>
      <c r="DY88" s="35"/>
      <c r="DZ88" s="79"/>
      <c r="EA88" s="35"/>
      <c r="EB88" s="35"/>
      <c r="EC88" s="35"/>
      <c r="ED88" s="79"/>
      <c r="EE88" s="35"/>
      <c r="EF88" s="35"/>
      <c r="EG88" s="35"/>
      <c r="EH88" s="79"/>
      <c r="EI88" s="35"/>
      <c r="EJ88" s="35"/>
      <c r="EK88" s="35"/>
      <c r="EL88" s="79"/>
      <c r="EM88" s="35"/>
      <c r="EN88" s="35"/>
      <c r="EO88" s="35"/>
      <c r="EP88" s="79"/>
      <c r="EQ88" s="35"/>
      <c r="ER88" s="35"/>
      <c r="ES88" s="35"/>
      <c r="ET88" s="79"/>
      <c r="EU88" s="35"/>
      <c r="EV88" s="35"/>
      <c r="EW88" s="35"/>
      <c r="EX88" s="79"/>
      <c r="EY88" s="35"/>
      <c r="EZ88" s="35"/>
      <c r="FA88" s="35"/>
      <c r="FB88" s="79"/>
      <c r="FC88" s="35"/>
      <c r="FD88" s="35"/>
      <c r="FE88" s="35"/>
      <c r="FF88" s="79"/>
      <c r="FG88" s="35"/>
      <c r="FH88" s="35"/>
      <c r="FI88" s="35"/>
      <c r="FJ88" s="79"/>
      <c r="FK88" s="35"/>
      <c r="FL88" s="35"/>
      <c r="FM88" s="35"/>
      <c r="FN88" s="79"/>
      <c r="FO88" s="35"/>
      <c r="FP88" s="35"/>
      <c r="FQ88" s="35"/>
      <c r="FR88" s="79"/>
      <c r="FS88" s="35"/>
      <c r="FT88" s="35"/>
      <c r="FU88" s="35"/>
      <c r="FV88" s="35"/>
      <c r="FW88" s="35"/>
      <c r="FX88" s="35"/>
      <c r="FY88" s="35"/>
      <c r="FZ88" s="35"/>
      <c r="GA88" s="35"/>
      <c r="GB88" s="35"/>
      <c r="GC88" s="35"/>
      <c r="GD88" s="35"/>
      <c r="GE88" s="35"/>
    </row>
    <row r="89" spans="2:187" x14ac:dyDescent="0.25">
      <c r="B89" s="22" t="s">
        <v>236</v>
      </c>
      <c r="C89" s="35" t="s">
        <v>242</v>
      </c>
      <c r="D89" s="35"/>
      <c r="E89" s="35"/>
      <c r="F89" s="79"/>
      <c r="G89" s="35"/>
      <c r="H89" s="35"/>
      <c r="I89" s="35"/>
      <c r="J89" s="79"/>
      <c r="K89" s="35"/>
      <c r="L89" s="35"/>
      <c r="M89" s="35"/>
      <c r="N89" s="79"/>
      <c r="O89" s="35"/>
      <c r="P89" s="35"/>
      <c r="Q89" s="35"/>
      <c r="R89" s="79"/>
      <c r="S89" s="35"/>
      <c r="T89" s="35"/>
      <c r="U89" s="35"/>
      <c r="V89" s="79"/>
      <c r="W89" s="35"/>
      <c r="X89" s="35"/>
      <c r="Y89" s="35"/>
      <c r="Z89" s="79"/>
      <c r="AA89" s="35"/>
      <c r="AB89" s="35"/>
      <c r="AC89" s="35"/>
      <c r="AD89" s="79"/>
      <c r="AE89" s="35"/>
      <c r="AF89" s="35"/>
      <c r="AG89" s="35"/>
      <c r="AH89" s="79"/>
      <c r="AI89" s="35"/>
      <c r="AJ89" s="35"/>
      <c r="AK89" s="35"/>
      <c r="AL89" s="79"/>
      <c r="AM89" s="35"/>
      <c r="AN89" s="35"/>
      <c r="AO89" s="35"/>
      <c r="AP89" s="79"/>
      <c r="AQ89" s="35"/>
      <c r="AR89" s="35"/>
      <c r="AS89" s="35"/>
      <c r="AT89" s="79"/>
      <c r="AU89" s="35"/>
      <c r="AV89" s="35"/>
      <c r="AW89" s="35"/>
      <c r="AX89" s="79"/>
      <c r="AY89" s="35"/>
      <c r="AZ89" s="35"/>
      <c r="BA89" s="35"/>
      <c r="BB89" s="79"/>
      <c r="BC89" s="35"/>
      <c r="BD89" s="35"/>
      <c r="BE89" s="35"/>
      <c r="BF89" s="79"/>
      <c r="BG89" s="35"/>
      <c r="BH89" s="35"/>
      <c r="BI89" s="35"/>
      <c r="BJ89" s="79"/>
      <c r="BK89" s="35"/>
      <c r="BL89" s="35"/>
      <c r="BM89" s="35"/>
      <c r="BN89" s="79"/>
      <c r="BO89" s="35"/>
      <c r="BP89" s="35"/>
      <c r="BQ89" s="35"/>
      <c r="BR89" s="79"/>
      <c r="BS89" s="35"/>
      <c r="BT89" s="35"/>
      <c r="BU89" s="35"/>
      <c r="BV89" s="79"/>
      <c r="BW89" s="35"/>
      <c r="BX89" s="35"/>
      <c r="BY89" s="35"/>
      <c r="BZ89" s="79"/>
      <c r="CA89" s="35"/>
      <c r="CB89" s="35"/>
      <c r="CC89" s="35"/>
      <c r="CD89" s="79"/>
      <c r="CE89" s="35"/>
      <c r="CF89" s="35"/>
      <c r="CG89" s="35"/>
      <c r="CH89" s="79"/>
      <c r="CI89" s="35"/>
      <c r="CJ89" s="35"/>
      <c r="CK89" s="35"/>
      <c r="CL89" s="79"/>
      <c r="CM89" s="35"/>
      <c r="CN89" s="35"/>
      <c r="CO89" s="35"/>
      <c r="CP89" s="79"/>
      <c r="CQ89" s="35"/>
      <c r="CR89" s="35"/>
      <c r="CS89" s="35"/>
      <c r="CT89" s="79"/>
      <c r="CU89" s="35"/>
      <c r="CV89" s="35"/>
      <c r="CW89" s="35"/>
      <c r="CX89" s="79"/>
      <c r="CY89" s="35"/>
      <c r="CZ89" s="35"/>
      <c r="DA89" s="35"/>
      <c r="DB89" s="79"/>
      <c r="DC89" s="35"/>
      <c r="DD89" s="35"/>
      <c r="DE89" s="35"/>
      <c r="DF89" s="79"/>
      <c r="DG89" s="35"/>
      <c r="DH89" s="35"/>
      <c r="DI89" s="35"/>
      <c r="DJ89" s="79"/>
      <c r="DK89" s="35"/>
      <c r="DL89" s="35"/>
      <c r="DM89" s="35"/>
      <c r="DN89" s="79"/>
      <c r="DO89" s="35"/>
      <c r="DP89" s="35"/>
      <c r="DQ89" s="35"/>
      <c r="DR89" s="79"/>
      <c r="DS89" s="35"/>
      <c r="DT89" s="35"/>
      <c r="DU89" s="35"/>
      <c r="DV89" s="79"/>
      <c r="DW89" s="35"/>
      <c r="DX89" s="35"/>
      <c r="DY89" s="35"/>
      <c r="DZ89" s="79"/>
      <c r="EA89" s="35"/>
      <c r="EB89" s="35"/>
      <c r="EC89" s="35"/>
      <c r="ED89" s="79"/>
      <c r="EE89" s="35"/>
      <c r="EF89" s="35"/>
      <c r="EG89" s="35"/>
      <c r="EH89" s="79"/>
      <c r="EI89" s="35"/>
      <c r="EJ89" s="35"/>
      <c r="EK89" s="35"/>
      <c r="EL89" s="79"/>
      <c r="EM89" s="35"/>
      <c r="EN89" s="35"/>
      <c r="EO89" s="35"/>
      <c r="EP89" s="79"/>
      <c r="EQ89" s="35"/>
      <c r="ER89" s="35"/>
      <c r="ES89" s="35"/>
      <c r="ET89" s="79"/>
      <c r="EU89" s="35"/>
      <c r="EV89" s="35"/>
      <c r="EW89" s="35"/>
      <c r="EX89" s="79"/>
      <c r="EY89" s="35"/>
      <c r="EZ89" s="35"/>
      <c r="FA89" s="35"/>
      <c r="FB89" s="79"/>
      <c r="FC89" s="35"/>
      <c r="FD89" s="35"/>
      <c r="FE89" s="35"/>
      <c r="FF89" s="79"/>
      <c r="FG89" s="35"/>
      <c r="FH89" s="35"/>
      <c r="FI89" s="35"/>
      <c r="FJ89" s="79"/>
      <c r="FK89" s="35"/>
      <c r="FL89" s="35"/>
      <c r="FM89" s="35"/>
      <c r="FN89" s="79"/>
      <c r="FO89" s="35"/>
      <c r="FP89" s="35"/>
      <c r="FQ89" s="35"/>
      <c r="FR89" s="79"/>
      <c r="FS89" s="35"/>
      <c r="FT89" s="35"/>
      <c r="FU89" s="35"/>
      <c r="FV89" s="35"/>
      <c r="FW89" s="35"/>
      <c r="FX89" s="35"/>
      <c r="FY89" s="35"/>
      <c r="FZ89" s="35"/>
      <c r="GA89" s="35"/>
      <c r="GB89" s="35"/>
      <c r="GC89" s="35"/>
      <c r="GD89" s="35"/>
      <c r="GE89" s="35"/>
    </row>
    <row r="90" spans="2:187" x14ac:dyDescent="0.25">
      <c r="B90" s="22" t="s">
        <v>237</v>
      </c>
      <c r="C90" s="35" t="s">
        <v>243</v>
      </c>
      <c r="D90" s="35"/>
      <c r="E90" s="35"/>
      <c r="F90" s="79"/>
      <c r="G90" s="35"/>
      <c r="H90" s="35"/>
      <c r="I90" s="35"/>
      <c r="J90" s="79"/>
      <c r="K90" s="35"/>
      <c r="L90" s="35"/>
      <c r="M90" s="35"/>
      <c r="N90" s="79"/>
      <c r="O90" s="35"/>
      <c r="P90" s="35"/>
      <c r="Q90" s="35"/>
      <c r="R90" s="79"/>
      <c r="S90" s="35"/>
      <c r="T90" s="35"/>
      <c r="U90" s="35"/>
      <c r="V90" s="79"/>
      <c r="W90" s="35"/>
      <c r="X90" s="35"/>
      <c r="Y90" s="35"/>
      <c r="Z90" s="79"/>
      <c r="AA90" s="35"/>
      <c r="AB90" s="35"/>
      <c r="AC90" s="35"/>
      <c r="AD90" s="79"/>
      <c r="AE90" s="35"/>
      <c r="AF90" s="35"/>
      <c r="AG90" s="35"/>
      <c r="AH90" s="79"/>
      <c r="AI90" s="35"/>
      <c r="AJ90" s="35"/>
      <c r="AK90" s="35"/>
      <c r="AL90" s="79"/>
      <c r="AM90" s="35"/>
      <c r="AN90" s="35"/>
      <c r="AO90" s="35"/>
      <c r="AP90" s="79"/>
      <c r="AQ90" s="35"/>
      <c r="AR90" s="35"/>
      <c r="AS90" s="35"/>
      <c r="AT90" s="79"/>
      <c r="AU90" s="35"/>
      <c r="AV90" s="35"/>
      <c r="AW90" s="35"/>
      <c r="AX90" s="79"/>
      <c r="AY90" s="35"/>
      <c r="AZ90" s="35"/>
      <c r="BA90" s="35"/>
      <c r="BB90" s="79"/>
      <c r="BC90" s="35"/>
      <c r="BD90" s="35"/>
      <c r="BE90" s="35"/>
      <c r="BF90" s="79"/>
      <c r="BG90" s="35"/>
      <c r="BH90" s="35"/>
      <c r="BI90" s="35"/>
      <c r="BJ90" s="79"/>
      <c r="BK90" s="35"/>
      <c r="BL90" s="35"/>
      <c r="BM90" s="35"/>
      <c r="BN90" s="79"/>
      <c r="BO90" s="35"/>
      <c r="BP90" s="35"/>
      <c r="BQ90" s="35"/>
      <c r="BR90" s="79"/>
      <c r="BS90" s="35"/>
      <c r="BT90" s="35"/>
      <c r="BU90" s="35"/>
      <c r="BV90" s="79"/>
      <c r="BW90" s="35"/>
      <c r="BX90" s="35"/>
      <c r="BY90" s="35"/>
      <c r="BZ90" s="79"/>
      <c r="CA90" s="35"/>
      <c r="CB90" s="35"/>
      <c r="CC90" s="35"/>
      <c r="CD90" s="79"/>
      <c r="CE90" s="35"/>
      <c r="CF90" s="35"/>
      <c r="CG90" s="35"/>
      <c r="CH90" s="79"/>
      <c r="CI90" s="35"/>
      <c r="CJ90" s="35"/>
      <c r="CK90" s="35"/>
      <c r="CL90" s="79"/>
      <c r="CM90" s="35"/>
      <c r="CN90" s="35"/>
      <c r="CO90" s="35"/>
      <c r="CP90" s="79"/>
      <c r="CQ90" s="35"/>
      <c r="CR90" s="35"/>
      <c r="CS90" s="35"/>
      <c r="CT90" s="79"/>
      <c r="CU90" s="35"/>
      <c r="CV90" s="35"/>
      <c r="CW90" s="35"/>
      <c r="CX90" s="79"/>
      <c r="CY90" s="35"/>
      <c r="CZ90" s="35"/>
      <c r="DA90" s="35"/>
      <c r="DB90" s="79"/>
      <c r="DC90" s="35"/>
      <c r="DD90" s="35"/>
      <c r="DE90" s="35"/>
      <c r="DF90" s="79"/>
      <c r="DG90" s="35"/>
      <c r="DH90" s="35"/>
      <c r="DI90" s="35"/>
      <c r="DJ90" s="79"/>
      <c r="DK90" s="35"/>
      <c r="DL90" s="35"/>
      <c r="DM90" s="35"/>
      <c r="DN90" s="79"/>
      <c r="DO90" s="35"/>
      <c r="DP90" s="35"/>
      <c r="DQ90" s="35"/>
      <c r="DR90" s="79"/>
      <c r="DS90" s="35"/>
      <c r="DT90" s="35"/>
      <c r="DU90" s="35"/>
      <c r="DV90" s="79"/>
      <c r="DW90" s="35"/>
      <c r="DX90" s="35"/>
      <c r="DY90" s="35"/>
      <c r="DZ90" s="79"/>
      <c r="EA90" s="35"/>
      <c r="EB90" s="35"/>
      <c r="EC90" s="35"/>
      <c r="ED90" s="79"/>
      <c r="EE90" s="35"/>
      <c r="EF90" s="35"/>
      <c r="EG90" s="35"/>
      <c r="EH90" s="79"/>
      <c r="EI90" s="35"/>
      <c r="EJ90" s="35"/>
      <c r="EK90" s="35"/>
      <c r="EL90" s="79"/>
      <c r="EM90" s="35"/>
      <c r="EN90" s="35"/>
      <c r="EO90" s="35"/>
      <c r="EP90" s="79"/>
      <c r="EQ90" s="35"/>
      <c r="ER90" s="35"/>
      <c r="ES90" s="35"/>
      <c r="ET90" s="79"/>
      <c r="EU90" s="35"/>
      <c r="EV90" s="35"/>
      <c r="EW90" s="35"/>
      <c r="EX90" s="79"/>
      <c r="EY90" s="35"/>
      <c r="EZ90" s="35"/>
      <c r="FA90" s="35"/>
      <c r="FB90" s="79"/>
      <c r="FC90" s="35"/>
      <c r="FD90" s="35"/>
      <c r="FE90" s="35"/>
      <c r="FF90" s="79"/>
      <c r="FG90" s="35"/>
      <c r="FH90" s="35"/>
      <c r="FI90" s="35"/>
      <c r="FJ90" s="79"/>
      <c r="FK90" s="35"/>
      <c r="FL90" s="35"/>
      <c r="FM90" s="35"/>
      <c r="FN90" s="79"/>
      <c r="FO90" s="35"/>
      <c r="FP90" s="35"/>
      <c r="FQ90" s="35"/>
      <c r="FR90" s="79"/>
      <c r="FS90" s="35"/>
      <c r="FT90" s="35"/>
      <c r="FU90" s="35"/>
      <c r="FV90" s="35"/>
      <c r="FW90" s="35"/>
      <c r="FX90" s="35"/>
      <c r="FY90" s="35"/>
      <c r="FZ90" s="35"/>
      <c r="GA90" s="35"/>
      <c r="GB90" s="35"/>
      <c r="GC90" s="35"/>
      <c r="GD90" s="35"/>
      <c r="GE90" s="35"/>
    </row>
    <row r="91" spans="2:187" x14ac:dyDescent="0.25">
      <c r="C91" s="35"/>
      <c r="D91" s="35"/>
      <c r="E91" s="35"/>
      <c r="F91" s="79"/>
      <c r="G91" s="35"/>
      <c r="H91" s="35"/>
      <c r="I91" s="35"/>
      <c r="J91" s="79"/>
      <c r="K91" s="35"/>
      <c r="L91" s="35"/>
      <c r="M91" s="35"/>
      <c r="N91" s="79"/>
      <c r="O91" s="35"/>
      <c r="P91" s="35"/>
      <c r="Q91" s="35"/>
      <c r="R91" s="79"/>
      <c r="S91" s="35"/>
      <c r="T91" s="35"/>
      <c r="U91" s="35"/>
      <c r="V91" s="79"/>
      <c r="W91" s="35"/>
      <c r="X91" s="35"/>
      <c r="Y91" s="35"/>
      <c r="Z91" s="79"/>
      <c r="AA91" s="35"/>
      <c r="AB91" s="35"/>
      <c r="AC91" s="35"/>
      <c r="AD91" s="79"/>
      <c r="AE91" s="35"/>
      <c r="AF91" s="35"/>
      <c r="AG91" s="35"/>
      <c r="AH91" s="79"/>
      <c r="AI91" s="35"/>
      <c r="AJ91" s="35"/>
      <c r="AK91" s="35"/>
      <c r="AL91" s="79"/>
      <c r="AM91" s="35"/>
      <c r="AN91" s="35"/>
      <c r="AO91" s="35"/>
      <c r="AP91" s="79"/>
      <c r="AQ91" s="35"/>
      <c r="AR91" s="35"/>
      <c r="AS91" s="35"/>
      <c r="AT91" s="79"/>
      <c r="AU91" s="35"/>
      <c r="AV91" s="35"/>
      <c r="AW91" s="35"/>
      <c r="AX91" s="79"/>
      <c r="AY91" s="35"/>
      <c r="AZ91" s="35"/>
      <c r="BA91" s="35"/>
      <c r="BB91" s="79"/>
      <c r="BC91" s="35"/>
      <c r="BD91" s="35"/>
      <c r="BE91" s="35"/>
      <c r="BF91" s="79"/>
      <c r="BG91" s="35"/>
      <c r="BH91" s="35"/>
      <c r="BI91" s="35"/>
      <c r="BJ91" s="79"/>
      <c r="BK91" s="35"/>
      <c r="BL91" s="35"/>
      <c r="BM91" s="35"/>
      <c r="BN91" s="79"/>
      <c r="BO91" s="35"/>
      <c r="BP91" s="35"/>
      <c r="BQ91" s="35"/>
      <c r="BR91" s="79"/>
      <c r="BS91" s="35"/>
      <c r="BT91" s="35"/>
      <c r="BU91" s="35"/>
      <c r="BV91" s="79"/>
      <c r="BW91" s="35"/>
      <c r="BX91" s="35"/>
      <c r="BY91" s="35"/>
      <c r="BZ91" s="79"/>
      <c r="CA91" s="35"/>
      <c r="CB91" s="35"/>
      <c r="CC91" s="35"/>
      <c r="CD91" s="79"/>
      <c r="CE91" s="35"/>
      <c r="CF91" s="35"/>
      <c r="CG91" s="35"/>
      <c r="CH91" s="79"/>
      <c r="CI91" s="35"/>
      <c r="CJ91" s="35"/>
      <c r="CK91" s="35"/>
      <c r="CL91" s="79"/>
      <c r="CM91" s="35"/>
      <c r="CN91" s="35"/>
      <c r="CO91" s="35"/>
      <c r="CP91" s="79"/>
      <c r="CQ91" s="35"/>
      <c r="CR91" s="35"/>
      <c r="CS91" s="35"/>
      <c r="CT91" s="79"/>
      <c r="CU91" s="35"/>
      <c r="CV91" s="35"/>
      <c r="CW91" s="35"/>
      <c r="CX91" s="79"/>
      <c r="CY91" s="35"/>
      <c r="CZ91" s="35"/>
      <c r="DA91" s="35"/>
      <c r="DB91" s="79"/>
      <c r="DC91" s="35"/>
      <c r="DD91" s="35"/>
      <c r="DE91" s="35"/>
      <c r="DF91" s="79"/>
      <c r="DG91" s="35"/>
      <c r="DH91" s="35"/>
      <c r="DI91" s="35"/>
      <c r="DJ91" s="79"/>
      <c r="DK91" s="35"/>
      <c r="DL91" s="35"/>
      <c r="DM91" s="35"/>
      <c r="DN91" s="79"/>
      <c r="DO91" s="35"/>
      <c r="DP91" s="35"/>
      <c r="DQ91" s="35"/>
      <c r="DR91" s="79"/>
      <c r="DS91" s="35"/>
      <c r="DT91" s="35"/>
      <c r="DU91" s="35"/>
      <c r="DV91" s="79"/>
      <c r="DW91" s="35"/>
      <c r="DX91" s="35"/>
      <c r="DY91" s="35"/>
      <c r="DZ91" s="79"/>
      <c r="EA91" s="35"/>
      <c r="EB91" s="35"/>
      <c r="EC91" s="35"/>
      <c r="ED91" s="79"/>
      <c r="EE91" s="35"/>
      <c r="EF91" s="35"/>
      <c r="EG91" s="35"/>
      <c r="EH91" s="79"/>
      <c r="EI91" s="35"/>
      <c r="EJ91" s="35"/>
      <c r="EK91" s="35"/>
      <c r="EL91" s="79"/>
      <c r="EM91" s="35"/>
      <c r="EN91" s="35"/>
      <c r="EO91" s="35"/>
      <c r="EP91" s="79"/>
      <c r="EQ91" s="35"/>
      <c r="ER91" s="35"/>
      <c r="ES91" s="35"/>
      <c r="ET91" s="79"/>
      <c r="EU91" s="35"/>
      <c r="EV91" s="35"/>
      <c r="EW91" s="35"/>
      <c r="EX91" s="79"/>
      <c r="EY91" s="35"/>
      <c r="EZ91" s="35"/>
      <c r="FA91" s="35"/>
      <c r="FB91" s="79"/>
      <c r="FC91" s="35"/>
      <c r="FD91" s="35"/>
      <c r="FE91" s="35"/>
      <c r="FF91" s="79"/>
      <c r="FG91" s="35"/>
      <c r="FH91" s="35"/>
      <c r="FI91" s="35"/>
      <c r="FJ91" s="79"/>
      <c r="FK91" s="35"/>
      <c r="FL91" s="35"/>
      <c r="FM91" s="35"/>
      <c r="FN91" s="79"/>
      <c r="FO91" s="35"/>
      <c r="FP91" s="35"/>
      <c r="FQ91" s="35"/>
      <c r="FR91" s="79"/>
      <c r="FS91" s="35"/>
      <c r="FT91" s="35"/>
      <c r="FU91" s="35"/>
      <c r="FV91" s="35"/>
      <c r="FW91" s="35"/>
      <c r="FX91" s="35"/>
      <c r="FY91" s="35"/>
      <c r="FZ91" s="35"/>
      <c r="GA91" s="35"/>
      <c r="GB91" s="35"/>
      <c r="GC91" s="35"/>
      <c r="GD91" s="35"/>
      <c r="GE91" s="35"/>
    </row>
    <row r="92" spans="2:187" x14ac:dyDescent="0.25">
      <c r="C92" s="35"/>
      <c r="D92" s="35"/>
      <c r="E92" s="35"/>
      <c r="F92" s="79"/>
      <c r="G92" s="35"/>
      <c r="H92" s="35"/>
      <c r="I92" s="35"/>
      <c r="J92" s="79"/>
      <c r="K92" s="35"/>
      <c r="L92" s="35"/>
      <c r="M92" s="35"/>
      <c r="N92" s="79"/>
      <c r="O92" s="35"/>
      <c r="P92" s="35"/>
      <c r="Q92" s="35"/>
      <c r="R92" s="79"/>
      <c r="S92" s="35"/>
      <c r="T92" s="35"/>
      <c r="U92" s="35"/>
      <c r="V92" s="79"/>
      <c r="W92" s="35"/>
      <c r="X92" s="35"/>
      <c r="Y92" s="35"/>
      <c r="Z92" s="79"/>
      <c r="AA92" s="35"/>
      <c r="AB92" s="35"/>
      <c r="AC92" s="35"/>
      <c r="AD92" s="79"/>
      <c r="AE92" s="35"/>
      <c r="AF92" s="35"/>
      <c r="AG92" s="35"/>
      <c r="AH92" s="79"/>
      <c r="AI92" s="35"/>
      <c r="AJ92" s="35"/>
      <c r="AK92" s="35"/>
      <c r="AL92" s="79"/>
      <c r="AM92" s="35"/>
      <c r="AN92" s="35"/>
      <c r="AO92" s="35"/>
      <c r="AP92" s="79"/>
      <c r="AQ92" s="35"/>
      <c r="AR92" s="35"/>
      <c r="AS92" s="35"/>
      <c r="AT92" s="79"/>
      <c r="AU92" s="35"/>
      <c r="AV92" s="35"/>
      <c r="AW92" s="35"/>
      <c r="AX92" s="79"/>
      <c r="AY92" s="35"/>
      <c r="AZ92" s="35"/>
      <c r="BA92" s="35"/>
      <c r="BB92" s="79"/>
      <c r="BC92" s="35"/>
      <c r="BD92" s="35"/>
      <c r="BE92" s="35"/>
      <c r="BF92" s="79"/>
      <c r="BG92" s="35"/>
      <c r="BH92" s="35"/>
      <c r="BI92" s="35"/>
      <c r="BJ92" s="79"/>
      <c r="BK92" s="35"/>
      <c r="BL92" s="35"/>
      <c r="BM92" s="35"/>
      <c r="BN92" s="79"/>
      <c r="BO92" s="35"/>
      <c r="BP92" s="35"/>
      <c r="BQ92" s="35"/>
      <c r="BR92" s="79"/>
      <c r="BS92" s="35"/>
      <c r="BT92" s="35"/>
      <c r="BU92" s="35"/>
      <c r="BV92" s="79"/>
      <c r="BW92" s="35"/>
      <c r="BX92" s="35"/>
      <c r="BY92" s="35"/>
      <c r="BZ92" s="79"/>
      <c r="CA92" s="35"/>
      <c r="CB92" s="35"/>
      <c r="CC92" s="35"/>
      <c r="CD92" s="79"/>
      <c r="CE92" s="35"/>
      <c r="CF92" s="35"/>
      <c r="CG92" s="35"/>
      <c r="CH92" s="79"/>
      <c r="CI92" s="35"/>
      <c r="CJ92" s="35"/>
      <c r="CK92" s="35"/>
      <c r="CL92" s="79"/>
      <c r="CM92" s="35"/>
      <c r="CN92" s="35"/>
      <c r="CO92" s="35"/>
      <c r="CP92" s="79"/>
      <c r="CQ92" s="35"/>
      <c r="CR92" s="35"/>
      <c r="CS92" s="35"/>
      <c r="CT92" s="79"/>
      <c r="CU92" s="35"/>
      <c r="CV92" s="35"/>
      <c r="CW92" s="35"/>
      <c r="CX92" s="79"/>
      <c r="CY92" s="35"/>
      <c r="CZ92" s="35"/>
      <c r="DA92" s="35"/>
      <c r="DB92" s="79"/>
      <c r="DC92" s="35"/>
      <c r="DD92" s="35"/>
      <c r="DE92" s="35"/>
      <c r="DF92" s="79"/>
      <c r="DG92" s="35"/>
      <c r="DH92" s="35"/>
      <c r="DI92" s="35"/>
      <c r="DJ92" s="79"/>
      <c r="DK92" s="35"/>
      <c r="DL92" s="35"/>
      <c r="DM92" s="35"/>
      <c r="DN92" s="79"/>
      <c r="DO92" s="35"/>
      <c r="DP92" s="35"/>
      <c r="DQ92" s="35"/>
      <c r="DR92" s="79"/>
      <c r="DS92" s="35"/>
      <c r="DT92" s="35"/>
      <c r="DU92" s="35"/>
      <c r="DV92" s="79"/>
      <c r="DW92" s="35"/>
      <c r="DX92" s="35"/>
      <c r="DY92" s="35"/>
      <c r="DZ92" s="79"/>
      <c r="EA92" s="35"/>
      <c r="EB92" s="35"/>
      <c r="EC92" s="35"/>
      <c r="ED92" s="79"/>
      <c r="EE92" s="35"/>
      <c r="EF92" s="35"/>
      <c r="EG92" s="35"/>
      <c r="EH92" s="79"/>
      <c r="EI92" s="35"/>
      <c r="EJ92" s="35"/>
      <c r="EK92" s="35"/>
      <c r="EL92" s="79"/>
      <c r="EM92" s="35"/>
      <c r="EN92" s="35"/>
      <c r="EO92" s="35"/>
      <c r="EP92" s="79"/>
      <c r="EQ92" s="35"/>
      <c r="ER92" s="35"/>
      <c r="ES92" s="35"/>
      <c r="ET92" s="79"/>
      <c r="EU92" s="35"/>
      <c r="EV92" s="35"/>
      <c r="EW92" s="35"/>
      <c r="EX92" s="79"/>
      <c r="EY92" s="35"/>
      <c r="EZ92" s="35"/>
      <c r="FA92" s="35"/>
      <c r="FB92" s="79"/>
      <c r="FC92" s="35"/>
      <c r="FD92" s="35"/>
      <c r="FE92" s="35"/>
      <c r="FF92" s="79"/>
      <c r="FG92" s="35"/>
      <c r="FH92" s="35"/>
      <c r="FI92" s="35"/>
      <c r="FJ92" s="79"/>
      <c r="FK92" s="35"/>
      <c r="FL92" s="35"/>
      <c r="FM92" s="35"/>
      <c r="FN92" s="79"/>
      <c r="FO92" s="35"/>
      <c r="FP92" s="35"/>
      <c r="FQ92" s="35"/>
      <c r="FR92" s="79"/>
      <c r="FS92" s="35"/>
      <c r="FT92" s="35"/>
      <c r="FU92" s="35"/>
      <c r="FV92" s="35"/>
      <c r="FW92" s="35"/>
      <c r="FX92" s="35"/>
      <c r="FY92" s="35"/>
      <c r="FZ92" s="35"/>
      <c r="GA92" s="35"/>
      <c r="GB92" s="35"/>
      <c r="GC92" s="35"/>
      <c r="GD92" s="35"/>
      <c r="GE92" s="35"/>
    </row>
    <row r="93" spans="2:187" x14ac:dyDescent="0.25">
      <c r="C93" s="35"/>
      <c r="D93" s="35"/>
      <c r="E93" s="35"/>
      <c r="F93" s="79"/>
      <c r="G93" s="35"/>
      <c r="H93" s="35"/>
      <c r="I93" s="35"/>
      <c r="J93" s="79"/>
      <c r="K93" s="35"/>
      <c r="L93" s="35"/>
      <c r="M93" s="35"/>
      <c r="N93" s="79"/>
      <c r="O93" s="35"/>
      <c r="P93" s="35"/>
      <c r="Q93" s="35"/>
      <c r="R93" s="79"/>
      <c r="S93" s="35"/>
      <c r="T93" s="35"/>
      <c r="U93" s="35"/>
      <c r="V93" s="79"/>
      <c r="W93" s="35"/>
      <c r="X93" s="35"/>
      <c r="Y93" s="35"/>
      <c r="Z93" s="79"/>
      <c r="AA93" s="35"/>
      <c r="AB93" s="35"/>
      <c r="AC93" s="35"/>
      <c r="AD93" s="79"/>
      <c r="AE93" s="35"/>
      <c r="AF93" s="35"/>
      <c r="AG93" s="35"/>
      <c r="AH93" s="79"/>
      <c r="AI93" s="35"/>
      <c r="AJ93" s="35"/>
      <c r="AK93" s="35"/>
      <c r="AL93" s="79"/>
      <c r="AM93" s="35"/>
      <c r="AN93" s="35"/>
      <c r="AO93" s="35"/>
      <c r="AP93" s="79"/>
      <c r="AQ93" s="35"/>
      <c r="AR93" s="35"/>
      <c r="AS93" s="35"/>
      <c r="AT93" s="79"/>
      <c r="AU93" s="35"/>
      <c r="AV93" s="35"/>
      <c r="AW93" s="35"/>
      <c r="AX93" s="79"/>
      <c r="AY93" s="35"/>
      <c r="AZ93" s="35"/>
      <c r="BA93" s="35"/>
      <c r="BB93" s="79"/>
      <c r="BC93" s="35"/>
      <c r="BD93" s="35"/>
      <c r="BE93" s="35"/>
      <c r="BF93" s="79"/>
      <c r="BG93" s="35"/>
      <c r="BH93" s="35"/>
      <c r="BI93" s="35"/>
      <c r="BJ93" s="79"/>
      <c r="BK93" s="35"/>
      <c r="BL93" s="35"/>
      <c r="BM93" s="35"/>
      <c r="BN93" s="79"/>
      <c r="BO93" s="35"/>
      <c r="BP93" s="35"/>
      <c r="BQ93" s="35"/>
      <c r="BR93" s="79"/>
      <c r="BS93" s="35"/>
      <c r="BT93" s="35"/>
      <c r="BU93" s="35"/>
      <c r="BV93" s="79"/>
      <c r="BW93" s="35"/>
      <c r="BX93" s="35"/>
      <c r="BY93" s="35"/>
      <c r="BZ93" s="79"/>
      <c r="CA93" s="35"/>
      <c r="CB93" s="35"/>
      <c r="CC93" s="35"/>
      <c r="CD93" s="79"/>
      <c r="CE93" s="35"/>
      <c r="CF93" s="35"/>
      <c r="CG93" s="35"/>
      <c r="CH93" s="79"/>
      <c r="CI93" s="35"/>
      <c r="CJ93" s="35"/>
      <c r="CK93" s="35"/>
      <c r="CL93" s="79"/>
      <c r="CM93" s="35"/>
      <c r="CN93" s="35"/>
      <c r="CO93" s="35"/>
      <c r="CP93" s="79"/>
      <c r="CQ93" s="35"/>
      <c r="CR93" s="35"/>
      <c r="CS93" s="35"/>
      <c r="CT93" s="79"/>
      <c r="CU93" s="35"/>
      <c r="CV93" s="35"/>
      <c r="CW93" s="35"/>
      <c r="CX93" s="79"/>
      <c r="CY93" s="35"/>
      <c r="CZ93" s="35"/>
      <c r="DA93" s="35"/>
      <c r="DB93" s="79"/>
      <c r="DC93" s="35"/>
      <c r="DD93" s="35"/>
      <c r="DE93" s="35"/>
      <c r="DF93" s="79"/>
      <c r="DG93" s="35"/>
      <c r="DH93" s="35"/>
      <c r="DI93" s="35"/>
      <c r="DJ93" s="79"/>
      <c r="DK93" s="35"/>
      <c r="DL93" s="35"/>
      <c r="DM93" s="35"/>
      <c r="DN93" s="79"/>
      <c r="DO93" s="35"/>
      <c r="DP93" s="35"/>
      <c r="DQ93" s="35"/>
      <c r="DR93" s="79"/>
      <c r="DS93" s="35"/>
      <c r="DT93" s="35"/>
      <c r="DU93" s="35"/>
      <c r="DV93" s="79"/>
      <c r="DW93" s="35"/>
      <c r="DX93" s="35"/>
      <c r="DY93" s="35"/>
      <c r="DZ93" s="79"/>
      <c r="EA93" s="35"/>
      <c r="EB93" s="35"/>
      <c r="EC93" s="35"/>
      <c r="ED93" s="79"/>
      <c r="EE93" s="35"/>
      <c r="EF93" s="35"/>
      <c r="EG93" s="35"/>
      <c r="EH93" s="79"/>
      <c r="EI93" s="35"/>
      <c r="EJ93" s="35"/>
      <c r="EK93" s="35"/>
      <c r="EL93" s="79"/>
      <c r="EM93" s="35"/>
      <c r="EN93" s="35"/>
      <c r="EO93" s="35"/>
      <c r="EP93" s="79"/>
      <c r="EQ93" s="35"/>
      <c r="ER93" s="35"/>
      <c r="ES93" s="35"/>
      <c r="ET93" s="79"/>
      <c r="EU93" s="35"/>
      <c r="EV93" s="35"/>
      <c r="EW93" s="35"/>
      <c r="EX93" s="79"/>
      <c r="EY93" s="35"/>
      <c r="EZ93" s="35"/>
      <c r="FA93" s="35"/>
      <c r="FB93" s="79"/>
      <c r="FC93" s="35"/>
      <c r="FD93" s="35"/>
      <c r="FE93" s="35"/>
      <c r="FF93" s="79"/>
      <c r="FG93" s="35"/>
      <c r="FH93" s="35"/>
      <c r="FI93" s="35"/>
      <c r="FJ93" s="79"/>
      <c r="FK93" s="35"/>
      <c r="FL93" s="35"/>
      <c r="FM93" s="35"/>
      <c r="FN93" s="79"/>
      <c r="FO93" s="35"/>
      <c r="FP93" s="35"/>
      <c r="FQ93" s="35"/>
      <c r="FR93" s="79"/>
      <c r="FS93" s="35"/>
      <c r="FT93" s="35"/>
      <c r="FU93" s="35"/>
      <c r="FV93" s="35"/>
      <c r="FW93" s="35"/>
      <c r="FX93" s="35"/>
      <c r="FY93" s="35"/>
      <c r="FZ93" s="35"/>
      <c r="GA93" s="35"/>
      <c r="GB93" s="35"/>
      <c r="GC93" s="35"/>
      <c r="GD93" s="35"/>
      <c r="GE93" s="35"/>
    </row>
    <row r="94" spans="2:187" x14ac:dyDescent="0.25">
      <c r="C94" s="35"/>
      <c r="D94" s="35"/>
      <c r="E94" s="35"/>
      <c r="F94" s="79"/>
      <c r="G94" s="35"/>
      <c r="H94" s="35"/>
      <c r="I94" s="35"/>
      <c r="J94" s="79"/>
      <c r="K94" s="35"/>
      <c r="L94" s="35"/>
      <c r="M94" s="35"/>
      <c r="N94" s="79"/>
      <c r="O94" s="35"/>
      <c r="P94" s="35"/>
      <c r="Q94" s="35"/>
      <c r="R94" s="79"/>
      <c r="S94" s="35"/>
      <c r="T94" s="35"/>
      <c r="U94" s="35"/>
      <c r="V94" s="79"/>
      <c r="W94" s="35"/>
      <c r="X94" s="35"/>
      <c r="Y94" s="35"/>
      <c r="Z94" s="79"/>
      <c r="AA94" s="35"/>
      <c r="AB94" s="35"/>
      <c r="AC94" s="35"/>
      <c r="AD94" s="79"/>
      <c r="AE94" s="35"/>
      <c r="AF94" s="35"/>
      <c r="AG94" s="35"/>
      <c r="AH94" s="79"/>
      <c r="AI94" s="35"/>
      <c r="AJ94" s="35"/>
      <c r="AK94" s="35"/>
      <c r="AL94" s="79"/>
      <c r="AM94" s="35"/>
      <c r="AN94" s="35"/>
      <c r="AO94" s="35"/>
      <c r="AP94" s="79"/>
      <c r="AQ94" s="35"/>
      <c r="AR94" s="35"/>
      <c r="AS94" s="35"/>
      <c r="AT94" s="79"/>
      <c r="AU94" s="35"/>
      <c r="AV94" s="35"/>
      <c r="AW94" s="35"/>
      <c r="AX94" s="79"/>
      <c r="AY94" s="35"/>
      <c r="AZ94" s="35"/>
      <c r="BA94" s="35"/>
      <c r="BB94" s="79"/>
      <c r="BC94" s="35"/>
      <c r="BD94" s="35"/>
      <c r="BE94" s="35"/>
      <c r="BF94" s="79"/>
      <c r="BG94" s="35"/>
      <c r="BH94" s="35"/>
      <c r="BI94" s="35"/>
      <c r="BJ94" s="79"/>
      <c r="BK94" s="35"/>
      <c r="BL94" s="35"/>
      <c r="BM94" s="35"/>
      <c r="BN94" s="79"/>
      <c r="BO94" s="35"/>
      <c r="BP94" s="35"/>
      <c r="BQ94" s="35"/>
      <c r="BR94" s="79"/>
      <c r="BS94" s="35"/>
      <c r="BT94" s="35"/>
      <c r="BU94" s="35"/>
      <c r="BV94" s="79"/>
      <c r="BW94" s="35"/>
      <c r="BX94" s="35"/>
      <c r="BY94" s="35"/>
      <c r="BZ94" s="79"/>
      <c r="CA94" s="35"/>
      <c r="CB94" s="35"/>
      <c r="CC94" s="35"/>
      <c r="CD94" s="79"/>
      <c r="CE94" s="35"/>
      <c r="CF94" s="35"/>
      <c r="CG94" s="35"/>
      <c r="CH94" s="79"/>
      <c r="CI94" s="35"/>
      <c r="CJ94" s="35"/>
      <c r="CK94" s="35"/>
      <c r="CL94" s="79"/>
      <c r="CM94" s="35"/>
      <c r="CN94" s="35"/>
      <c r="CO94" s="35"/>
      <c r="CP94" s="79"/>
      <c r="CQ94" s="35"/>
      <c r="CR94" s="35"/>
      <c r="CS94" s="35"/>
      <c r="CT94" s="79"/>
      <c r="CU94" s="35"/>
      <c r="CV94" s="35"/>
      <c r="CW94" s="35"/>
      <c r="CX94" s="79"/>
      <c r="CY94" s="35"/>
      <c r="CZ94" s="35"/>
      <c r="DA94" s="35"/>
      <c r="DB94" s="79"/>
      <c r="DC94" s="35"/>
      <c r="DD94" s="35"/>
      <c r="DE94" s="35"/>
      <c r="DF94" s="79"/>
      <c r="DG94" s="35"/>
      <c r="DH94" s="35"/>
      <c r="DI94" s="35"/>
      <c r="DJ94" s="79"/>
      <c r="DK94" s="35"/>
      <c r="DL94" s="35"/>
      <c r="DM94" s="35"/>
      <c r="DN94" s="79"/>
      <c r="DO94" s="35"/>
      <c r="DP94" s="35"/>
      <c r="DQ94" s="35"/>
      <c r="DR94" s="79"/>
      <c r="DS94" s="35"/>
      <c r="DT94" s="35"/>
      <c r="DU94" s="35"/>
      <c r="DV94" s="79"/>
      <c r="DW94" s="35"/>
      <c r="DX94" s="35"/>
      <c r="DY94" s="35"/>
      <c r="DZ94" s="79"/>
      <c r="EA94" s="35"/>
      <c r="EB94" s="35"/>
      <c r="EC94" s="35"/>
      <c r="ED94" s="79"/>
      <c r="EE94" s="35"/>
      <c r="EF94" s="35"/>
      <c r="EG94" s="35"/>
      <c r="EH94" s="79"/>
      <c r="EI94" s="35"/>
      <c r="EJ94" s="35"/>
      <c r="EK94" s="35"/>
      <c r="EL94" s="79"/>
      <c r="EM94" s="35"/>
      <c r="EN94" s="35"/>
      <c r="EO94" s="35"/>
      <c r="EP94" s="79"/>
      <c r="EQ94" s="35"/>
      <c r="ER94" s="35"/>
      <c r="ES94" s="35"/>
      <c r="ET94" s="79"/>
      <c r="EU94" s="35"/>
      <c r="EV94" s="35"/>
      <c r="EW94" s="35"/>
      <c r="EX94" s="79"/>
      <c r="EY94" s="35"/>
      <c r="EZ94" s="35"/>
      <c r="FA94" s="35"/>
      <c r="FB94" s="79"/>
      <c r="FC94" s="35"/>
      <c r="FD94" s="35"/>
      <c r="FE94" s="35"/>
      <c r="FF94" s="79"/>
      <c r="FG94" s="35"/>
      <c r="FH94" s="35"/>
      <c r="FI94" s="35"/>
      <c r="FJ94" s="79"/>
      <c r="FK94" s="35"/>
      <c r="FL94" s="35"/>
      <c r="FM94" s="35"/>
      <c r="FN94" s="79"/>
      <c r="FO94" s="35"/>
      <c r="FP94" s="35"/>
      <c r="FQ94" s="35"/>
      <c r="FR94" s="79"/>
      <c r="FS94" s="35"/>
      <c r="FT94" s="35"/>
      <c r="FU94" s="35"/>
      <c r="FV94" s="35"/>
      <c r="FW94" s="35"/>
      <c r="FX94" s="35"/>
      <c r="FY94" s="35"/>
      <c r="FZ94" s="35"/>
      <c r="GA94" s="35"/>
      <c r="GB94" s="35"/>
      <c r="GC94" s="35"/>
      <c r="GD94" s="35"/>
      <c r="GE94" s="35"/>
    </row>
    <row r="95" spans="2:187" x14ac:dyDescent="0.25">
      <c r="C95" s="35"/>
      <c r="D95" s="35"/>
      <c r="E95" s="35"/>
      <c r="F95" s="79"/>
      <c r="G95" s="35"/>
      <c r="H95" s="35"/>
      <c r="I95" s="35"/>
      <c r="J95" s="79"/>
      <c r="K95" s="35"/>
      <c r="L95" s="35"/>
      <c r="M95" s="35"/>
      <c r="N95" s="79"/>
      <c r="O95" s="35"/>
      <c r="P95" s="35"/>
      <c r="Q95" s="35"/>
      <c r="R95" s="79"/>
      <c r="S95" s="35"/>
      <c r="T95" s="35"/>
      <c r="U95" s="35"/>
      <c r="V95" s="79"/>
      <c r="W95" s="35"/>
      <c r="X95" s="35"/>
      <c r="Y95" s="35"/>
      <c r="Z95" s="79"/>
      <c r="AA95" s="35"/>
      <c r="AB95" s="35"/>
      <c r="AC95" s="35"/>
      <c r="AD95" s="79"/>
      <c r="AE95" s="35"/>
      <c r="AF95" s="35"/>
      <c r="AG95" s="35"/>
      <c r="AH95" s="79"/>
      <c r="AI95" s="35"/>
      <c r="AJ95" s="35"/>
      <c r="AK95" s="35"/>
      <c r="AL95" s="79"/>
      <c r="AM95" s="35"/>
      <c r="AN95" s="35"/>
      <c r="AO95" s="35"/>
      <c r="AP95" s="79"/>
      <c r="AQ95" s="35"/>
      <c r="AR95" s="35"/>
      <c r="AS95" s="35"/>
      <c r="AT95" s="79"/>
      <c r="AU95" s="35"/>
      <c r="AV95" s="35"/>
      <c r="AW95" s="35"/>
      <c r="AX95" s="79"/>
      <c r="AY95" s="35"/>
      <c r="AZ95" s="35"/>
      <c r="BA95" s="35"/>
      <c r="BB95" s="79"/>
      <c r="BC95" s="35"/>
      <c r="BD95" s="35"/>
      <c r="BE95" s="35"/>
      <c r="BF95" s="79"/>
      <c r="BG95" s="35"/>
      <c r="BH95" s="35"/>
      <c r="BI95" s="35"/>
      <c r="BJ95" s="79"/>
      <c r="BK95" s="35"/>
      <c r="BL95" s="35"/>
      <c r="BM95" s="35"/>
      <c r="BN95" s="79"/>
      <c r="BO95" s="35"/>
      <c r="BP95" s="35"/>
      <c r="BQ95" s="35"/>
      <c r="BR95" s="79"/>
      <c r="BS95" s="35"/>
      <c r="BT95" s="35"/>
      <c r="BU95" s="35"/>
      <c r="BV95" s="79"/>
      <c r="BW95" s="35"/>
      <c r="BX95" s="35"/>
      <c r="BY95" s="35"/>
      <c r="BZ95" s="79"/>
      <c r="CA95" s="35"/>
      <c r="CB95" s="35"/>
      <c r="CC95" s="35"/>
      <c r="CD95" s="79"/>
      <c r="CE95" s="35"/>
      <c r="CF95" s="35"/>
      <c r="CG95" s="35"/>
      <c r="CH95" s="79"/>
      <c r="CI95" s="35"/>
      <c r="CJ95" s="35"/>
      <c r="CK95" s="35"/>
      <c r="CL95" s="79"/>
      <c r="CM95" s="35"/>
      <c r="CN95" s="35"/>
      <c r="CO95" s="35"/>
      <c r="CP95" s="79"/>
      <c r="CQ95" s="35"/>
      <c r="CR95" s="35"/>
      <c r="CS95" s="35"/>
      <c r="CT95" s="79"/>
      <c r="CU95" s="35"/>
      <c r="CV95" s="35"/>
      <c r="CW95" s="35"/>
      <c r="CX95" s="79"/>
      <c r="CY95" s="35"/>
      <c r="CZ95" s="35"/>
      <c r="DA95" s="35"/>
      <c r="DB95" s="79"/>
      <c r="DC95" s="35"/>
      <c r="DD95" s="35"/>
      <c r="DE95" s="35"/>
      <c r="DF95" s="79"/>
      <c r="DG95" s="35"/>
      <c r="DH95" s="35"/>
      <c r="DI95" s="35"/>
      <c r="DJ95" s="79"/>
      <c r="DK95" s="35"/>
      <c r="DL95" s="35"/>
      <c r="DM95" s="35"/>
      <c r="DN95" s="79"/>
      <c r="DO95" s="35"/>
      <c r="DP95" s="35"/>
      <c r="DQ95" s="35"/>
      <c r="DR95" s="79"/>
      <c r="DS95" s="35"/>
      <c r="DT95" s="35"/>
      <c r="DU95" s="35"/>
      <c r="DV95" s="79"/>
      <c r="DW95" s="35"/>
      <c r="DX95" s="35"/>
      <c r="DY95" s="35"/>
      <c r="DZ95" s="79"/>
      <c r="EA95" s="35"/>
      <c r="EB95" s="35"/>
      <c r="EC95" s="35"/>
      <c r="ED95" s="79"/>
      <c r="EE95" s="35"/>
      <c r="EF95" s="35"/>
      <c r="EG95" s="35"/>
      <c r="EH95" s="79"/>
      <c r="EI95" s="35"/>
      <c r="EJ95" s="35"/>
      <c r="EK95" s="35"/>
      <c r="EL95" s="79"/>
      <c r="EM95" s="35"/>
      <c r="EN95" s="35"/>
      <c r="EO95" s="35"/>
      <c r="EP95" s="79"/>
      <c r="EQ95" s="35"/>
      <c r="ER95" s="35"/>
      <c r="ES95" s="35"/>
      <c r="ET95" s="79"/>
      <c r="EU95" s="35"/>
      <c r="EV95" s="35"/>
      <c r="EW95" s="35"/>
      <c r="EX95" s="79"/>
      <c r="EY95" s="35"/>
      <c r="EZ95" s="35"/>
      <c r="FA95" s="35"/>
      <c r="FB95" s="79"/>
      <c r="FC95" s="35"/>
      <c r="FD95" s="35"/>
      <c r="FE95" s="35"/>
      <c r="FF95" s="79"/>
      <c r="FG95" s="35"/>
      <c r="FH95" s="35"/>
      <c r="FI95" s="35"/>
      <c r="FJ95" s="79"/>
      <c r="FK95" s="35"/>
      <c r="FL95" s="35"/>
      <c r="FM95" s="35"/>
      <c r="FN95" s="79"/>
      <c r="FO95" s="35"/>
      <c r="FP95" s="35"/>
      <c r="FQ95" s="35"/>
      <c r="FR95" s="79"/>
      <c r="FS95" s="35"/>
      <c r="FT95" s="35"/>
      <c r="FU95" s="35"/>
      <c r="FV95" s="35"/>
      <c r="FW95" s="35"/>
      <c r="FX95" s="35"/>
      <c r="FY95" s="35"/>
      <c r="FZ95" s="35"/>
      <c r="GA95" s="35"/>
      <c r="GB95" s="35"/>
      <c r="GC95" s="35"/>
      <c r="GD95" s="35"/>
      <c r="GE95" s="35"/>
    </row>
    <row r="96" spans="2:187" x14ac:dyDescent="0.25">
      <c r="C96" s="35"/>
      <c r="D96" s="35"/>
      <c r="E96" s="35"/>
      <c r="F96" s="79"/>
      <c r="G96" s="35"/>
      <c r="H96" s="35"/>
      <c r="I96" s="35"/>
      <c r="J96" s="79"/>
      <c r="K96" s="35"/>
      <c r="L96" s="35"/>
      <c r="M96" s="35"/>
      <c r="N96" s="79"/>
      <c r="O96" s="35"/>
      <c r="P96" s="35"/>
      <c r="Q96" s="35"/>
      <c r="R96" s="79"/>
      <c r="S96" s="35"/>
      <c r="T96" s="35"/>
      <c r="U96" s="35"/>
      <c r="V96" s="79"/>
      <c r="W96" s="35"/>
      <c r="X96" s="35"/>
      <c r="Y96" s="35"/>
      <c r="Z96" s="79"/>
      <c r="AA96" s="35"/>
      <c r="AB96" s="35"/>
      <c r="AC96" s="35"/>
      <c r="AD96" s="79"/>
      <c r="AE96" s="35"/>
      <c r="AF96" s="35"/>
      <c r="AG96" s="35"/>
      <c r="AH96" s="79"/>
      <c r="AI96" s="35"/>
      <c r="AJ96" s="35"/>
      <c r="AK96" s="35"/>
      <c r="AL96" s="79"/>
      <c r="AM96" s="35"/>
      <c r="AN96" s="35"/>
      <c r="AO96" s="35"/>
      <c r="AP96" s="79"/>
      <c r="AQ96" s="35"/>
      <c r="AR96" s="35"/>
      <c r="AS96" s="35"/>
      <c r="AT96" s="79"/>
      <c r="AU96" s="35"/>
      <c r="AV96" s="35"/>
      <c r="AW96" s="35"/>
      <c r="AX96" s="79"/>
      <c r="AY96" s="35"/>
      <c r="AZ96" s="35"/>
      <c r="BA96" s="35"/>
      <c r="BB96" s="79"/>
      <c r="BC96" s="35"/>
      <c r="BD96" s="35"/>
      <c r="BE96" s="35"/>
      <c r="BF96" s="79"/>
      <c r="BG96" s="35"/>
      <c r="BH96" s="35"/>
      <c r="BI96" s="35"/>
      <c r="BJ96" s="79"/>
      <c r="BK96" s="35"/>
      <c r="BL96" s="35"/>
      <c r="BM96" s="35"/>
      <c r="BN96" s="79"/>
      <c r="BO96" s="35"/>
      <c r="BP96" s="35"/>
      <c r="BQ96" s="35"/>
      <c r="BR96" s="79"/>
      <c r="BS96" s="35"/>
      <c r="BT96" s="35"/>
      <c r="BU96" s="35"/>
      <c r="BV96" s="79"/>
      <c r="BW96" s="35"/>
      <c r="BX96" s="35"/>
      <c r="BY96" s="35"/>
      <c r="BZ96" s="79"/>
      <c r="CA96" s="35"/>
      <c r="CB96" s="35"/>
      <c r="CC96" s="35"/>
      <c r="CD96" s="79"/>
      <c r="CE96" s="35"/>
      <c r="CF96" s="35"/>
      <c r="CG96" s="35"/>
      <c r="CH96" s="79"/>
      <c r="CI96" s="35"/>
      <c r="CJ96" s="35"/>
      <c r="CK96" s="35"/>
      <c r="CL96" s="79"/>
      <c r="CM96" s="35"/>
      <c r="CN96" s="35"/>
      <c r="CO96" s="35"/>
      <c r="CP96" s="79"/>
      <c r="CQ96" s="35"/>
      <c r="CR96" s="35"/>
      <c r="CS96" s="35"/>
      <c r="CT96" s="79"/>
      <c r="CU96" s="35"/>
      <c r="CV96" s="35"/>
      <c r="CW96" s="35"/>
      <c r="CX96" s="79"/>
      <c r="CY96" s="35"/>
      <c r="CZ96" s="35"/>
      <c r="DA96" s="35"/>
      <c r="DB96" s="79"/>
      <c r="DC96" s="35"/>
      <c r="DD96" s="35"/>
      <c r="DE96" s="35"/>
      <c r="DF96" s="79"/>
      <c r="DG96" s="35"/>
      <c r="DH96" s="35"/>
      <c r="DI96" s="35"/>
      <c r="DJ96" s="79"/>
      <c r="DK96" s="35"/>
      <c r="DL96" s="35"/>
      <c r="DM96" s="35"/>
      <c r="DN96" s="79"/>
      <c r="DO96" s="35"/>
      <c r="DP96" s="35"/>
      <c r="DQ96" s="35"/>
      <c r="DR96" s="79"/>
      <c r="DS96" s="35"/>
      <c r="DT96" s="35"/>
      <c r="DU96" s="35"/>
      <c r="DV96" s="79"/>
      <c r="DW96" s="35"/>
      <c r="DX96" s="35"/>
      <c r="DY96" s="35"/>
      <c r="DZ96" s="79"/>
      <c r="EA96" s="35"/>
      <c r="EB96" s="35"/>
      <c r="EC96" s="35"/>
      <c r="ED96" s="79"/>
      <c r="EE96" s="35"/>
      <c r="EF96" s="35"/>
      <c r="EG96" s="35"/>
      <c r="EH96" s="79"/>
      <c r="EI96" s="35"/>
      <c r="EJ96" s="35"/>
      <c r="EK96" s="35"/>
      <c r="EL96" s="79"/>
      <c r="EM96" s="35"/>
      <c r="EN96" s="35"/>
      <c r="EO96" s="35"/>
      <c r="EP96" s="79"/>
      <c r="EQ96" s="35"/>
      <c r="ER96" s="35"/>
      <c r="ES96" s="35"/>
      <c r="ET96" s="79"/>
      <c r="EU96" s="35"/>
      <c r="EV96" s="35"/>
      <c r="EW96" s="35"/>
      <c r="EX96" s="79"/>
      <c r="EY96" s="35"/>
      <c r="EZ96" s="35"/>
      <c r="FA96" s="35"/>
      <c r="FB96" s="79"/>
      <c r="FC96" s="35"/>
      <c r="FD96" s="35"/>
      <c r="FE96" s="35"/>
      <c r="FF96" s="79"/>
      <c r="FG96" s="35"/>
      <c r="FH96" s="35"/>
      <c r="FI96" s="35"/>
      <c r="FJ96" s="79"/>
      <c r="FK96" s="35"/>
      <c r="FL96" s="35"/>
      <c r="FM96" s="35"/>
      <c r="FN96" s="79"/>
      <c r="FO96" s="35"/>
      <c r="FP96" s="35"/>
      <c r="FQ96" s="35"/>
      <c r="FR96" s="79"/>
      <c r="FS96" s="35"/>
      <c r="FT96" s="35"/>
      <c r="FU96" s="35"/>
      <c r="FV96" s="35"/>
      <c r="FW96" s="35"/>
      <c r="FX96" s="35"/>
      <c r="FY96" s="35"/>
      <c r="FZ96" s="35"/>
      <c r="GA96" s="35"/>
      <c r="GB96" s="35"/>
      <c r="GC96" s="35"/>
      <c r="GD96" s="35"/>
      <c r="GE96" s="35"/>
    </row>
    <row r="97" spans="3:187" x14ac:dyDescent="0.25">
      <c r="C97" s="35"/>
      <c r="D97" s="35"/>
      <c r="E97" s="35"/>
      <c r="F97" s="79"/>
      <c r="G97" s="35"/>
      <c r="H97" s="35"/>
      <c r="I97" s="35"/>
      <c r="J97" s="79"/>
      <c r="K97" s="35"/>
      <c r="L97" s="35"/>
      <c r="M97" s="35"/>
      <c r="N97" s="79"/>
      <c r="O97" s="35"/>
      <c r="P97" s="35"/>
      <c r="Q97" s="35"/>
      <c r="R97" s="79"/>
      <c r="S97" s="35"/>
      <c r="T97" s="35"/>
      <c r="U97" s="35"/>
      <c r="V97" s="79"/>
      <c r="W97" s="35"/>
      <c r="X97" s="35"/>
      <c r="Y97" s="35"/>
      <c r="Z97" s="79"/>
      <c r="AA97" s="35"/>
      <c r="AB97" s="35"/>
      <c r="AC97" s="35"/>
      <c r="AD97" s="79"/>
      <c r="AE97" s="35"/>
      <c r="AF97" s="35"/>
      <c r="AG97" s="35"/>
      <c r="AH97" s="79"/>
      <c r="AI97" s="35"/>
      <c r="AJ97" s="35"/>
      <c r="AK97" s="35"/>
      <c r="AL97" s="79"/>
      <c r="AM97" s="35"/>
      <c r="AN97" s="35"/>
      <c r="AO97" s="35"/>
      <c r="AP97" s="79"/>
      <c r="AQ97" s="35"/>
      <c r="AR97" s="35"/>
      <c r="AS97" s="35"/>
      <c r="AT97" s="79"/>
      <c r="AU97" s="35"/>
      <c r="AV97" s="35"/>
      <c r="AW97" s="35"/>
      <c r="AX97" s="79"/>
      <c r="AY97" s="35"/>
      <c r="AZ97" s="35"/>
      <c r="BA97" s="35"/>
      <c r="BB97" s="79"/>
      <c r="BC97" s="35"/>
      <c r="BD97" s="35"/>
      <c r="BE97" s="35"/>
      <c r="BF97" s="79"/>
      <c r="BG97" s="35"/>
      <c r="BH97" s="35"/>
      <c r="BI97" s="35"/>
      <c r="BJ97" s="79"/>
      <c r="BK97" s="35"/>
      <c r="BL97" s="35"/>
      <c r="BM97" s="35"/>
      <c r="BN97" s="79"/>
      <c r="BO97" s="35"/>
      <c r="BP97" s="35"/>
      <c r="BQ97" s="35"/>
      <c r="BR97" s="79"/>
      <c r="BS97" s="35"/>
      <c r="BT97" s="35"/>
      <c r="BU97" s="35"/>
      <c r="BV97" s="79"/>
      <c r="BW97" s="35"/>
      <c r="BX97" s="35"/>
      <c r="BY97" s="35"/>
      <c r="BZ97" s="79"/>
      <c r="CA97" s="35"/>
      <c r="CB97" s="35"/>
      <c r="CC97" s="35"/>
      <c r="CD97" s="79"/>
      <c r="CE97" s="35"/>
      <c r="CF97" s="35"/>
      <c r="CG97" s="35"/>
      <c r="CH97" s="79"/>
      <c r="CI97" s="35"/>
      <c r="CJ97" s="35"/>
      <c r="CK97" s="35"/>
      <c r="CL97" s="79"/>
      <c r="CM97" s="35"/>
      <c r="CN97" s="35"/>
      <c r="CO97" s="35"/>
      <c r="CP97" s="79"/>
      <c r="CQ97" s="35"/>
      <c r="CR97" s="35"/>
      <c r="CS97" s="35"/>
      <c r="CT97" s="79"/>
      <c r="CU97" s="35"/>
      <c r="CV97" s="35"/>
      <c r="CW97" s="35"/>
      <c r="CX97" s="79"/>
      <c r="CY97" s="35"/>
      <c r="CZ97" s="35"/>
      <c r="DA97" s="35"/>
      <c r="DB97" s="79"/>
      <c r="DC97" s="35"/>
      <c r="DD97" s="35"/>
      <c r="DE97" s="35"/>
      <c r="DF97" s="79"/>
      <c r="DG97" s="35"/>
      <c r="DH97" s="35"/>
      <c r="DI97" s="35"/>
      <c r="DJ97" s="79"/>
      <c r="DK97" s="35"/>
      <c r="DL97" s="35"/>
      <c r="DM97" s="35"/>
      <c r="DN97" s="79"/>
      <c r="DO97" s="35"/>
      <c r="DP97" s="35"/>
      <c r="DQ97" s="35"/>
      <c r="DR97" s="79"/>
      <c r="DS97" s="35"/>
      <c r="DT97" s="35"/>
      <c r="DU97" s="35"/>
      <c r="DV97" s="79"/>
      <c r="DW97" s="35"/>
      <c r="DX97" s="35"/>
      <c r="DY97" s="35"/>
      <c r="DZ97" s="79"/>
      <c r="EA97" s="35"/>
      <c r="EB97" s="35"/>
      <c r="EC97" s="35"/>
      <c r="ED97" s="79"/>
      <c r="EE97" s="35"/>
      <c r="EF97" s="35"/>
      <c r="EG97" s="35"/>
      <c r="EH97" s="79"/>
      <c r="EI97" s="35"/>
      <c r="EJ97" s="35"/>
      <c r="EK97" s="35"/>
      <c r="EL97" s="79"/>
      <c r="EM97" s="35"/>
      <c r="EN97" s="35"/>
      <c r="EO97" s="35"/>
      <c r="EP97" s="79"/>
      <c r="EQ97" s="35"/>
      <c r="ER97" s="35"/>
      <c r="ES97" s="35"/>
      <c r="ET97" s="79"/>
      <c r="EU97" s="35"/>
      <c r="EV97" s="35"/>
      <c r="EW97" s="35"/>
      <c r="EX97" s="79"/>
      <c r="EY97" s="35"/>
      <c r="EZ97" s="35"/>
      <c r="FA97" s="35"/>
      <c r="FB97" s="79"/>
      <c r="FC97" s="35"/>
      <c r="FD97" s="35"/>
      <c r="FE97" s="35"/>
      <c r="FF97" s="79"/>
      <c r="FG97" s="35"/>
      <c r="FH97" s="35"/>
      <c r="FI97" s="35"/>
      <c r="FJ97" s="79"/>
      <c r="FK97" s="35"/>
      <c r="FL97" s="35"/>
      <c r="FM97" s="35"/>
      <c r="FN97" s="79"/>
      <c r="FO97" s="35"/>
      <c r="FP97" s="35"/>
      <c r="FQ97" s="35"/>
      <c r="FR97" s="79"/>
      <c r="FS97" s="35"/>
      <c r="FT97" s="35"/>
      <c r="FU97" s="35"/>
      <c r="FV97" s="35"/>
      <c r="FW97" s="35"/>
      <c r="FX97" s="35"/>
      <c r="FY97" s="35"/>
      <c r="FZ97" s="35"/>
      <c r="GA97" s="35"/>
      <c r="GB97" s="35"/>
      <c r="GC97" s="35"/>
      <c r="GD97" s="35"/>
      <c r="GE97" s="35"/>
    </row>
    <row r="98" spans="3:187" x14ac:dyDescent="0.25">
      <c r="C98" s="35"/>
      <c r="D98" s="35"/>
      <c r="E98" s="35"/>
      <c r="F98" s="79"/>
      <c r="G98" s="35"/>
      <c r="H98" s="35"/>
      <c r="I98" s="35"/>
      <c r="J98" s="79"/>
      <c r="K98" s="35"/>
      <c r="L98" s="35"/>
      <c r="M98" s="35"/>
      <c r="N98" s="79"/>
      <c r="O98" s="35"/>
      <c r="P98" s="35"/>
      <c r="Q98" s="35"/>
      <c r="R98" s="79"/>
      <c r="S98" s="35"/>
      <c r="T98" s="35"/>
      <c r="U98" s="35"/>
      <c r="V98" s="79"/>
      <c r="W98" s="35"/>
      <c r="X98" s="35"/>
      <c r="Y98" s="35"/>
      <c r="Z98" s="79"/>
      <c r="AA98" s="35"/>
      <c r="AB98" s="35"/>
      <c r="AC98" s="35"/>
      <c r="AD98" s="79"/>
      <c r="AE98" s="35"/>
      <c r="AF98" s="35"/>
      <c r="AG98" s="35"/>
      <c r="AH98" s="79"/>
      <c r="AI98" s="35"/>
      <c r="AJ98" s="35"/>
      <c r="AK98" s="35"/>
      <c r="AL98" s="79"/>
      <c r="AM98" s="35"/>
      <c r="AN98" s="35"/>
      <c r="AO98" s="35"/>
      <c r="AP98" s="79"/>
      <c r="AQ98" s="35"/>
      <c r="AR98" s="35"/>
      <c r="AS98" s="35"/>
      <c r="AT98" s="79"/>
      <c r="AU98" s="35"/>
      <c r="AV98" s="35"/>
      <c r="AW98" s="35"/>
      <c r="AX98" s="79"/>
      <c r="AY98" s="35"/>
      <c r="AZ98" s="35"/>
      <c r="BA98" s="35"/>
      <c r="BB98" s="79"/>
      <c r="BC98" s="35"/>
      <c r="BD98" s="35"/>
      <c r="BE98" s="35"/>
      <c r="BF98" s="79"/>
      <c r="BG98" s="35"/>
      <c r="BH98" s="35"/>
      <c r="BI98" s="35"/>
      <c r="BJ98" s="79"/>
      <c r="BK98" s="35"/>
      <c r="BL98" s="35"/>
      <c r="BM98" s="35"/>
      <c r="BN98" s="79"/>
      <c r="BO98" s="35"/>
      <c r="BP98" s="35"/>
      <c r="BQ98" s="35"/>
      <c r="BR98" s="79"/>
      <c r="BS98" s="35"/>
      <c r="BT98" s="35"/>
      <c r="BU98" s="35"/>
      <c r="BV98" s="79"/>
      <c r="BW98" s="35"/>
      <c r="BX98" s="35"/>
      <c r="BY98" s="35"/>
      <c r="BZ98" s="79"/>
      <c r="CA98" s="35"/>
      <c r="CB98" s="35"/>
      <c r="CC98" s="35"/>
      <c r="CD98" s="79"/>
      <c r="CE98" s="35"/>
      <c r="CF98" s="35"/>
      <c r="CG98" s="35"/>
      <c r="CH98" s="79"/>
      <c r="CI98" s="35"/>
      <c r="CJ98" s="35"/>
      <c r="CK98" s="35"/>
      <c r="CL98" s="79"/>
      <c r="CM98" s="35"/>
      <c r="CN98" s="35"/>
      <c r="CO98" s="35"/>
      <c r="CP98" s="79"/>
      <c r="CQ98" s="35"/>
      <c r="CR98" s="35"/>
      <c r="CS98" s="35"/>
      <c r="CT98" s="79"/>
      <c r="CU98" s="35"/>
      <c r="CV98" s="35"/>
      <c r="CW98" s="35"/>
      <c r="CX98" s="79"/>
      <c r="CY98" s="35"/>
      <c r="CZ98" s="35"/>
      <c r="DA98" s="35"/>
      <c r="DB98" s="79"/>
      <c r="DC98" s="35"/>
      <c r="DD98" s="35"/>
      <c r="DE98" s="35"/>
      <c r="DF98" s="79"/>
      <c r="DG98" s="35"/>
      <c r="DH98" s="35"/>
      <c r="DI98" s="35"/>
      <c r="DJ98" s="79"/>
      <c r="DK98" s="35"/>
      <c r="DL98" s="35"/>
      <c r="DM98" s="35"/>
      <c r="DN98" s="79"/>
      <c r="DO98" s="35"/>
      <c r="DP98" s="35"/>
      <c r="DQ98" s="35"/>
      <c r="DR98" s="79"/>
      <c r="DS98" s="35"/>
      <c r="DT98" s="35"/>
      <c r="DU98" s="35"/>
      <c r="DV98" s="79"/>
      <c r="DW98" s="35"/>
      <c r="DX98" s="35"/>
      <c r="DY98" s="35"/>
      <c r="DZ98" s="79"/>
      <c r="EA98" s="35"/>
      <c r="EB98" s="35"/>
      <c r="EC98" s="35"/>
      <c r="ED98" s="79"/>
      <c r="EE98" s="35"/>
      <c r="EF98" s="35"/>
      <c r="EG98" s="35"/>
      <c r="EH98" s="79"/>
      <c r="EI98" s="35"/>
      <c r="EJ98" s="35"/>
      <c r="EK98" s="35"/>
      <c r="EL98" s="79"/>
      <c r="EM98" s="35"/>
      <c r="EN98" s="35"/>
      <c r="EO98" s="35"/>
      <c r="EP98" s="79"/>
      <c r="EQ98" s="35"/>
      <c r="ER98" s="35"/>
      <c r="ES98" s="35"/>
      <c r="ET98" s="79"/>
      <c r="EU98" s="35"/>
      <c r="EV98" s="35"/>
      <c r="EW98" s="35"/>
      <c r="EX98" s="79"/>
      <c r="EY98" s="35"/>
      <c r="EZ98" s="35"/>
      <c r="FA98" s="35"/>
      <c r="FB98" s="79"/>
      <c r="FC98" s="35"/>
      <c r="FD98" s="35"/>
      <c r="FE98" s="35"/>
      <c r="FF98" s="79"/>
      <c r="FG98" s="35"/>
      <c r="FH98" s="35"/>
      <c r="FI98" s="35"/>
      <c r="FJ98" s="79"/>
      <c r="FK98" s="35"/>
      <c r="FL98" s="35"/>
      <c r="FM98" s="35"/>
      <c r="FN98" s="79"/>
      <c r="FO98" s="35"/>
      <c r="FP98" s="35"/>
      <c r="FQ98" s="35"/>
      <c r="FR98" s="79"/>
      <c r="FS98" s="35"/>
      <c r="FT98" s="35"/>
      <c r="FU98" s="35"/>
      <c r="FV98" s="35"/>
      <c r="FW98" s="35"/>
      <c r="FX98" s="35"/>
      <c r="FY98" s="35"/>
      <c r="FZ98" s="35"/>
      <c r="GA98" s="35"/>
      <c r="GB98" s="35"/>
      <c r="GC98" s="35"/>
      <c r="GD98" s="35"/>
      <c r="GE98" s="35"/>
    </row>
    <row r="99" spans="3:187" x14ac:dyDescent="0.25">
      <c r="C99" s="35"/>
      <c r="D99" s="35"/>
      <c r="E99" s="35"/>
      <c r="F99" s="79"/>
      <c r="G99" s="35"/>
      <c r="H99" s="35"/>
      <c r="I99" s="35"/>
      <c r="J99" s="79"/>
      <c r="K99" s="35"/>
      <c r="L99" s="35"/>
      <c r="M99" s="35"/>
      <c r="N99" s="79"/>
      <c r="O99" s="35"/>
      <c r="P99" s="35"/>
      <c r="Q99" s="35"/>
      <c r="R99" s="79"/>
      <c r="S99" s="35"/>
      <c r="T99" s="35"/>
      <c r="U99" s="35"/>
      <c r="V99" s="79"/>
      <c r="W99" s="35"/>
      <c r="X99" s="35"/>
      <c r="Y99" s="35"/>
      <c r="Z99" s="79"/>
      <c r="AA99" s="35"/>
      <c r="AB99" s="35"/>
      <c r="AC99" s="35"/>
      <c r="AD99" s="79"/>
      <c r="AE99" s="35"/>
      <c r="AF99" s="35"/>
      <c r="AG99" s="35"/>
      <c r="AH99" s="79"/>
      <c r="AI99" s="35"/>
      <c r="AJ99" s="35"/>
      <c r="AK99" s="35"/>
      <c r="AL99" s="79"/>
      <c r="AM99" s="35"/>
      <c r="AN99" s="35"/>
      <c r="AO99" s="35"/>
      <c r="AP99" s="79"/>
      <c r="AQ99" s="35"/>
      <c r="AR99" s="35"/>
      <c r="AS99" s="35"/>
      <c r="AT99" s="79"/>
      <c r="AU99" s="35"/>
      <c r="AV99" s="35"/>
      <c r="AW99" s="35"/>
      <c r="AX99" s="79"/>
      <c r="AY99" s="35"/>
      <c r="AZ99" s="35"/>
      <c r="BA99" s="35"/>
      <c r="BB99" s="79"/>
      <c r="BC99" s="35"/>
      <c r="BD99" s="35"/>
      <c r="BE99" s="35"/>
      <c r="BF99" s="79"/>
      <c r="BG99" s="35"/>
      <c r="BH99" s="35"/>
      <c r="BI99" s="35"/>
      <c r="BJ99" s="79"/>
      <c r="BK99" s="35"/>
      <c r="BL99" s="35"/>
      <c r="BM99" s="35"/>
      <c r="BN99" s="79"/>
      <c r="BO99" s="35"/>
      <c r="BP99" s="35"/>
      <c r="BQ99" s="35"/>
      <c r="BR99" s="79"/>
      <c r="BS99" s="35"/>
      <c r="BT99" s="35"/>
      <c r="BU99" s="35"/>
      <c r="BV99" s="79"/>
      <c r="BW99" s="35"/>
      <c r="BX99" s="35"/>
      <c r="BY99" s="35"/>
      <c r="BZ99" s="79"/>
      <c r="CA99" s="35"/>
      <c r="CB99" s="35"/>
      <c r="CC99" s="35"/>
      <c r="CD99" s="79"/>
      <c r="CE99" s="35"/>
      <c r="CF99" s="35"/>
      <c r="CG99" s="35"/>
      <c r="CH99" s="79"/>
      <c r="CI99" s="35"/>
      <c r="CJ99" s="35"/>
      <c r="CK99" s="35"/>
      <c r="CL99" s="79"/>
      <c r="CM99" s="35"/>
      <c r="CN99" s="35"/>
      <c r="CO99" s="35"/>
      <c r="CP99" s="79"/>
      <c r="CQ99" s="35"/>
      <c r="CR99" s="35"/>
      <c r="CS99" s="35"/>
      <c r="CT99" s="79"/>
      <c r="CU99" s="35"/>
      <c r="CV99" s="35"/>
      <c r="CW99" s="35"/>
      <c r="CX99" s="79"/>
      <c r="CY99" s="35"/>
      <c r="CZ99" s="35"/>
      <c r="DA99" s="35"/>
      <c r="DB99" s="79"/>
      <c r="DC99" s="35"/>
      <c r="DD99" s="35"/>
      <c r="DE99" s="35"/>
      <c r="DF99" s="79"/>
      <c r="DG99" s="35"/>
      <c r="DH99" s="35"/>
      <c r="DI99" s="35"/>
      <c r="DJ99" s="79"/>
      <c r="DK99" s="35"/>
      <c r="DL99" s="35"/>
      <c r="DM99" s="35"/>
      <c r="DN99" s="79"/>
      <c r="DO99" s="35"/>
      <c r="DP99" s="35"/>
      <c r="DQ99" s="35"/>
      <c r="DR99" s="79"/>
      <c r="DS99" s="35"/>
      <c r="DT99" s="35"/>
      <c r="DU99" s="35"/>
      <c r="DV99" s="79"/>
      <c r="DW99" s="35"/>
      <c r="DX99" s="35"/>
      <c r="DY99" s="35"/>
      <c r="DZ99" s="79"/>
      <c r="EA99" s="35"/>
      <c r="EB99" s="35"/>
      <c r="EC99" s="35"/>
      <c r="ED99" s="79"/>
      <c r="EE99" s="35"/>
      <c r="EF99" s="35"/>
      <c r="EG99" s="35"/>
      <c r="EH99" s="79"/>
      <c r="EI99" s="35"/>
      <c r="EJ99" s="35"/>
      <c r="EK99" s="35"/>
      <c r="EL99" s="79"/>
      <c r="EM99" s="35"/>
      <c r="EN99" s="35"/>
      <c r="EO99" s="35"/>
      <c r="EP99" s="79"/>
      <c r="EQ99" s="35"/>
      <c r="ER99" s="35"/>
      <c r="ES99" s="35"/>
      <c r="ET99" s="79"/>
      <c r="EU99" s="35"/>
      <c r="EV99" s="35"/>
      <c r="EW99" s="35"/>
      <c r="EX99" s="79"/>
      <c r="EY99" s="35"/>
      <c r="EZ99" s="35"/>
      <c r="FA99" s="35"/>
      <c r="FB99" s="79"/>
      <c r="FC99" s="35"/>
      <c r="FD99" s="35"/>
      <c r="FE99" s="35"/>
      <c r="FF99" s="79"/>
      <c r="FG99" s="35"/>
      <c r="FH99" s="35"/>
      <c r="FI99" s="35"/>
      <c r="FJ99" s="79"/>
      <c r="FK99" s="35"/>
      <c r="FL99" s="35"/>
      <c r="FM99" s="35"/>
      <c r="FN99" s="79"/>
      <c r="FO99" s="35"/>
      <c r="FP99" s="35"/>
      <c r="FQ99" s="35"/>
      <c r="FR99" s="79"/>
      <c r="FS99" s="35"/>
      <c r="FT99" s="35"/>
      <c r="FU99" s="35"/>
      <c r="FV99" s="35"/>
      <c r="FW99" s="35"/>
      <c r="FX99" s="35"/>
      <c r="FY99" s="35"/>
      <c r="FZ99" s="35"/>
      <c r="GA99" s="35"/>
      <c r="GB99" s="35"/>
      <c r="GC99" s="35"/>
      <c r="GD99" s="35"/>
      <c r="GE99" s="35"/>
    </row>
    <row r="100" spans="3:187" x14ac:dyDescent="0.25">
      <c r="C100" s="35"/>
      <c r="D100" s="35"/>
      <c r="E100" s="35"/>
      <c r="F100" s="79"/>
      <c r="G100" s="35"/>
      <c r="H100" s="35"/>
      <c r="I100" s="35"/>
      <c r="J100" s="79"/>
      <c r="K100" s="35"/>
      <c r="L100" s="35"/>
      <c r="M100" s="35"/>
      <c r="N100" s="79"/>
      <c r="O100" s="35"/>
      <c r="P100" s="35"/>
      <c r="Q100" s="35"/>
      <c r="R100" s="79"/>
      <c r="S100" s="35"/>
      <c r="T100" s="35"/>
      <c r="U100" s="35"/>
      <c r="V100" s="79"/>
      <c r="W100" s="35"/>
      <c r="X100" s="35"/>
      <c r="Y100" s="35"/>
      <c r="Z100" s="79"/>
      <c r="AA100" s="35"/>
      <c r="AB100" s="35"/>
      <c r="AC100" s="35"/>
      <c r="AD100" s="79"/>
      <c r="AE100" s="35"/>
      <c r="AF100" s="35"/>
      <c r="AG100" s="35"/>
      <c r="AH100" s="79"/>
      <c r="AI100" s="35"/>
      <c r="AJ100" s="35"/>
      <c r="AK100" s="35"/>
      <c r="AL100" s="79"/>
      <c r="AM100" s="35"/>
      <c r="AN100" s="35"/>
      <c r="AO100" s="35"/>
      <c r="AP100" s="79"/>
      <c r="AQ100" s="35"/>
      <c r="AR100" s="35"/>
      <c r="AS100" s="35"/>
      <c r="AT100" s="79"/>
      <c r="AU100" s="35"/>
      <c r="AV100" s="35"/>
      <c r="AW100" s="35"/>
      <c r="AX100" s="79"/>
      <c r="AY100" s="35"/>
      <c r="AZ100" s="35"/>
      <c r="BA100" s="35"/>
      <c r="BB100" s="79"/>
      <c r="BC100" s="35"/>
      <c r="BD100" s="35"/>
      <c r="BE100" s="35"/>
      <c r="BF100" s="79"/>
      <c r="BG100" s="35"/>
      <c r="BH100" s="35"/>
      <c r="BI100" s="35"/>
      <c r="BJ100" s="79"/>
      <c r="BK100" s="35"/>
      <c r="BL100" s="35"/>
      <c r="BM100" s="35"/>
      <c r="BN100" s="79"/>
      <c r="BO100" s="35"/>
      <c r="BP100" s="35"/>
      <c r="BQ100" s="35"/>
      <c r="BR100" s="79"/>
      <c r="BS100" s="35"/>
      <c r="BT100" s="35"/>
      <c r="BU100" s="35"/>
      <c r="BV100" s="79"/>
      <c r="BW100" s="35"/>
      <c r="BX100" s="35"/>
      <c r="BY100" s="35"/>
      <c r="BZ100" s="79"/>
      <c r="CA100" s="35"/>
      <c r="CB100" s="35"/>
      <c r="CC100" s="35"/>
      <c r="CD100" s="79"/>
      <c r="CE100" s="35"/>
      <c r="CF100" s="35"/>
      <c r="CG100" s="35"/>
      <c r="CH100" s="79"/>
      <c r="CI100" s="35"/>
      <c r="CJ100" s="35"/>
      <c r="CK100" s="35"/>
      <c r="CL100" s="79"/>
      <c r="CM100" s="35"/>
      <c r="CN100" s="35"/>
      <c r="CO100" s="35"/>
      <c r="CP100" s="79"/>
      <c r="CQ100" s="35"/>
      <c r="CR100" s="35"/>
      <c r="CS100" s="35"/>
      <c r="CT100" s="79"/>
      <c r="CU100" s="35"/>
      <c r="CV100" s="35"/>
      <c r="CW100" s="35"/>
      <c r="CX100" s="79"/>
      <c r="CY100" s="35"/>
      <c r="CZ100" s="35"/>
      <c r="DA100" s="35"/>
      <c r="DB100" s="79"/>
      <c r="DC100" s="35"/>
      <c r="DD100" s="35"/>
      <c r="DE100" s="35"/>
      <c r="DF100" s="79"/>
      <c r="DG100" s="35"/>
      <c r="DH100" s="35"/>
      <c r="DI100" s="35"/>
      <c r="DJ100" s="79"/>
      <c r="DK100" s="35"/>
      <c r="DL100" s="35"/>
      <c r="DM100" s="35"/>
      <c r="DN100" s="79"/>
      <c r="DO100" s="35"/>
      <c r="DP100" s="35"/>
      <c r="DQ100" s="35"/>
      <c r="DR100" s="79"/>
      <c r="DS100" s="35"/>
      <c r="DT100" s="35"/>
      <c r="DU100" s="35"/>
      <c r="DV100" s="79"/>
      <c r="DW100" s="35"/>
      <c r="DX100" s="35"/>
      <c r="DY100" s="35"/>
      <c r="DZ100" s="79"/>
      <c r="EA100" s="35"/>
      <c r="EB100" s="35"/>
      <c r="EC100" s="35"/>
      <c r="ED100" s="79"/>
      <c r="EE100" s="35"/>
      <c r="EF100" s="35"/>
      <c r="EG100" s="35"/>
      <c r="EH100" s="79"/>
      <c r="EI100" s="35"/>
      <c r="EJ100" s="35"/>
      <c r="EK100" s="35"/>
      <c r="EL100" s="79"/>
      <c r="EM100" s="35"/>
      <c r="EN100" s="35"/>
      <c r="EO100" s="35"/>
      <c r="EP100" s="79"/>
      <c r="EQ100" s="35"/>
      <c r="ER100" s="35"/>
      <c r="ES100" s="35"/>
      <c r="ET100" s="79"/>
      <c r="EU100" s="35"/>
      <c r="EV100" s="35"/>
      <c r="EW100" s="35"/>
      <c r="EX100" s="79"/>
      <c r="EY100" s="35"/>
      <c r="EZ100" s="35"/>
      <c r="FA100" s="35"/>
      <c r="FB100" s="79"/>
      <c r="FC100" s="35"/>
      <c r="FD100" s="35"/>
      <c r="FE100" s="35"/>
      <c r="FF100" s="79"/>
      <c r="FG100" s="35"/>
      <c r="FH100" s="35"/>
      <c r="FI100" s="35"/>
      <c r="FJ100" s="79"/>
      <c r="FK100" s="35"/>
      <c r="FL100" s="35"/>
      <c r="FM100" s="35"/>
      <c r="FN100" s="79"/>
      <c r="FO100" s="35"/>
      <c r="FP100" s="35"/>
      <c r="FQ100" s="35"/>
      <c r="FR100" s="79"/>
      <c r="FS100" s="35"/>
      <c r="FT100" s="35"/>
      <c r="FU100" s="35"/>
      <c r="FV100" s="35"/>
      <c r="FW100" s="35"/>
      <c r="FX100" s="35"/>
      <c r="FY100" s="35"/>
      <c r="FZ100" s="35"/>
      <c r="GA100" s="35"/>
      <c r="GB100" s="35"/>
      <c r="GC100" s="35"/>
      <c r="GD100" s="35"/>
      <c r="GE100" s="35"/>
    </row>
    <row r="101" spans="3:187" x14ac:dyDescent="0.25">
      <c r="C101" s="35"/>
      <c r="D101" s="35"/>
      <c r="E101" s="35"/>
      <c r="F101" s="79"/>
      <c r="G101" s="35"/>
      <c r="H101" s="35"/>
      <c r="I101" s="35"/>
      <c r="J101" s="79"/>
      <c r="K101" s="35"/>
      <c r="L101" s="35"/>
      <c r="M101" s="35"/>
      <c r="N101" s="79"/>
      <c r="O101" s="35"/>
      <c r="P101" s="35"/>
      <c r="Q101" s="35"/>
      <c r="R101" s="79"/>
      <c r="S101" s="35"/>
      <c r="T101" s="35"/>
      <c r="U101" s="35"/>
      <c r="V101" s="79"/>
      <c r="W101" s="35"/>
      <c r="X101" s="35"/>
      <c r="Y101" s="35"/>
      <c r="Z101" s="79"/>
      <c r="AA101" s="35"/>
      <c r="AB101" s="35"/>
      <c r="AC101" s="35"/>
      <c r="AD101" s="79"/>
      <c r="AE101" s="35"/>
      <c r="AF101" s="35"/>
      <c r="AG101" s="35"/>
      <c r="AH101" s="79"/>
      <c r="AI101" s="35"/>
      <c r="AJ101" s="35"/>
      <c r="AK101" s="35"/>
      <c r="AL101" s="79"/>
      <c r="AM101" s="35"/>
      <c r="AN101" s="35"/>
      <c r="AO101" s="35"/>
      <c r="AP101" s="79"/>
      <c r="AQ101" s="35"/>
      <c r="AR101" s="35"/>
      <c r="AS101" s="35"/>
      <c r="AT101" s="79"/>
      <c r="AU101" s="35"/>
      <c r="AV101" s="35"/>
      <c r="AW101" s="35"/>
      <c r="AX101" s="79"/>
      <c r="AY101" s="35"/>
      <c r="AZ101" s="35"/>
      <c r="BA101" s="35"/>
      <c r="BB101" s="79"/>
      <c r="BC101" s="35"/>
      <c r="BD101" s="35"/>
      <c r="BE101" s="35"/>
      <c r="BF101" s="79"/>
      <c r="BG101" s="35"/>
      <c r="BH101" s="35"/>
      <c r="BI101" s="35"/>
      <c r="BJ101" s="79"/>
      <c r="BK101" s="35"/>
      <c r="BL101" s="35"/>
      <c r="BM101" s="35"/>
      <c r="BN101" s="79"/>
      <c r="BO101" s="35"/>
      <c r="BP101" s="35"/>
      <c r="BQ101" s="35"/>
      <c r="BR101" s="79"/>
      <c r="BS101" s="35"/>
      <c r="BT101" s="35"/>
      <c r="BU101" s="35"/>
      <c r="BV101" s="79"/>
      <c r="BW101" s="35"/>
      <c r="BX101" s="35"/>
      <c r="BY101" s="35"/>
      <c r="BZ101" s="79"/>
      <c r="CA101" s="35"/>
      <c r="CB101" s="35"/>
      <c r="CC101" s="35"/>
      <c r="CD101" s="79"/>
      <c r="CE101" s="35"/>
      <c r="CF101" s="35"/>
      <c r="CG101" s="35"/>
      <c r="CH101" s="79"/>
      <c r="CI101" s="35"/>
      <c r="CJ101" s="35"/>
      <c r="CK101" s="35"/>
      <c r="CL101" s="79"/>
      <c r="CM101" s="35"/>
      <c r="CN101" s="35"/>
      <c r="CO101" s="35"/>
      <c r="CP101" s="79"/>
      <c r="CQ101" s="35"/>
      <c r="CR101" s="35"/>
      <c r="CS101" s="35"/>
      <c r="CT101" s="79"/>
      <c r="CU101" s="35"/>
      <c r="CV101" s="35"/>
      <c r="CW101" s="35"/>
      <c r="CX101" s="79"/>
      <c r="CY101" s="35"/>
      <c r="CZ101" s="35"/>
      <c r="DA101" s="35"/>
      <c r="DB101" s="79"/>
      <c r="DC101" s="35"/>
      <c r="DD101" s="35"/>
      <c r="DE101" s="35"/>
      <c r="DF101" s="79"/>
      <c r="DG101" s="35"/>
      <c r="DH101" s="35"/>
      <c r="DI101" s="35"/>
      <c r="DJ101" s="79"/>
      <c r="DK101" s="35"/>
      <c r="DL101" s="35"/>
      <c r="DM101" s="35"/>
      <c r="DN101" s="79"/>
      <c r="DO101" s="35"/>
      <c r="DP101" s="35"/>
      <c r="DQ101" s="35"/>
      <c r="DR101" s="79"/>
      <c r="DS101" s="35"/>
      <c r="DT101" s="35"/>
      <c r="DU101" s="35"/>
      <c r="DV101" s="79"/>
      <c r="DW101" s="35"/>
      <c r="DX101" s="35"/>
      <c r="DY101" s="35"/>
      <c r="DZ101" s="79"/>
      <c r="EA101" s="35"/>
      <c r="EB101" s="35"/>
      <c r="EC101" s="35"/>
      <c r="ED101" s="79"/>
      <c r="EE101" s="35"/>
      <c r="EF101" s="35"/>
      <c r="EG101" s="35"/>
      <c r="EH101" s="79"/>
      <c r="EI101" s="35"/>
      <c r="EJ101" s="35"/>
      <c r="EK101" s="35"/>
      <c r="EL101" s="79"/>
      <c r="EM101" s="35"/>
      <c r="EN101" s="35"/>
      <c r="EO101" s="35"/>
      <c r="EP101" s="79"/>
      <c r="EQ101" s="35"/>
      <c r="ER101" s="35"/>
      <c r="ES101" s="35"/>
      <c r="ET101" s="79"/>
      <c r="EU101" s="35"/>
      <c r="EV101" s="35"/>
      <c r="EW101" s="35"/>
      <c r="EX101" s="79"/>
      <c r="EY101" s="35"/>
      <c r="EZ101" s="35"/>
      <c r="FA101" s="35"/>
      <c r="FB101" s="79"/>
      <c r="FC101" s="35"/>
      <c r="FD101" s="35"/>
      <c r="FE101" s="35"/>
      <c r="FF101" s="79"/>
      <c r="FG101" s="35"/>
      <c r="FH101" s="35"/>
      <c r="FI101" s="35"/>
      <c r="FJ101" s="79"/>
      <c r="FK101" s="35"/>
      <c r="FL101" s="35"/>
      <c r="FM101" s="35"/>
      <c r="FN101" s="79"/>
      <c r="FO101" s="35"/>
      <c r="FP101" s="35"/>
      <c r="FQ101" s="35"/>
      <c r="FR101" s="79"/>
      <c r="FS101" s="35"/>
      <c r="FT101" s="35"/>
      <c r="FU101" s="35"/>
      <c r="FV101" s="35"/>
      <c r="FW101" s="35"/>
      <c r="FX101" s="35"/>
      <c r="FY101" s="35"/>
      <c r="FZ101" s="35"/>
      <c r="GA101" s="35"/>
      <c r="GB101" s="35"/>
      <c r="GC101" s="35"/>
      <c r="GD101" s="35"/>
      <c r="GE101" s="35"/>
    </row>
    <row r="102" spans="3:187" x14ac:dyDescent="0.25">
      <c r="C102" s="35"/>
      <c r="D102" s="35"/>
      <c r="E102" s="35"/>
      <c r="F102" s="79"/>
      <c r="G102" s="35"/>
      <c r="H102" s="35"/>
      <c r="I102" s="35"/>
      <c r="J102" s="79"/>
      <c r="K102" s="35"/>
      <c r="L102" s="35"/>
      <c r="M102" s="35"/>
      <c r="N102" s="79"/>
      <c r="O102" s="35"/>
      <c r="P102" s="35"/>
      <c r="Q102" s="35"/>
      <c r="R102" s="79"/>
      <c r="S102" s="35"/>
      <c r="T102" s="35"/>
      <c r="U102" s="35"/>
      <c r="V102" s="79"/>
      <c r="W102" s="35"/>
      <c r="X102" s="35"/>
      <c r="Y102" s="35"/>
      <c r="Z102" s="79"/>
      <c r="AA102" s="35"/>
      <c r="AB102" s="35"/>
      <c r="AC102" s="35"/>
      <c r="AD102" s="79"/>
      <c r="AE102" s="35"/>
      <c r="AF102" s="35"/>
      <c r="AG102" s="35"/>
      <c r="AH102" s="79"/>
      <c r="AI102" s="35"/>
      <c r="AJ102" s="35"/>
      <c r="AK102" s="35"/>
      <c r="AL102" s="79"/>
      <c r="AM102" s="35"/>
      <c r="AN102" s="35"/>
      <c r="AO102" s="35"/>
      <c r="AP102" s="79"/>
      <c r="AQ102" s="35"/>
      <c r="AR102" s="35"/>
      <c r="AS102" s="35"/>
      <c r="AT102" s="79"/>
      <c r="AU102" s="35"/>
      <c r="AV102" s="35"/>
      <c r="AW102" s="35"/>
      <c r="AX102" s="79"/>
      <c r="AY102" s="35"/>
      <c r="AZ102" s="35"/>
      <c r="BA102" s="35"/>
      <c r="BB102" s="79"/>
      <c r="BC102" s="35"/>
      <c r="BD102" s="35"/>
      <c r="BE102" s="35"/>
      <c r="BF102" s="79"/>
      <c r="BG102" s="35"/>
      <c r="BH102" s="35"/>
      <c r="BI102" s="35"/>
      <c r="BJ102" s="79"/>
      <c r="BK102" s="35"/>
      <c r="BL102" s="35"/>
      <c r="BM102" s="35"/>
      <c r="BN102" s="79"/>
      <c r="BO102" s="35"/>
      <c r="BP102" s="35"/>
      <c r="BQ102" s="35"/>
      <c r="BR102" s="79"/>
      <c r="BS102" s="35"/>
      <c r="BT102" s="35"/>
      <c r="BU102" s="35"/>
      <c r="BV102" s="79"/>
      <c r="BW102" s="35"/>
      <c r="BX102" s="35"/>
      <c r="BY102" s="35"/>
      <c r="BZ102" s="79"/>
      <c r="CA102" s="35"/>
      <c r="CB102" s="35"/>
      <c r="CC102" s="35"/>
      <c r="CD102" s="79"/>
      <c r="CE102" s="35"/>
      <c r="CF102" s="35"/>
      <c r="CG102" s="35"/>
      <c r="CH102" s="79"/>
      <c r="CI102" s="35"/>
      <c r="CJ102" s="35"/>
      <c r="CK102" s="35"/>
      <c r="CL102" s="79"/>
      <c r="CM102" s="35"/>
      <c r="CN102" s="35"/>
      <c r="CO102" s="35"/>
      <c r="CP102" s="79"/>
      <c r="CQ102" s="35"/>
      <c r="CR102" s="35"/>
      <c r="CS102" s="35"/>
      <c r="CT102" s="79"/>
      <c r="CU102" s="35"/>
      <c r="CV102" s="35"/>
      <c r="CW102" s="35"/>
      <c r="CX102" s="79"/>
      <c r="CY102" s="35"/>
      <c r="CZ102" s="35"/>
      <c r="DA102" s="35"/>
      <c r="DB102" s="79"/>
      <c r="DC102" s="35"/>
      <c r="DD102" s="35"/>
      <c r="DE102" s="35"/>
      <c r="DF102" s="79"/>
      <c r="DG102" s="35"/>
      <c r="DH102" s="35"/>
      <c r="DI102" s="35"/>
      <c r="DJ102" s="79"/>
      <c r="DK102" s="35"/>
      <c r="DL102" s="35"/>
      <c r="DM102" s="35"/>
      <c r="DN102" s="79"/>
      <c r="DO102" s="35"/>
      <c r="DP102" s="35"/>
      <c r="DQ102" s="35"/>
      <c r="DR102" s="79"/>
      <c r="DS102" s="35"/>
      <c r="DT102" s="35"/>
      <c r="DU102" s="35"/>
      <c r="DV102" s="79"/>
      <c r="DW102" s="35"/>
      <c r="DX102" s="35"/>
      <c r="DY102" s="35"/>
      <c r="DZ102" s="79"/>
      <c r="EA102" s="35"/>
      <c r="EB102" s="35"/>
      <c r="EC102" s="35"/>
      <c r="ED102" s="79"/>
      <c r="EE102" s="35"/>
      <c r="EF102" s="35"/>
      <c r="EG102" s="35"/>
      <c r="EH102" s="79"/>
      <c r="EI102" s="35"/>
      <c r="EJ102" s="35"/>
      <c r="EK102" s="35"/>
      <c r="EL102" s="79"/>
      <c r="EM102" s="35"/>
      <c r="EN102" s="35"/>
      <c r="EO102" s="35"/>
      <c r="EP102" s="79"/>
      <c r="EQ102" s="35"/>
      <c r="ER102" s="35"/>
      <c r="ES102" s="35"/>
      <c r="ET102" s="79"/>
      <c r="EU102" s="35"/>
      <c r="EV102" s="35"/>
      <c r="EW102" s="35"/>
      <c r="EX102" s="79"/>
      <c r="EY102" s="35"/>
      <c r="EZ102" s="35"/>
      <c r="FA102" s="35"/>
      <c r="FB102" s="79"/>
      <c r="FC102" s="35"/>
      <c r="FD102" s="35"/>
      <c r="FE102" s="35"/>
      <c r="FF102" s="79"/>
      <c r="FG102" s="35"/>
      <c r="FH102" s="35"/>
      <c r="FI102" s="35"/>
      <c r="FJ102" s="79"/>
      <c r="FK102" s="35"/>
      <c r="FL102" s="35"/>
      <c r="FM102" s="35"/>
      <c r="FN102" s="79"/>
      <c r="FO102" s="35"/>
      <c r="FP102" s="35"/>
      <c r="FQ102" s="35"/>
      <c r="FR102" s="79"/>
      <c r="FS102" s="35"/>
      <c r="FT102" s="35"/>
      <c r="FU102" s="35"/>
      <c r="FV102" s="35"/>
      <c r="FW102" s="35"/>
      <c r="FX102" s="35"/>
      <c r="FY102" s="35"/>
      <c r="FZ102" s="35"/>
      <c r="GA102" s="35"/>
      <c r="GB102" s="35"/>
      <c r="GC102" s="35"/>
      <c r="GD102" s="35"/>
      <c r="GE102" s="35"/>
    </row>
    <row r="103" spans="3:187" x14ac:dyDescent="0.25">
      <c r="C103" s="35"/>
      <c r="D103" s="35"/>
      <c r="E103" s="35"/>
      <c r="F103" s="79"/>
      <c r="G103" s="35"/>
      <c r="H103" s="35"/>
      <c r="I103" s="35"/>
      <c r="J103" s="79"/>
      <c r="K103" s="35"/>
      <c r="L103" s="35"/>
      <c r="M103" s="35"/>
      <c r="N103" s="79"/>
      <c r="O103" s="35"/>
      <c r="P103" s="35"/>
      <c r="Q103" s="35"/>
      <c r="R103" s="79"/>
      <c r="S103" s="35"/>
      <c r="T103" s="35"/>
      <c r="U103" s="35"/>
      <c r="V103" s="79"/>
      <c r="W103" s="35"/>
      <c r="X103" s="35"/>
      <c r="Y103" s="35"/>
      <c r="Z103" s="79"/>
      <c r="AA103" s="35"/>
      <c r="AB103" s="35"/>
      <c r="AC103" s="35"/>
      <c r="AD103" s="79"/>
      <c r="AE103" s="35"/>
      <c r="AF103" s="35"/>
      <c r="AG103" s="35"/>
      <c r="AH103" s="79"/>
      <c r="AI103" s="35"/>
      <c r="AJ103" s="35"/>
      <c r="AK103" s="35"/>
      <c r="AL103" s="79"/>
      <c r="AM103" s="35"/>
      <c r="AN103" s="35"/>
      <c r="AO103" s="35"/>
      <c r="AP103" s="79"/>
      <c r="AQ103" s="35"/>
      <c r="AR103" s="35"/>
      <c r="AS103" s="35"/>
      <c r="AT103" s="79"/>
      <c r="AU103" s="35"/>
      <c r="AV103" s="35"/>
      <c r="AW103" s="35"/>
      <c r="AX103" s="79"/>
      <c r="AY103" s="35"/>
      <c r="AZ103" s="35"/>
      <c r="BA103" s="35"/>
      <c r="BB103" s="79"/>
      <c r="BC103" s="35"/>
      <c r="BD103" s="35"/>
      <c r="BE103" s="35"/>
      <c r="BF103" s="79"/>
      <c r="BG103" s="35"/>
      <c r="BH103" s="35"/>
      <c r="BI103" s="35"/>
      <c r="BJ103" s="79"/>
      <c r="BK103" s="35"/>
      <c r="BL103" s="35"/>
      <c r="BM103" s="35"/>
      <c r="BN103" s="79"/>
      <c r="BO103" s="35"/>
      <c r="BP103" s="35"/>
      <c r="BQ103" s="35"/>
      <c r="BR103" s="79"/>
      <c r="BS103" s="35"/>
      <c r="BT103" s="35"/>
      <c r="BU103" s="35"/>
      <c r="BV103" s="79"/>
      <c r="BW103" s="35"/>
      <c r="BX103" s="35"/>
      <c r="BY103" s="35"/>
      <c r="BZ103" s="79"/>
      <c r="CA103" s="35"/>
      <c r="CB103" s="35"/>
      <c r="CC103" s="35"/>
      <c r="CD103" s="79"/>
      <c r="CE103" s="35"/>
      <c r="CF103" s="35"/>
      <c r="CG103" s="35"/>
      <c r="CH103" s="79"/>
      <c r="CI103" s="35"/>
      <c r="CJ103" s="35"/>
      <c r="CK103" s="35"/>
      <c r="CL103" s="79"/>
      <c r="CM103" s="35"/>
      <c r="CN103" s="35"/>
      <c r="CO103" s="35"/>
      <c r="CP103" s="79"/>
      <c r="CQ103" s="35"/>
      <c r="CR103" s="35"/>
      <c r="CS103" s="35"/>
      <c r="CT103" s="79"/>
      <c r="CU103" s="35"/>
      <c r="CV103" s="35"/>
      <c r="CW103" s="35"/>
      <c r="CX103" s="79"/>
      <c r="CY103" s="35"/>
      <c r="CZ103" s="35"/>
      <c r="DA103" s="35"/>
      <c r="DB103" s="79"/>
      <c r="DC103" s="35"/>
      <c r="DD103" s="35"/>
      <c r="DE103" s="35"/>
      <c r="DF103" s="79"/>
      <c r="DG103" s="35"/>
      <c r="DH103" s="35"/>
      <c r="DI103" s="35"/>
      <c r="DJ103" s="79"/>
      <c r="DK103" s="35"/>
      <c r="DL103" s="35"/>
      <c r="DM103" s="35"/>
      <c r="DN103" s="79"/>
      <c r="DO103" s="35"/>
      <c r="DP103" s="35"/>
      <c r="DQ103" s="35"/>
      <c r="DR103" s="79"/>
      <c r="DS103" s="35"/>
      <c r="DT103" s="35"/>
      <c r="DU103" s="35"/>
      <c r="DV103" s="79"/>
      <c r="DW103" s="35"/>
      <c r="DX103" s="35"/>
      <c r="DY103" s="35"/>
      <c r="DZ103" s="79"/>
      <c r="EA103" s="35"/>
      <c r="EB103" s="35"/>
      <c r="EC103" s="35"/>
      <c r="ED103" s="79"/>
      <c r="EE103" s="35"/>
      <c r="EF103" s="35"/>
      <c r="EG103" s="35"/>
      <c r="EH103" s="79"/>
      <c r="EI103" s="35"/>
      <c r="EJ103" s="35"/>
      <c r="EK103" s="35"/>
      <c r="EL103" s="79"/>
      <c r="EM103" s="35"/>
      <c r="EN103" s="35"/>
      <c r="EO103" s="35"/>
      <c r="EP103" s="79"/>
      <c r="EQ103" s="35"/>
      <c r="ER103" s="35"/>
      <c r="ES103" s="35"/>
      <c r="ET103" s="79"/>
      <c r="EU103" s="35"/>
      <c r="EV103" s="35"/>
      <c r="EW103" s="35"/>
      <c r="EX103" s="79"/>
      <c r="EY103" s="35"/>
      <c r="EZ103" s="35"/>
      <c r="FA103" s="35"/>
      <c r="FB103" s="79"/>
      <c r="FC103" s="35"/>
      <c r="FD103" s="35"/>
      <c r="FE103" s="35"/>
      <c r="FF103" s="79"/>
      <c r="FG103" s="35"/>
      <c r="FH103" s="35"/>
      <c r="FI103" s="35"/>
      <c r="FJ103" s="79"/>
      <c r="FK103" s="35"/>
      <c r="FL103" s="35"/>
      <c r="FM103" s="35"/>
      <c r="FN103" s="79"/>
      <c r="FO103" s="35"/>
      <c r="FP103" s="35"/>
      <c r="FQ103" s="35"/>
      <c r="FR103" s="79"/>
      <c r="FS103" s="35"/>
      <c r="FT103" s="35"/>
      <c r="FU103" s="35"/>
      <c r="FV103" s="35"/>
      <c r="FW103" s="35"/>
      <c r="FX103" s="35"/>
      <c r="FY103" s="35"/>
      <c r="FZ103" s="35"/>
      <c r="GA103" s="35"/>
      <c r="GB103" s="35"/>
      <c r="GC103" s="35"/>
      <c r="GD103" s="35"/>
      <c r="GE103" s="35"/>
    </row>
  </sheetData>
  <sheetProtection formatCells="0" formatColumns="0" formatRows="0" insertColumns="0" insertRows="0" insertHyperlinks="0" deleteColumns="0" deleteRows="0" sort="0" autoFilter="0" pivotTables="0"/>
  <mergeCells count="44">
    <mergeCell ref="FG4:FI4"/>
    <mergeCell ref="FK4:FM4"/>
    <mergeCell ref="FO4:FQ4"/>
    <mergeCell ref="FS4:FU4"/>
    <mergeCell ref="W4:Y4"/>
    <mergeCell ref="BS4:BU4"/>
    <mergeCell ref="AA4:AC4"/>
    <mergeCell ref="AE4:AG4"/>
    <mergeCell ref="AI4:AK4"/>
    <mergeCell ref="AM4:AO4"/>
    <mergeCell ref="AQ4:AS4"/>
    <mergeCell ref="AU4:AW4"/>
    <mergeCell ref="AY4:BA4"/>
    <mergeCell ref="BC4:BE4"/>
    <mergeCell ref="BG4:BI4"/>
    <mergeCell ref="BK4:BM4"/>
    <mergeCell ref="C4:E4"/>
    <mergeCell ref="G4:I4"/>
    <mergeCell ref="K4:M4"/>
    <mergeCell ref="O4:Q4"/>
    <mergeCell ref="S4:U4"/>
    <mergeCell ref="BO4:BQ4"/>
    <mergeCell ref="DO4:DQ4"/>
    <mergeCell ref="BW4:BY4"/>
    <mergeCell ref="CA4:CC4"/>
    <mergeCell ref="CE4:CG4"/>
    <mergeCell ref="CI4:CK4"/>
    <mergeCell ref="CM4:CO4"/>
    <mergeCell ref="CQ4:CS4"/>
    <mergeCell ref="CU4:CW4"/>
    <mergeCell ref="CY4:DA4"/>
    <mergeCell ref="DC4:DE4"/>
    <mergeCell ref="DG4:DI4"/>
    <mergeCell ref="DK4:DM4"/>
    <mergeCell ref="EQ4:ES4"/>
    <mergeCell ref="EU4:EW4"/>
    <mergeCell ref="EY4:FA4"/>
    <mergeCell ref="FC4:FE4"/>
    <mergeCell ref="DS4:DU4"/>
    <mergeCell ref="DW4:DY4"/>
    <mergeCell ref="EA4:EC4"/>
    <mergeCell ref="EE4:EG4"/>
    <mergeCell ref="EI4:EK4"/>
    <mergeCell ref="EM4:EO4"/>
  </mergeCells>
  <pageMargins left="0.7" right="0.7" top="0.75" bottom="0.75" header="0.3" footer="0.3"/>
  <pageSetup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T104"/>
  <sheetViews>
    <sheetView zoomScale="80" zoomScaleNormal="80" workbookViewId="0">
      <pane xSplit="3" ySplit="10" topLeftCell="D11" activePane="bottomRight" state="frozen"/>
      <selection activeCell="B13" sqref="B13"/>
      <selection pane="topRight" activeCell="B13" sqref="B13"/>
      <selection pane="bottomLeft" activeCell="B13" sqref="B13"/>
      <selection pane="bottomRight" activeCell="B6" sqref="B6"/>
    </sheetView>
  </sheetViews>
  <sheetFormatPr defaultRowHeight="15" x14ac:dyDescent="0.25"/>
  <cols>
    <col min="1" max="1" width="8.140625" style="22" customWidth="1"/>
    <col min="2" max="2" width="23.140625" style="22" customWidth="1"/>
    <col min="3" max="3" width="9.140625" style="22"/>
    <col min="4" max="5" width="11.7109375" style="22" customWidth="1"/>
    <col min="6" max="6" width="9.28515625" style="22" bestFit="1" customWidth="1"/>
    <col min="7" max="7" width="2.7109375" style="24" customWidth="1"/>
    <col min="8" max="9" width="11.7109375" style="22" customWidth="1"/>
    <col min="10" max="10" width="9.28515625" style="22" customWidth="1"/>
    <col min="11" max="11" width="2.7109375" style="24" customWidth="1"/>
    <col min="12" max="13" width="11.7109375" style="22" customWidth="1"/>
    <col min="14" max="14" width="9.28515625" style="22" customWidth="1"/>
    <col min="15" max="15" width="2.7109375" style="24" customWidth="1"/>
    <col min="16" max="17" width="11.7109375" style="22" customWidth="1"/>
    <col min="18" max="18" width="9.28515625" style="22" customWidth="1"/>
    <col min="19" max="19" width="2.7109375" style="24" customWidth="1"/>
    <col min="20" max="21" width="11.7109375" style="22" customWidth="1"/>
    <col min="22" max="22" width="9.28515625" style="22" customWidth="1"/>
    <col min="23" max="23" width="2.7109375" style="24" customWidth="1"/>
    <col min="24" max="25" width="11.7109375" style="22" customWidth="1"/>
    <col min="26" max="26" width="9.28515625" style="22" customWidth="1"/>
    <col min="27" max="27" width="2.7109375" style="24" customWidth="1"/>
    <col min="28" max="29" width="11.7109375" style="22" customWidth="1"/>
    <col min="30" max="30" width="9.28515625" style="22" customWidth="1"/>
    <col min="31" max="31" width="2.7109375" style="24" customWidth="1"/>
    <col min="32" max="33" width="11.7109375" style="22" customWidth="1"/>
    <col min="34" max="34" width="9.28515625" style="22" customWidth="1"/>
    <col min="35" max="35" width="2.7109375" style="24" customWidth="1"/>
    <col min="36" max="37" width="11.7109375" style="22" customWidth="1"/>
    <col min="38" max="38" width="9.28515625" style="22" customWidth="1"/>
    <col min="39" max="39" width="2.7109375" style="24" customWidth="1"/>
    <col min="40" max="41" width="11.7109375" style="22" customWidth="1"/>
    <col min="42" max="42" width="9.28515625" style="22" customWidth="1"/>
    <col min="43" max="43" width="2.7109375" style="24" customWidth="1"/>
    <col min="44" max="45" width="11.7109375" style="22" customWidth="1"/>
    <col min="46" max="46" width="9.28515625" style="22" customWidth="1"/>
    <col min="47" max="47" width="2.7109375" style="24" customWidth="1"/>
    <col min="48" max="49" width="11.7109375" style="22" customWidth="1"/>
    <col min="50" max="50" width="9.28515625" style="22" customWidth="1"/>
    <col min="51" max="51" width="2.7109375" style="24" customWidth="1"/>
    <col min="52" max="53" width="11.7109375" style="22" customWidth="1"/>
    <col min="54" max="54" width="9.28515625" style="22" customWidth="1"/>
    <col min="55" max="55" width="2.7109375" style="24" customWidth="1"/>
    <col min="56" max="57" width="11.7109375" style="22" customWidth="1"/>
    <col min="58" max="58" width="9.28515625" style="22" customWidth="1"/>
    <col min="59" max="59" width="2.7109375" style="24" customWidth="1"/>
    <col min="60" max="61" width="11.7109375" style="22" customWidth="1"/>
    <col min="62" max="62" width="9.28515625" style="22" customWidth="1"/>
    <col min="63" max="63" width="2.7109375" style="24" customWidth="1"/>
    <col min="64" max="65" width="11.7109375" style="22" customWidth="1"/>
    <col min="66" max="66" width="9.28515625" style="22" customWidth="1"/>
    <col min="67" max="67" width="2.7109375" style="24" customWidth="1"/>
    <col min="68" max="69" width="11.7109375" style="22" customWidth="1"/>
    <col min="70" max="70" width="9.28515625" style="22" customWidth="1"/>
    <col min="71" max="71" width="2.7109375" style="24" customWidth="1"/>
    <col min="72" max="73" width="11.7109375" style="22" customWidth="1"/>
    <col min="74" max="74" width="9.28515625" style="22" customWidth="1"/>
    <col min="75" max="75" width="2.7109375" style="24" customWidth="1"/>
    <col min="76" max="77" width="11.7109375" style="22" customWidth="1"/>
    <col min="78" max="78" width="9.28515625" style="22" customWidth="1"/>
    <col min="79" max="79" width="2.7109375" style="24" customWidth="1"/>
    <col min="80" max="81" width="11.7109375" style="22" customWidth="1"/>
    <col min="82" max="82" width="9.28515625" style="22" customWidth="1"/>
    <col min="83" max="83" width="2.7109375" style="24" customWidth="1"/>
    <col min="84" max="85" width="11.7109375" style="22" customWidth="1"/>
    <col min="86" max="86" width="9.28515625" style="22" customWidth="1"/>
    <col min="87" max="87" width="2.7109375" style="24" customWidth="1"/>
    <col min="88" max="89" width="11.7109375" style="22" customWidth="1"/>
    <col min="90" max="90" width="9.28515625" style="22" customWidth="1"/>
    <col min="91" max="91" width="2.7109375" style="24" customWidth="1"/>
    <col min="92" max="93" width="11.7109375" style="22" customWidth="1"/>
    <col min="94" max="94" width="9.28515625" style="22" customWidth="1"/>
    <col min="95" max="95" width="2.7109375" style="24" customWidth="1"/>
    <col min="96" max="97" width="11.7109375" style="22" customWidth="1"/>
    <col min="98" max="98" width="9.28515625" style="22" customWidth="1"/>
    <col min="99" max="99" width="2.7109375" style="24" customWidth="1"/>
    <col min="100" max="101" width="11.7109375" style="22" customWidth="1"/>
    <col min="102" max="102" width="9.28515625" style="22" customWidth="1"/>
    <col min="103" max="103" width="2.7109375" style="24" customWidth="1"/>
    <col min="104" max="105" width="11.7109375" style="22" customWidth="1"/>
    <col min="106" max="106" width="9.28515625" style="22" customWidth="1"/>
    <col min="107" max="107" width="2.7109375" style="24" customWidth="1"/>
    <col min="108" max="109" width="11.7109375" style="22" customWidth="1"/>
    <col min="110" max="110" width="9.28515625" style="22" customWidth="1"/>
    <col min="111" max="111" width="2.7109375" style="24" customWidth="1"/>
    <col min="112" max="113" width="11.7109375" style="22" customWidth="1"/>
    <col min="114" max="114" width="9.28515625" style="22" customWidth="1"/>
    <col min="115" max="115" width="2.7109375" style="24" customWidth="1"/>
    <col min="116" max="117" width="11.7109375" style="22" customWidth="1"/>
    <col min="118" max="118" width="9.28515625" style="22" customWidth="1"/>
    <col min="119" max="119" width="2.7109375" style="24" customWidth="1"/>
    <col min="120" max="121" width="11.7109375" style="22" customWidth="1"/>
    <col min="122" max="122" width="9.28515625" style="22" customWidth="1"/>
    <col min="123" max="123" width="2.7109375" style="24" customWidth="1"/>
    <col min="124" max="125" width="11.7109375" style="22" customWidth="1"/>
    <col min="126" max="126" width="9.28515625" style="22" customWidth="1"/>
    <col min="127" max="127" width="2.7109375" style="24" customWidth="1"/>
    <col min="128" max="129" width="11.7109375" style="22" customWidth="1"/>
    <col min="130" max="130" width="9.28515625" style="22" customWidth="1"/>
    <col min="131" max="131" width="2.7109375" style="24" customWidth="1"/>
    <col min="132" max="133" width="11.7109375" style="22" customWidth="1"/>
    <col min="134" max="134" width="9.28515625" style="22" customWidth="1"/>
    <col min="135" max="135" width="2.7109375" style="24" customWidth="1"/>
    <col min="136" max="137" width="11.7109375" style="22" customWidth="1"/>
    <col min="138" max="138" width="9.28515625" style="22" customWidth="1"/>
    <col min="139" max="139" width="2.7109375" style="24" customWidth="1"/>
    <col min="140" max="141" width="11.7109375" style="22" customWidth="1"/>
    <col min="142" max="142" width="9.28515625" style="22" customWidth="1"/>
    <col min="143" max="143" width="2.7109375" style="24" customWidth="1"/>
    <col min="144" max="145" width="11.7109375" style="22" customWidth="1"/>
    <col min="146" max="146" width="9.28515625" style="22" customWidth="1"/>
    <col min="147" max="147" width="2.7109375" style="24" customWidth="1"/>
    <col min="148" max="149" width="11.7109375" style="22" customWidth="1"/>
    <col min="150" max="150" width="9.28515625" style="22" customWidth="1"/>
    <col min="151" max="151" width="2.7109375" style="24" customWidth="1"/>
    <col min="152" max="153" width="11.7109375" style="22" customWidth="1"/>
    <col min="154" max="154" width="9.28515625" style="22" customWidth="1"/>
    <col min="155" max="155" width="2.7109375" style="24" customWidth="1"/>
    <col min="156" max="157" width="11.7109375" style="22" customWidth="1"/>
    <col min="158" max="158" width="9.28515625" style="22" customWidth="1"/>
    <col min="159" max="159" width="2.7109375" style="24" customWidth="1"/>
    <col min="160" max="161" width="11.7109375" style="22" customWidth="1"/>
    <col min="162" max="162" width="9.28515625" style="22" customWidth="1"/>
    <col min="163" max="163" width="2.7109375" style="24" customWidth="1"/>
    <col min="164" max="165" width="11.7109375" style="22" customWidth="1"/>
    <col min="166" max="166" width="9.28515625" style="22" customWidth="1"/>
    <col min="167" max="167" width="2.7109375" style="24" customWidth="1"/>
    <col min="168" max="169" width="11.7109375" style="22" customWidth="1"/>
    <col min="170" max="170" width="9.28515625" style="22" customWidth="1"/>
    <col min="171" max="171" width="2.7109375" style="24" customWidth="1"/>
    <col min="172" max="173" width="11.7109375" style="22" customWidth="1"/>
    <col min="174" max="174" width="9.28515625" style="22" customWidth="1"/>
    <col min="175" max="175" width="2.7109375" style="24" customWidth="1"/>
    <col min="176" max="177" width="11.7109375" style="22" customWidth="1"/>
    <col min="178" max="178" width="9.28515625" style="22" customWidth="1"/>
    <col min="179" max="179" width="2.7109375" style="24" customWidth="1"/>
    <col min="180" max="181" width="11.7109375" style="22" customWidth="1"/>
    <col min="182" max="182" width="9.28515625" style="22" customWidth="1"/>
    <col min="183" max="183" width="2.7109375" style="24" customWidth="1"/>
    <col min="184" max="185" width="11.7109375" style="22" customWidth="1"/>
    <col min="186" max="186" width="9.28515625" style="22" customWidth="1"/>
    <col min="187" max="187" width="2.7109375" style="24" customWidth="1"/>
    <col min="188" max="189" width="11.7109375" style="22" customWidth="1"/>
    <col min="190" max="190" width="9.28515625" style="22" customWidth="1"/>
    <col min="191" max="191" width="2.7109375" style="24" customWidth="1"/>
    <col min="192" max="193" width="11.7109375" style="22" customWidth="1"/>
    <col min="194" max="194" width="9.28515625" style="22" customWidth="1"/>
    <col min="195" max="195" width="2.7109375" style="24" customWidth="1"/>
    <col min="196" max="197" width="11.7109375" style="22" customWidth="1"/>
    <col min="198" max="198" width="9.28515625" style="22" customWidth="1"/>
    <col min="199" max="199" width="2.7109375" style="24" customWidth="1"/>
    <col min="200" max="201" width="11.7109375" style="22" customWidth="1"/>
    <col min="202" max="202" width="9.28515625" style="22" customWidth="1"/>
    <col min="203" max="203" width="2.7109375" style="24" customWidth="1"/>
    <col min="204" max="205" width="11.7109375" style="22" customWidth="1"/>
    <col min="206" max="206" width="9.28515625" style="22" customWidth="1"/>
    <col min="207" max="207" width="2.7109375" style="24" customWidth="1"/>
    <col min="208" max="209" width="11.7109375" style="22" customWidth="1"/>
    <col min="210" max="210" width="9.28515625" style="22" customWidth="1"/>
    <col min="211" max="211" width="2.7109375" style="24" customWidth="1"/>
    <col min="212" max="213" width="11.7109375" style="22" customWidth="1"/>
    <col min="214" max="214" width="9.28515625" style="22" customWidth="1"/>
    <col min="215" max="216" width="9.140625" style="22"/>
    <col min="217" max="217" width="13.7109375" style="22" customWidth="1"/>
    <col min="218" max="218" width="2.42578125" style="22" customWidth="1"/>
    <col min="219" max="219" width="13.7109375" style="22" customWidth="1"/>
    <col min="220" max="220" width="2.42578125" style="22" customWidth="1"/>
    <col min="221" max="221" width="13.7109375" style="22" customWidth="1"/>
    <col min="222" max="222" width="2.42578125" style="22" customWidth="1"/>
    <col min="223" max="223" width="13.7109375" style="22" customWidth="1"/>
    <col min="224" max="224" width="2.42578125" style="22" customWidth="1"/>
    <col min="225" max="225" width="13.85546875" style="22" bestFit="1" customWidth="1"/>
    <col min="226" max="16384" width="9.140625" style="22"/>
  </cols>
  <sheetData>
    <row r="1" spans="1:228" x14ac:dyDescent="0.25">
      <c r="B1" s="119" t="s">
        <v>87</v>
      </c>
    </row>
    <row r="2" spans="1:228" x14ac:dyDescent="0.25">
      <c r="B2" s="119" t="s">
        <v>88</v>
      </c>
    </row>
    <row r="3" spans="1:228" x14ac:dyDescent="0.25">
      <c r="B3" s="119" t="s">
        <v>86</v>
      </c>
      <c r="HG3" s="24"/>
    </row>
    <row r="4" spans="1:228" ht="15.75" x14ac:dyDescent="0.25">
      <c r="A4" s="40" t="s">
        <v>53</v>
      </c>
      <c r="B4" s="119"/>
      <c r="HG4" s="24"/>
      <c r="HI4" s="36" t="str">
        <f>IF(MONTH(AZ6)&gt;3,"** May need to revise this column formulas based on dates summed",IF(MONTH(CZ6)&gt;6,"**May need to revise this column formulas based on dates summed",IF(MONTH(EZ6)&gt;9,"**May need to revise this column formulas based on dates summed","")))</f>
        <v/>
      </c>
    </row>
    <row r="5" spans="1:228" x14ac:dyDescent="0.25">
      <c r="A5" s="125" t="s">
        <v>159</v>
      </c>
      <c r="B5" s="119"/>
      <c r="HG5" s="24"/>
    </row>
    <row r="6" spans="1:228" s="86" customFormat="1" x14ac:dyDescent="0.25">
      <c r="D6" s="224">
        <v>43833</v>
      </c>
      <c r="E6" s="224"/>
      <c r="F6" s="224"/>
      <c r="H6" s="223">
        <f>D6+7</f>
        <v>43840</v>
      </c>
      <c r="I6" s="223"/>
      <c r="J6" s="223"/>
      <c r="L6" s="223">
        <f>H6+7</f>
        <v>43847</v>
      </c>
      <c r="M6" s="223"/>
      <c r="N6" s="223"/>
      <c r="P6" s="223">
        <f>L6+7</f>
        <v>43854</v>
      </c>
      <c r="Q6" s="223"/>
      <c r="R6" s="223"/>
      <c r="T6" s="223">
        <f>P6+7</f>
        <v>43861</v>
      </c>
      <c r="U6" s="223"/>
      <c r="V6" s="223"/>
      <c r="X6" s="223">
        <f>T6+7</f>
        <v>43868</v>
      </c>
      <c r="Y6" s="223"/>
      <c r="Z6" s="223"/>
      <c r="AB6" s="223">
        <f>X6+7</f>
        <v>43875</v>
      </c>
      <c r="AC6" s="223"/>
      <c r="AD6" s="223"/>
      <c r="AF6" s="223">
        <f>AB6+7</f>
        <v>43882</v>
      </c>
      <c r="AG6" s="223"/>
      <c r="AH6" s="223"/>
      <c r="AJ6" s="223">
        <f>AF6+7</f>
        <v>43889</v>
      </c>
      <c r="AK6" s="223"/>
      <c r="AL6" s="223"/>
      <c r="AN6" s="223">
        <f>AJ6+7</f>
        <v>43896</v>
      </c>
      <c r="AO6" s="223"/>
      <c r="AP6" s="223"/>
      <c r="AR6" s="223">
        <f>AN6+7</f>
        <v>43903</v>
      </c>
      <c r="AS6" s="223"/>
      <c r="AT6" s="223"/>
      <c r="AV6" s="223">
        <f>AR6+7</f>
        <v>43910</v>
      </c>
      <c r="AW6" s="223"/>
      <c r="AX6" s="223"/>
      <c r="AZ6" s="223">
        <f>AV6+7</f>
        <v>43917</v>
      </c>
      <c r="BA6" s="223"/>
      <c r="BB6" s="223"/>
      <c r="BD6" s="223">
        <f>AZ6+7</f>
        <v>43924</v>
      </c>
      <c r="BE6" s="223"/>
      <c r="BF6" s="223"/>
      <c r="BH6" s="223">
        <f>BD6+7</f>
        <v>43931</v>
      </c>
      <c r="BI6" s="223"/>
      <c r="BJ6" s="223"/>
      <c r="BL6" s="223">
        <f>BH6+7</f>
        <v>43938</v>
      </c>
      <c r="BM6" s="223"/>
      <c r="BN6" s="223"/>
      <c r="BP6" s="223">
        <f>BL6+7</f>
        <v>43945</v>
      </c>
      <c r="BQ6" s="223"/>
      <c r="BR6" s="223"/>
      <c r="BT6" s="223">
        <f>BP6+7</f>
        <v>43952</v>
      </c>
      <c r="BU6" s="223"/>
      <c r="BV6" s="223"/>
      <c r="BX6" s="223">
        <f>BT6+7</f>
        <v>43959</v>
      </c>
      <c r="BY6" s="223"/>
      <c r="BZ6" s="223"/>
      <c r="CB6" s="223">
        <f>BX6+7</f>
        <v>43966</v>
      </c>
      <c r="CC6" s="223"/>
      <c r="CD6" s="223"/>
      <c r="CF6" s="223">
        <f>CB6+7</f>
        <v>43973</v>
      </c>
      <c r="CG6" s="223"/>
      <c r="CH6" s="223"/>
      <c r="CJ6" s="223">
        <f>CF6+7</f>
        <v>43980</v>
      </c>
      <c r="CK6" s="223"/>
      <c r="CL6" s="223"/>
      <c r="CN6" s="223">
        <f>CJ6+7</f>
        <v>43987</v>
      </c>
      <c r="CO6" s="223"/>
      <c r="CP6" s="223"/>
      <c r="CR6" s="223">
        <f>CN6+7</f>
        <v>43994</v>
      </c>
      <c r="CS6" s="223"/>
      <c r="CT6" s="223"/>
      <c r="CV6" s="223">
        <f>CR6+7</f>
        <v>44001</v>
      </c>
      <c r="CW6" s="223"/>
      <c r="CX6" s="223"/>
      <c r="CZ6" s="223">
        <f>CV6+7</f>
        <v>44008</v>
      </c>
      <c r="DA6" s="223"/>
      <c r="DB6" s="223"/>
      <c r="DD6" s="223">
        <f>CZ6+7</f>
        <v>44015</v>
      </c>
      <c r="DE6" s="223"/>
      <c r="DF6" s="223"/>
      <c r="DH6" s="223">
        <f>DD6+7</f>
        <v>44022</v>
      </c>
      <c r="DI6" s="223"/>
      <c r="DJ6" s="223"/>
      <c r="DL6" s="223">
        <f>DH6+7</f>
        <v>44029</v>
      </c>
      <c r="DM6" s="223"/>
      <c r="DN6" s="223"/>
      <c r="DP6" s="223">
        <f>DL6+7</f>
        <v>44036</v>
      </c>
      <c r="DQ6" s="223"/>
      <c r="DR6" s="223"/>
      <c r="DT6" s="223">
        <f>DP6+7</f>
        <v>44043</v>
      </c>
      <c r="DU6" s="223"/>
      <c r="DV6" s="223"/>
      <c r="DX6" s="223">
        <f>DT6+7</f>
        <v>44050</v>
      </c>
      <c r="DY6" s="223"/>
      <c r="DZ6" s="223"/>
      <c r="EB6" s="223">
        <f>DX6+7</f>
        <v>44057</v>
      </c>
      <c r="EC6" s="223"/>
      <c r="ED6" s="223"/>
      <c r="EF6" s="223">
        <f>EB6+7</f>
        <v>44064</v>
      </c>
      <c r="EG6" s="223"/>
      <c r="EH6" s="223"/>
      <c r="EJ6" s="223">
        <f>EF6+7</f>
        <v>44071</v>
      </c>
      <c r="EK6" s="223"/>
      <c r="EL6" s="223"/>
      <c r="EN6" s="223">
        <f>EJ6+7</f>
        <v>44078</v>
      </c>
      <c r="EO6" s="223"/>
      <c r="EP6" s="223"/>
      <c r="ER6" s="223">
        <f>EN6+7</f>
        <v>44085</v>
      </c>
      <c r="ES6" s="223"/>
      <c r="ET6" s="223"/>
      <c r="EV6" s="223">
        <f>ER6+7</f>
        <v>44092</v>
      </c>
      <c r="EW6" s="223"/>
      <c r="EX6" s="223"/>
      <c r="EZ6" s="223">
        <f>EV6+7</f>
        <v>44099</v>
      </c>
      <c r="FA6" s="223"/>
      <c r="FB6" s="223"/>
      <c r="FD6" s="223">
        <f>EZ6+7</f>
        <v>44106</v>
      </c>
      <c r="FE6" s="223"/>
      <c r="FF6" s="223"/>
      <c r="FH6" s="223">
        <f>FD6+7</f>
        <v>44113</v>
      </c>
      <c r="FI6" s="223"/>
      <c r="FJ6" s="223"/>
      <c r="FL6" s="223">
        <f>FH6+7</f>
        <v>44120</v>
      </c>
      <c r="FM6" s="223"/>
      <c r="FN6" s="223"/>
      <c r="FP6" s="223">
        <f>FL6+7</f>
        <v>44127</v>
      </c>
      <c r="FQ6" s="223"/>
      <c r="FR6" s="223"/>
      <c r="FT6" s="223">
        <f>FP6+7</f>
        <v>44134</v>
      </c>
      <c r="FU6" s="223"/>
      <c r="FV6" s="223"/>
      <c r="FX6" s="223">
        <f>FT6+7</f>
        <v>44141</v>
      </c>
      <c r="FY6" s="223"/>
      <c r="FZ6" s="223"/>
      <c r="GB6" s="223">
        <f>FX6+7</f>
        <v>44148</v>
      </c>
      <c r="GC6" s="223"/>
      <c r="GD6" s="223"/>
      <c r="GF6" s="223">
        <f>GB6+7</f>
        <v>44155</v>
      </c>
      <c r="GG6" s="223"/>
      <c r="GH6" s="223"/>
      <c r="GJ6" s="223">
        <f>GF6+7</f>
        <v>44162</v>
      </c>
      <c r="GK6" s="223"/>
      <c r="GL6" s="223"/>
      <c r="GN6" s="223">
        <f>GJ6+7</f>
        <v>44169</v>
      </c>
      <c r="GO6" s="223"/>
      <c r="GP6" s="223"/>
      <c r="GR6" s="223">
        <f>GN6+7</f>
        <v>44176</v>
      </c>
      <c r="GS6" s="223"/>
      <c r="GT6" s="223"/>
      <c r="GV6" s="223">
        <f>GR6+7</f>
        <v>44183</v>
      </c>
      <c r="GW6" s="223"/>
      <c r="GX6" s="223"/>
      <c r="GZ6" s="223">
        <f>GV6+7</f>
        <v>44190</v>
      </c>
      <c r="HA6" s="223"/>
      <c r="HB6" s="223"/>
      <c r="HD6" s="223">
        <f>GZ6+7</f>
        <v>44197</v>
      </c>
      <c r="HE6" s="223"/>
      <c r="HF6" s="223"/>
      <c r="HI6" s="93" t="s">
        <v>66</v>
      </c>
      <c r="HJ6" s="93"/>
      <c r="HK6" s="93" t="s">
        <v>67</v>
      </c>
      <c r="HL6" s="93"/>
      <c r="HM6" s="93" t="str">
        <f>IF(MONTH(EZ6)&gt;9,"Revise qtrly date cells","3rd Qtr")</f>
        <v>3rd Qtr</v>
      </c>
      <c r="HN6" s="93"/>
      <c r="HO6" s="93" t="str">
        <f>IF(MONTH(GZ6)&gt;12,"Revise qtrly date cells","4th Qtr")</f>
        <v>4th Qtr</v>
      </c>
      <c r="HP6" s="93"/>
    </row>
    <row r="7" spans="1:228" s="86" customFormat="1" ht="15" hidden="1" customHeight="1" x14ac:dyDescent="0.25">
      <c r="D7" s="94">
        <f>D6</f>
        <v>43833</v>
      </c>
      <c r="E7" s="94"/>
      <c r="F7" s="94"/>
      <c r="H7" s="92">
        <f>H6</f>
        <v>43840</v>
      </c>
      <c r="I7" s="92"/>
      <c r="J7" s="92"/>
      <c r="L7" s="92">
        <f>L6</f>
        <v>43847</v>
      </c>
      <c r="M7" s="92"/>
      <c r="N7" s="92"/>
      <c r="P7" s="92">
        <f>P6</f>
        <v>43854</v>
      </c>
      <c r="Q7" s="92"/>
      <c r="R7" s="92"/>
      <c r="T7" s="92">
        <f>T6</f>
        <v>43861</v>
      </c>
      <c r="U7" s="92"/>
      <c r="V7" s="92"/>
      <c r="X7" s="92">
        <f>X6</f>
        <v>43868</v>
      </c>
      <c r="Y7" s="92"/>
      <c r="Z7" s="92"/>
      <c r="AB7" s="92">
        <f>AB6</f>
        <v>43875</v>
      </c>
      <c r="AC7" s="92"/>
      <c r="AD7" s="92"/>
      <c r="AF7" s="92">
        <f>AF6</f>
        <v>43882</v>
      </c>
      <c r="AG7" s="92"/>
      <c r="AH7" s="92"/>
      <c r="AJ7" s="92">
        <f>AJ6</f>
        <v>43889</v>
      </c>
      <c r="AK7" s="92"/>
      <c r="AL7" s="92"/>
      <c r="AN7" s="92">
        <f>AN6</f>
        <v>43896</v>
      </c>
      <c r="AO7" s="92"/>
      <c r="AP7" s="92"/>
      <c r="AR7" s="92">
        <f>AR6</f>
        <v>43903</v>
      </c>
      <c r="AS7" s="92"/>
      <c r="AT7" s="92"/>
      <c r="AV7" s="92">
        <f>AV6</f>
        <v>43910</v>
      </c>
      <c r="AW7" s="92"/>
      <c r="AX7" s="92"/>
      <c r="AZ7" s="92">
        <f>AZ6</f>
        <v>43917</v>
      </c>
      <c r="BA7" s="92"/>
      <c r="BB7" s="92"/>
      <c r="BD7" s="92">
        <f>BD6</f>
        <v>43924</v>
      </c>
      <c r="BE7" s="92"/>
      <c r="BF7" s="92"/>
      <c r="BH7" s="92">
        <f>BH6</f>
        <v>43931</v>
      </c>
      <c r="BI7" s="92"/>
      <c r="BJ7" s="92"/>
      <c r="BL7" s="92">
        <f>BL6</f>
        <v>43938</v>
      </c>
      <c r="BM7" s="92"/>
      <c r="BN7" s="92"/>
      <c r="BP7" s="92">
        <f>BP6</f>
        <v>43945</v>
      </c>
      <c r="BQ7" s="92"/>
      <c r="BR7" s="92"/>
      <c r="BT7" s="92">
        <f>BT6</f>
        <v>43952</v>
      </c>
      <c r="BU7" s="92"/>
      <c r="BV7" s="92"/>
      <c r="BX7" s="92">
        <f>BX6</f>
        <v>43959</v>
      </c>
      <c r="BY7" s="92"/>
      <c r="BZ7" s="92"/>
      <c r="CB7" s="92">
        <f>CB6</f>
        <v>43966</v>
      </c>
      <c r="CC7" s="92"/>
      <c r="CD7" s="92"/>
      <c r="CF7" s="92">
        <f>CF6</f>
        <v>43973</v>
      </c>
      <c r="CG7" s="92"/>
      <c r="CH7" s="92"/>
      <c r="CJ7" s="92">
        <f>CJ6</f>
        <v>43980</v>
      </c>
      <c r="CK7" s="92"/>
      <c r="CL7" s="92"/>
      <c r="CN7" s="92">
        <f>CN6</f>
        <v>43987</v>
      </c>
      <c r="CO7" s="92"/>
      <c r="CP7" s="92"/>
      <c r="CR7" s="92">
        <f>CR6</f>
        <v>43994</v>
      </c>
      <c r="CS7" s="92"/>
      <c r="CT7" s="92"/>
      <c r="CV7" s="92">
        <f>CV6</f>
        <v>44001</v>
      </c>
      <c r="CW7" s="92"/>
      <c r="CX7" s="92"/>
      <c r="CZ7" s="92">
        <f>CZ6</f>
        <v>44008</v>
      </c>
      <c r="DA7" s="92"/>
      <c r="DB7" s="92"/>
      <c r="DD7" s="92">
        <f>DD6</f>
        <v>44015</v>
      </c>
      <c r="DE7" s="92"/>
      <c r="DF7" s="92"/>
      <c r="DH7" s="92">
        <f>DH6</f>
        <v>44022</v>
      </c>
      <c r="DI7" s="92"/>
      <c r="DJ7" s="92"/>
      <c r="DL7" s="92">
        <f>DL6</f>
        <v>44029</v>
      </c>
      <c r="DM7" s="92"/>
      <c r="DN7" s="92"/>
      <c r="DP7" s="92">
        <f>DP6</f>
        <v>44036</v>
      </c>
      <c r="DQ7" s="92"/>
      <c r="DR7" s="92"/>
      <c r="DT7" s="92">
        <f>DT6</f>
        <v>44043</v>
      </c>
      <c r="DU7" s="92"/>
      <c r="DV7" s="92"/>
      <c r="DX7" s="92">
        <f>DX6</f>
        <v>44050</v>
      </c>
      <c r="DY7" s="92"/>
      <c r="DZ7" s="92"/>
      <c r="EB7" s="92">
        <f>EB6</f>
        <v>44057</v>
      </c>
      <c r="EC7" s="92"/>
      <c r="ED7" s="92"/>
      <c r="EF7" s="92">
        <f>EF6</f>
        <v>44064</v>
      </c>
      <c r="EG7" s="92"/>
      <c r="EH7" s="92"/>
      <c r="EJ7" s="92">
        <f>EJ6</f>
        <v>44071</v>
      </c>
      <c r="EK7" s="92"/>
      <c r="EL7" s="92"/>
      <c r="EN7" s="92">
        <f>EN6</f>
        <v>44078</v>
      </c>
      <c r="EO7" s="92"/>
      <c r="EP7" s="92"/>
      <c r="ER7" s="92">
        <f>ER6</f>
        <v>44085</v>
      </c>
      <c r="ES7" s="92"/>
      <c r="ET7" s="92"/>
      <c r="EV7" s="92">
        <f>EV6</f>
        <v>44092</v>
      </c>
      <c r="EW7" s="92"/>
      <c r="EX7" s="92"/>
      <c r="EZ7" s="92">
        <f>EZ6</f>
        <v>44099</v>
      </c>
      <c r="FA7" s="92"/>
      <c r="FB7" s="92"/>
      <c r="FD7" s="92">
        <f>FD6</f>
        <v>44106</v>
      </c>
      <c r="FE7" s="92"/>
      <c r="FF7" s="92"/>
      <c r="FH7" s="92">
        <f>FH6</f>
        <v>44113</v>
      </c>
      <c r="FI7" s="92"/>
      <c r="FJ7" s="92"/>
      <c r="FL7" s="92">
        <f>FL6</f>
        <v>44120</v>
      </c>
      <c r="FM7" s="92"/>
      <c r="FN7" s="92"/>
      <c r="FP7" s="92">
        <f>FP6</f>
        <v>44127</v>
      </c>
      <c r="FQ7" s="92"/>
      <c r="FR7" s="92"/>
      <c r="FT7" s="92">
        <f>FT6</f>
        <v>44134</v>
      </c>
      <c r="FU7" s="92"/>
      <c r="FV7" s="92"/>
      <c r="FX7" s="92">
        <f>FX6</f>
        <v>44141</v>
      </c>
      <c r="FY7" s="92"/>
      <c r="FZ7" s="92"/>
      <c r="GB7" s="92">
        <f>GB6</f>
        <v>44148</v>
      </c>
      <c r="GC7" s="92"/>
      <c r="GD7" s="92"/>
      <c r="GF7" s="92">
        <f>GF6</f>
        <v>44155</v>
      </c>
      <c r="GG7" s="92"/>
      <c r="GH7" s="92"/>
      <c r="GJ7" s="92">
        <f>GJ6</f>
        <v>44162</v>
      </c>
      <c r="GK7" s="92"/>
      <c r="GL7" s="92"/>
      <c r="GN7" s="92">
        <f>GN6</f>
        <v>44169</v>
      </c>
      <c r="GO7" s="92"/>
      <c r="GP7" s="92"/>
      <c r="GR7" s="92">
        <f>GR6</f>
        <v>44176</v>
      </c>
      <c r="GS7" s="92"/>
      <c r="GT7" s="92"/>
      <c r="GV7" s="92">
        <f>GV6</f>
        <v>44183</v>
      </c>
      <c r="GW7" s="92"/>
      <c r="GX7" s="92"/>
      <c r="GZ7" s="92">
        <f>GZ6</f>
        <v>44190</v>
      </c>
      <c r="HA7" s="92"/>
      <c r="HB7" s="92"/>
      <c r="HD7" s="92">
        <f>HD6</f>
        <v>44197</v>
      </c>
      <c r="HE7" s="92"/>
      <c r="HF7" s="92"/>
      <c r="HI7" s="93"/>
      <c r="HJ7" s="93"/>
      <c r="HK7" s="93"/>
      <c r="HL7" s="93"/>
      <c r="HM7" s="93"/>
      <c r="HN7" s="93"/>
      <c r="HO7" s="93"/>
      <c r="HP7" s="93"/>
    </row>
    <row r="8" spans="1:228" s="86" customFormat="1" ht="15" hidden="1" customHeight="1" x14ac:dyDescent="0.25">
      <c r="D8" s="94"/>
      <c r="E8" s="94"/>
      <c r="F8" s="94">
        <f>D6</f>
        <v>43833</v>
      </c>
      <c r="H8" s="92"/>
      <c r="I8" s="92"/>
      <c r="J8" s="92">
        <f>H6</f>
        <v>43840</v>
      </c>
      <c r="L8" s="92"/>
      <c r="M8" s="92"/>
      <c r="N8" s="92">
        <f>L6</f>
        <v>43847</v>
      </c>
      <c r="P8" s="92"/>
      <c r="Q8" s="92"/>
      <c r="R8" s="92">
        <f>P6</f>
        <v>43854</v>
      </c>
      <c r="T8" s="92"/>
      <c r="U8" s="92"/>
      <c r="V8" s="92">
        <f>T6</f>
        <v>43861</v>
      </c>
      <c r="X8" s="92"/>
      <c r="Y8" s="92"/>
      <c r="Z8" s="92">
        <f>X6</f>
        <v>43868</v>
      </c>
      <c r="AB8" s="92"/>
      <c r="AC8" s="92"/>
      <c r="AD8" s="92">
        <f>AB6</f>
        <v>43875</v>
      </c>
      <c r="AF8" s="92"/>
      <c r="AG8" s="92"/>
      <c r="AH8" s="92">
        <f>AF6</f>
        <v>43882</v>
      </c>
      <c r="AJ8" s="92"/>
      <c r="AK8" s="92"/>
      <c r="AL8" s="92">
        <f>AJ6</f>
        <v>43889</v>
      </c>
      <c r="AN8" s="92"/>
      <c r="AO8" s="92"/>
      <c r="AP8" s="92">
        <f>AN6</f>
        <v>43896</v>
      </c>
      <c r="AR8" s="92"/>
      <c r="AS8" s="92"/>
      <c r="AT8" s="92">
        <f>AR6</f>
        <v>43903</v>
      </c>
      <c r="AV8" s="92"/>
      <c r="AW8" s="92"/>
      <c r="AX8" s="92">
        <f>AV6</f>
        <v>43910</v>
      </c>
      <c r="AZ8" s="92"/>
      <c r="BA8" s="92"/>
      <c r="BB8" s="92">
        <f>AZ6</f>
        <v>43917</v>
      </c>
      <c r="BD8" s="92"/>
      <c r="BE8" s="92"/>
      <c r="BF8" s="92">
        <f>BD6</f>
        <v>43924</v>
      </c>
      <c r="BH8" s="92"/>
      <c r="BI8" s="92"/>
      <c r="BJ8" s="92">
        <f>BH6</f>
        <v>43931</v>
      </c>
      <c r="BL8" s="92"/>
      <c r="BM8" s="92"/>
      <c r="BN8" s="92">
        <f>BL6</f>
        <v>43938</v>
      </c>
      <c r="BP8" s="92"/>
      <c r="BQ8" s="92"/>
      <c r="BR8" s="92">
        <f>BP6</f>
        <v>43945</v>
      </c>
      <c r="BT8" s="92"/>
      <c r="BU8" s="92"/>
      <c r="BV8" s="92">
        <f>BT6</f>
        <v>43952</v>
      </c>
      <c r="BX8" s="92"/>
      <c r="BY8" s="92"/>
      <c r="BZ8" s="92">
        <f>BX6</f>
        <v>43959</v>
      </c>
      <c r="CB8" s="92"/>
      <c r="CC8" s="92"/>
      <c r="CD8" s="92">
        <f>CB6</f>
        <v>43966</v>
      </c>
      <c r="CF8" s="92"/>
      <c r="CG8" s="92"/>
      <c r="CH8" s="92">
        <f>CF6</f>
        <v>43973</v>
      </c>
      <c r="CJ8" s="92"/>
      <c r="CK8" s="92"/>
      <c r="CL8" s="92">
        <f>CJ6</f>
        <v>43980</v>
      </c>
      <c r="CN8" s="92"/>
      <c r="CO8" s="92"/>
      <c r="CP8" s="92">
        <f>CN6</f>
        <v>43987</v>
      </c>
      <c r="CR8" s="92"/>
      <c r="CS8" s="92"/>
      <c r="CT8" s="92">
        <f>CR6</f>
        <v>43994</v>
      </c>
      <c r="CV8" s="92"/>
      <c r="CW8" s="92"/>
      <c r="CX8" s="92">
        <f>CV6</f>
        <v>44001</v>
      </c>
      <c r="CZ8" s="92"/>
      <c r="DA8" s="92"/>
      <c r="DB8" s="92">
        <f>CZ6</f>
        <v>44008</v>
      </c>
      <c r="DD8" s="92"/>
      <c r="DE8" s="92"/>
      <c r="DF8" s="92">
        <f>DD6</f>
        <v>44015</v>
      </c>
      <c r="DH8" s="92"/>
      <c r="DI8" s="92"/>
      <c r="DJ8" s="92">
        <f>DH6</f>
        <v>44022</v>
      </c>
      <c r="DL8" s="92"/>
      <c r="DM8" s="92"/>
      <c r="DN8" s="92">
        <f>DL6</f>
        <v>44029</v>
      </c>
      <c r="DP8" s="92"/>
      <c r="DQ8" s="92"/>
      <c r="DR8" s="92">
        <f>DP6</f>
        <v>44036</v>
      </c>
      <c r="DT8" s="92"/>
      <c r="DU8" s="92"/>
      <c r="DV8" s="92">
        <f>DT6</f>
        <v>44043</v>
      </c>
      <c r="DX8" s="92"/>
      <c r="DY8" s="92"/>
      <c r="DZ8" s="92">
        <f>DX6</f>
        <v>44050</v>
      </c>
      <c r="EB8" s="92"/>
      <c r="EC8" s="92"/>
      <c r="ED8" s="92">
        <f>EB6</f>
        <v>44057</v>
      </c>
      <c r="EF8" s="92"/>
      <c r="EG8" s="92"/>
      <c r="EH8" s="92">
        <f>EF6</f>
        <v>44064</v>
      </c>
      <c r="EJ8" s="92"/>
      <c r="EK8" s="92"/>
      <c r="EL8" s="92">
        <f>EJ6</f>
        <v>44071</v>
      </c>
      <c r="EN8" s="92"/>
      <c r="EO8" s="92"/>
      <c r="EP8" s="92">
        <f>EN6</f>
        <v>44078</v>
      </c>
      <c r="ER8" s="92"/>
      <c r="ES8" s="92"/>
      <c r="ET8" s="92">
        <f>ER6</f>
        <v>44085</v>
      </c>
      <c r="EV8" s="92"/>
      <c r="EW8" s="92"/>
      <c r="EX8" s="92">
        <f>EV6</f>
        <v>44092</v>
      </c>
      <c r="EZ8" s="92"/>
      <c r="FA8" s="92"/>
      <c r="FB8" s="92">
        <f>EZ6</f>
        <v>44099</v>
      </c>
      <c r="FD8" s="92"/>
      <c r="FE8" s="92"/>
      <c r="FF8" s="92">
        <f>FD6</f>
        <v>44106</v>
      </c>
      <c r="FH8" s="92"/>
      <c r="FI8" s="92"/>
      <c r="FJ8" s="92">
        <f>FH6</f>
        <v>44113</v>
      </c>
      <c r="FL8" s="92"/>
      <c r="FM8" s="92"/>
      <c r="FN8" s="92">
        <f>FL6</f>
        <v>44120</v>
      </c>
      <c r="FP8" s="92"/>
      <c r="FQ8" s="92"/>
      <c r="FR8" s="92">
        <f>FP6</f>
        <v>44127</v>
      </c>
      <c r="FT8" s="92"/>
      <c r="FU8" s="92"/>
      <c r="FV8" s="92">
        <f>FT6</f>
        <v>44134</v>
      </c>
      <c r="FX8" s="92"/>
      <c r="FY8" s="92"/>
      <c r="FZ8" s="92">
        <f>FX6</f>
        <v>44141</v>
      </c>
      <c r="GB8" s="92"/>
      <c r="GC8" s="92"/>
      <c r="GD8" s="92">
        <f>GB6</f>
        <v>44148</v>
      </c>
      <c r="GF8" s="92"/>
      <c r="GG8" s="92"/>
      <c r="GH8" s="92">
        <f>GF6</f>
        <v>44155</v>
      </c>
      <c r="GJ8" s="92"/>
      <c r="GK8" s="92"/>
      <c r="GL8" s="92">
        <f>GJ6</f>
        <v>44162</v>
      </c>
      <c r="GN8" s="92"/>
      <c r="GO8" s="92"/>
      <c r="GP8" s="92">
        <f>GN6</f>
        <v>44169</v>
      </c>
      <c r="GR8" s="92"/>
      <c r="GS8" s="92"/>
      <c r="GT8" s="92">
        <f>GR6</f>
        <v>44176</v>
      </c>
      <c r="GV8" s="92"/>
      <c r="GW8" s="92"/>
      <c r="GX8" s="92">
        <f>GV6</f>
        <v>44183</v>
      </c>
      <c r="GZ8" s="92"/>
      <c r="HA8" s="92"/>
      <c r="HB8" s="92">
        <f>GZ6</f>
        <v>44190</v>
      </c>
      <c r="HD8" s="92"/>
      <c r="HE8" s="92"/>
      <c r="HF8" s="92">
        <f>HD6</f>
        <v>44197</v>
      </c>
      <c r="HI8" s="93"/>
      <c r="HJ8" s="93"/>
      <c r="HK8" s="93"/>
      <c r="HL8" s="93"/>
      <c r="HM8" s="93"/>
      <c r="HN8" s="93"/>
      <c r="HO8" s="93"/>
      <c r="HP8" s="93"/>
    </row>
    <row r="9" spans="1:228" s="86" customFormat="1" ht="15" hidden="1" customHeight="1" x14ac:dyDescent="0.25">
      <c r="D9" s="94"/>
      <c r="E9" s="94">
        <f>D6</f>
        <v>43833</v>
      </c>
      <c r="F9" s="94"/>
      <c r="H9" s="92"/>
      <c r="I9" s="92">
        <f>H6</f>
        <v>43840</v>
      </c>
      <c r="J9" s="92"/>
      <c r="L9" s="92"/>
      <c r="M9" s="92">
        <f>L6</f>
        <v>43847</v>
      </c>
      <c r="N9" s="92"/>
      <c r="P9" s="92"/>
      <c r="Q9" s="92">
        <f>P6</f>
        <v>43854</v>
      </c>
      <c r="R9" s="92"/>
      <c r="T9" s="92"/>
      <c r="U9" s="92">
        <f>T6</f>
        <v>43861</v>
      </c>
      <c r="V9" s="92"/>
      <c r="X9" s="92"/>
      <c r="Y9" s="92">
        <f>X6</f>
        <v>43868</v>
      </c>
      <c r="Z9" s="92"/>
      <c r="AB9" s="92"/>
      <c r="AC9" s="92">
        <f>AB6</f>
        <v>43875</v>
      </c>
      <c r="AD9" s="92"/>
      <c r="AF9" s="92"/>
      <c r="AG9" s="92">
        <f>AF6</f>
        <v>43882</v>
      </c>
      <c r="AH9" s="92"/>
      <c r="AJ9" s="92"/>
      <c r="AK9" s="92">
        <f>AJ6</f>
        <v>43889</v>
      </c>
      <c r="AL9" s="92"/>
      <c r="AN9" s="92"/>
      <c r="AO9" s="92">
        <f>AN6</f>
        <v>43896</v>
      </c>
      <c r="AP9" s="92"/>
      <c r="AR9" s="92"/>
      <c r="AS9" s="92">
        <f>AR6</f>
        <v>43903</v>
      </c>
      <c r="AT9" s="92"/>
      <c r="AV9" s="92"/>
      <c r="AW9" s="92">
        <f>AV6</f>
        <v>43910</v>
      </c>
      <c r="AX9" s="92"/>
      <c r="AZ9" s="92"/>
      <c r="BA9" s="92">
        <f>AZ6</f>
        <v>43917</v>
      </c>
      <c r="BB9" s="92"/>
      <c r="BD9" s="92"/>
      <c r="BE9" s="92">
        <f>BD6</f>
        <v>43924</v>
      </c>
      <c r="BF9" s="92"/>
      <c r="BH9" s="92"/>
      <c r="BI9" s="92">
        <f>BH6</f>
        <v>43931</v>
      </c>
      <c r="BJ9" s="92"/>
      <c r="BL9" s="92"/>
      <c r="BM9" s="92">
        <f>BL6</f>
        <v>43938</v>
      </c>
      <c r="BN9" s="92"/>
      <c r="BP9" s="92"/>
      <c r="BQ9" s="92">
        <f>BP6</f>
        <v>43945</v>
      </c>
      <c r="BR9" s="92"/>
      <c r="BT9" s="92"/>
      <c r="BU9" s="92">
        <f>BT6</f>
        <v>43952</v>
      </c>
      <c r="BV9" s="92"/>
      <c r="BX9" s="92"/>
      <c r="BY9" s="92">
        <f>BX6</f>
        <v>43959</v>
      </c>
      <c r="BZ9" s="92"/>
      <c r="CB9" s="92"/>
      <c r="CC9" s="92">
        <f>CB6</f>
        <v>43966</v>
      </c>
      <c r="CD9" s="92"/>
      <c r="CF9" s="92"/>
      <c r="CG9" s="92">
        <f>CF6</f>
        <v>43973</v>
      </c>
      <c r="CH9" s="92"/>
      <c r="CJ9" s="92"/>
      <c r="CK9" s="92">
        <f>CJ6</f>
        <v>43980</v>
      </c>
      <c r="CL9" s="92"/>
      <c r="CN9" s="92"/>
      <c r="CO9" s="92">
        <f>CN6</f>
        <v>43987</v>
      </c>
      <c r="CP9" s="92"/>
      <c r="CR9" s="92"/>
      <c r="CS9" s="92">
        <f>CR6</f>
        <v>43994</v>
      </c>
      <c r="CT9" s="92"/>
      <c r="CV9" s="92"/>
      <c r="CW9" s="92">
        <f>CV6</f>
        <v>44001</v>
      </c>
      <c r="CX9" s="92"/>
      <c r="CZ9" s="92"/>
      <c r="DA9" s="92">
        <f>CZ6</f>
        <v>44008</v>
      </c>
      <c r="DB9" s="92"/>
      <c r="DD9" s="92"/>
      <c r="DE9" s="92">
        <f>DD6</f>
        <v>44015</v>
      </c>
      <c r="DF9" s="92"/>
      <c r="DH9" s="92"/>
      <c r="DI9" s="92">
        <f>DH6</f>
        <v>44022</v>
      </c>
      <c r="DJ9" s="92"/>
      <c r="DL9" s="92"/>
      <c r="DM9" s="92">
        <f>DL6</f>
        <v>44029</v>
      </c>
      <c r="DN9" s="92"/>
      <c r="DP9" s="92"/>
      <c r="DQ9" s="92">
        <f>DP6</f>
        <v>44036</v>
      </c>
      <c r="DR9" s="92"/>
      <c r="DT9" s="92"/>
      <c r="DU9" s="92">
        <f>DT6</f>
        <v>44043</v>
      </c>
      <c r="DV9" s="92"/>
      <c r="DX9" s="92"/>
      <c r="DY9" s="92">
        <f>DX6</f>
        <v>44050</v>
      </c>
      <c r="DZ9" s="92"/>
      <c r="EB9" s="92"/>
      <c r="EC9" s="92">
        <f>EB6</f>
        <v>44057</v>
      </c>
      <c r="ED9" s="92"/>
      <c r="EF9" s="92"/>
      <c r="EG9" s="92">
        <f>EF6</f>
        <v>44064</v>
      </c>
      <c r="EH9" s="92"/>
      <c r="EJ9" s="92"/>
      <c r="EK9" s="92">
        <f>EJ6</f>
        <v>44071</v>
      </c>
      <c r="EL9" s="92"/>
      <c r="EN9" s="92"/>
      <c r="EO9" s="92">
        <f>EN6</f>
        <v>44078</v>
      </c>
      <c r="EP9" s="92"/>
      <c r="ER9" s="92"/>
      <c r="ES9" s="92">
        <f>ER6</f>
        <v>44085</v>
      </c>
      <c r="ET9" s="92"/>
      <c r="EV9" s="92"/>
      <c r="EW9" s="92">
        <f>EV6</f>
        <v>44092</v>
      </c>
      <c r="EX9" s="92"/>
      <c r="EZ9" s="92"/>
      <c r="FA9" s="92">
        <f>EZ6</f>
        <v>44099</v>
      </c>
      <c r="FB9" s="92"/>
      <c r="FD9" s="92"/>
      <c r="FE9" s="92">
        <f>FD6</f>
        <v>44106</v>
      </c>
      <c r="FF9" s="92"/>
      <c r="FH9" s="92"/>
      <c r="FI9" s="92">
        <f>FH6</f>
        <v>44113</v>
      </c>
      <c r="FJ9" s="92"/>
      <c r="FL9" s="92"/>
      <c r="FM9" s="92">
        <f>FL6</f>
        <v>44120</v>
      </c>
      <c r="FN9" s="92"/>
      <c r="FP9" s="92"/>
      <c r="FQ9" s="92">
        <f>FP6</f>
        <v>44127</v>
      </c>
      <c r="FR9" s="92"/>
      <c r="FT9" s="92"/>
      <c r="FU9" s="92">
        <f>FT6</f>
        <v>44134</v>
      </c>
      <c r="FV9" s="92"/>
      <c r="FX9" s="92"/>
      <c r="FY9" s="92">
        <f>FX6</f>
        <v>44141</v>
      </c>
      <c r="FZ9" s="92"/>
      <c r="GB9" s="92"/>
      <c r="GC9" s="92">
        <f>GB6</f>
        <v>44148</v>
      </c>
      <c r="GD9" s="92"/>
      <c r="GF9" s="92"/>
      <c r="GG9" s="92">
        <f>GF6</f>
        <v>44155</v>
      </c>
      <c r="GH9" s="92"/>
      <c r="GJ9" s="92"/>
      <c r="GK9" s="92">
        <f>GJ6</f>
        <v>44162</v>
      </c>
      <c r="GL9" s="92"/>
      <c r="GN9" s="92"/>
      <c r="GO9" s="92">
        <f>GN6</f>
        <v>44169</v>
      </c>
      <c r="GP9" s="92"/>
      <c r="GR9" s="92"/>
      <c r="GS9" s="92">
        <f>GR6</f>
        <v>44176</v>
      </c>
      <c r="GT9" s="92"/>
      <c r="GV9" s="92"/>
      <c r="GW9" s="92">
        <f>GV6</f>
        <v>44183</v>
      </c>
      <c r="GX9" s="92"/>
      <c r="GZ9" s="92"/>
      <c r="HA9" s="92">
        <f>GZ6</f>
        <v>44190</v>
      </c>
      <c r="HB9" s="92"/>
      <c r="HD9" s="92"/>
      <c r="HE9" s="92">
        <f>HD6</f>
        <v>44197</v>
      </c>
      <c r="HF9" s="92"/>
      <c r="HI9" s="93"/>
      <c r="HJ9" s="93"/>
      <c r="HK9" s="93"/>
      <c r="HL9" s="93"/>
      <c r="HM9" s="93"/>
      <c r="HN9" s="93"/>
      <c r="HO9" s="93"/>
      <c r="HP9" s="93"/>
    </row>
    <row r="10" spans="1:228" s="75" customFormat="1" x14ac:dyDescent="0.25">
      <c r="A10" s="124"/>
      <c r="B10" s="28" t="s">
        <v>0</v>
      </c>
      <c r="C10" s="124" t="s">
        <v>111</v>
      </c>
      <c r="D10" s="28" t="s">
        <v>1</v>
      </c>
      <c r="E10" s="28" t="s">
        <v>2</v>
      </c>
      <c r="F10" s="88" t="s">
        <v>3</v>
      </c>
      <c r="G10" s="38"/>
      <c r="H10" s="28" t="s">
        <v>1</v>
      </c>
      <c r="I10" s="28" t="s">
        <v>2</v>
      </c>
      <c r="J10" s="88" t="s">
        <v>3</v>
      </c>
      <c r="K10" s="38"/>
      <c r="L10" s="28" t="s">
        <v>1</v>
      </c>
      <c r="M10" s="28" t="s">
        <v>2</v>
      </c>
      <c r="N10" s="88" t="s">
        <v>3</v>
      </c>
      <c r="O10" s="38"/>
      <c r="P10" s="28" t="s">
        <v>1</v>
      </c>
      <c r="Q10" s="28" t="s">
        <v>2</v>
      </c>
      <c r="R10" s="88" t="s">
        <v>3</v>
      </c>
      <c r="S10" s="38"/>
      <c r="T10" s="28" t="s">
        <v>1</v>
      </c>
      <c r="U10" s="28" t="s">
        <v>2</v>
      </c>
      <c r="V10" s="88" t="s">
        <v>3</v>
      </c>
      <c r="W10" s="38"/>
      <c r="X10" s="28" t="s">
        <v>1</v>
      </c>
      <c r="Y10" s="28" t="s">
        <v>2</v>
      </c>
      <c r="Z10" s="88" t="s">
        <v>3</v>
      </c>
      <c r="AA10" s="38"/>
      <c r="AB10" s="28" t="s">
        <v>1</v>
      </c>
      <c r="AC10" s="28" t="s">
        <v>2</v>
      </c>
      <c r="AD10" s="88" t="s">
        <v>3</v>
      </c>
      <c r="AE10" s="38"/>
      <c r="AF10" s="28" t="s">
        <v>1</v>
      </c>
      <c r="AG10" s="28" t="s">
        <v>2</v>
      </c>
      <c r="AH10" s="88" t="s">
        <v>3</v>
      </c>
      <c r="AI10" s="38"/>
      <c r="AJ10" s="28" t="s">
        <v>1</v>
      </c>
      <c r="AK10" s="28" t="s">
        <v>2</v>
      </c>
      <c r="AL10" s="88" t="s">
        <v>3</v>
      </c>
      <c r="AM10" s="38"/>
      <c r="AN10" s="28" t="s">
        <v>1</v>
      </c>
      <c r="AO10" s="28" t="s">
        <v>2</v>
      </c>
      <c r="AP10" s="88" t="s">
        <v>3</v>
      </c>
      <c r="AQ10" s="38"/>
      <c r="AR10" s="28" t="s">
        <v>1</v>
      </c>
      <c r="AS10" s="28" t="s">
        <v>2</v>
      </c>
      <c r="AT10" s="88" t="s">
        <v>3</v>
      </c>
      <c r="AU10" s="38"/>
      <c r="AV10" s="28" t="s">
        <v>1</v>
      </c>
      <c r="AW10" s="28" t="s">
        <v>2</v>
      </c>
      <c r="AX10" s="88" t="s">
        <v>3</v>
      </c>
      <c r="AY10" s="38"/>
      <c r="AZ10" s="28" t="s">
        <v>1</v>
      </c>
      <c r="BA10" s="28" t="s">
        <v>2</v>
      </c>
      <c r="BB10" s="88" t="s">
        <v>3</v>
      </c>
      <c r="BC10" s="38"/>
      <c r="BD10" s="28" t="s">
        <v>1</v>
      </c>
      <c r="BE10" s="28" t="s">
        <v>2</v>
      </c>
      <c r="BF10" s="88" t="s">
        <v>3</v>
      </c>
      <c r="BG10" s="38"/>
      <c r="BH10" s="28" t="s">
        <v>1</v>
      </c>
      <c r="BI10" s="28" t="s">
        <v>2</v>
      </c>
      <c r="BJ10" s="88" t="s">
        <v>3</v>
      </c>
      <c r="BK10" s="38"/>
      <c r="BL10" s="28" t="s">
        <v>1</v>
      </c>
      <c r="BM10" s="28" t="s">
        <v>2</v>
      </c>
      <c r="BN10" s="88" t="s">
        <v>3</v>
      </c>
      <c r="BO10" s="38"/>
      <c r="BP10" s="28" t="s">
        <v>1</v>
      </c>
      <c r="BQ10" s="28" t="s">
        <v>2</v>
      </c>
      <c r="BR10" s="88" t="s">
        <v>3</v>
      </c>
      <c r="BS10" s="38"/>
      <c r="BT10" s="28" t="s">
        <v>1</v>
      </c>
      <c r="BU10" s="28" t="s">
        <v>2</v>
      </c>
      <c r="BV10" s="88" t="s">
        <v>3</v>
      </c>
      <c r="BW10" s="38"/>
      <c r="BX10" s="28" t="s">
        <v>1</v>
      </c>
      <c r="BY10" s="28" t="s">
        <v>2</v>
      </c>
      <c r="BZ10" s="88" t="s">
        <v>3</v>
      </c>
      <c r="CA10" s="38"/>
      <c r="CB10" s="28" t="s">
        <v>1</v>
      </c>
      <c r="CC10" s="28" t="s">
        <v>2</v>
      </c>
      <c r="CD10" s="88" t="s">
        <v>3</v>
      </c>
      <c r="CE10" s="38"/>
      <c r="CF10" s="28" t="s">
        <v>1</v>
      </c>
      <c r="CG10" s="28" t="s">
        <v>2</v>
      </c>
      <c r="CH10" s="88" t="s">
        <v>3</v>
      </c>
      <c r="CI10" s="38"/>
      <c r="CJ10" s="28" t="s">
        <v>1</v>
      </c>
      <c r="CK10" s="28" t="s">
        <v>2</v>
      </c>
      <c r="CL10" s="88" t="s">
        <v>3</v>
      </c>
      <c r="CM10" s="38"/>
      <c r="CN10" s="28" t="s">
        <v>1</v>
      </c>
      <c r="CO10" s="28" t="s">
        <v>2</v>
      </c>
      <c r="CP10" s="88" t="s">
        <v>3</v>
      </c>
      <c r="CQ10" s="38"/>
      <c r="CR10" s="28" t="s">
        <v>1</v>
      </c>
      <c r="CS10" s="28" t="s">
        <v>2</v>
      </c>
      <c r="CT10" s="88" t="s">
        <v>3</v>
      </c>
      <c r="CU10" s="38"/>
      <c r="CV10" s="28" t="s">
        <v>1</v>
      </c>
      <c r="CW10" s="28" t="s">
        <v>2</v>
      </c>
      <c r="CX10" s="88" t="s">
        <v>3</v>
      </c>
      <c r="CY10" s="38"/>
      <c r="CZ10" s="28" t="s">
        <v>1</v>
      </c>
      <c r="DA10" s="28" t="s">
        <v>2</v>
      </c>
      <c r="DB10" s="88" t="s">
        <v>3</v>
      </c>
      <c r="DC10" s="38"/>
      <c r="DD10" s="28" t="s">
        <v>1</v>
      </c>
      <c r="DE10" s="28" t="s">
        <v>2</v>
      </c>
      <c r="DF10" s="88" t="s">
        <v>3</v>
      </c>
      <c r="DG10" s="38"/>
      <c r="DH10" s="28" t="s">
        <v>1</v>
      </c>
      <c r="DI10" s="28" t="s">
        <v>2</v>
      </c>
      <c r="DJ10" s="88" t="s">
        <v>3</v>
      </c>
      <c r="DK10" s="38"/>
      <c r="DL10" s="28" t="s">
        <v>1</v>
      </c>
      <c r="DM10" s="28" t="s">
        <v>2</v>
      </c>
      <c r="DN10" s="88" t="s">
        <v>3</v>
      </c>
      <c r="DO10" s="38"/>
      <c r="DP10" s="28" t="s">
        <v>1</v>
      </c>
      <c r="DQ10" s="28" t="s">
        <v>2</v>
      </c>
      <c r="DR10" s="88" t="s">
        <v>3</v>
      </c>
      <c r="DS10" s="38"/>
      <c r="DT10" s="28" t="s">
        <v>1</v>
      </c>
      <c r="DU10" s="28" t="s">
        <v>2</v>
      </c>
      <c r="DV10" s="88" t="s">
        <v>3</v>
      </c>
      <c r="DW10" s="38"/>
      <c r="DX10" s="28" t="s">
        <v>1</v>
      </c>
      <c r="DY10" s="28" t="s">
        <v>2</v>
      </c>
      <c r="DZ10" s="88" t="s">
        <v>3</v>
      </c>
      <c r="EA10" s="38"/>
      <c r="EB10" s="28" t="s">
        <v>1</v>
      </c>
      <c r="EC10" s="28" t="s">
        <v>2</v>
      </c>
      <c r="ED10" s="88" t="s">
        <v>3</v>
      </c>
      <c r="EE10" s="38"/>
      <c r="EF10" s="28" t="s">
        <v>1</v>
      </c>
      <c r="EG10" s="28" t="s">
        <v>2</v>
      </c>
      <c r="EH10" s="88" t="s">
        <v>3</v>
      </c>
      <c r="EI10" s="38"/>
      <c r="EJ10" s="28" t="s">
        <v>1</v>
      </c>
      <c r="EK10" s="28" t="s">
        <v>2</v>
      </c>
      <c r="EL10" s="88" t="s">
        <v>3</v>
      </c>
      <c r="EM10" s="38"/>
      <c r="EN10" s="28" t="s">
        <v>1</v>
      </c>
      <c r="EO10" s="28" t="s">
        <v>2</v>
      </c>
      <c r="EP10" s="88" t="s">
        <v>3</v>
      </c>
      <c r="EQ10" s="38"/>
      <c r="ER10" s="28" t="s">
        <v>1</v>
      </c>
      <c r="ES10" s="28" t="s">
        <v>2</v>
      </c>
      <c r="ET10" s="88" t="s">
        <v>3</v>
      </c>
      <c r="EU10" s="38"/>
      <c r="EV10" s="28" t="s">
        <v>1</v>
      </c>
      <c r="EW10" s="28" t="s">
        <v>2</v>
      </c>
      <c r="EX10" s="88" t="s">
        <v>3</v>
      </c>
      <c r="EY10" s="38"/>
      <c r="EZ10" s="28" t="s">
        <v>1</v>
      </c>
      <c r="FA10" s="28" t="s">
        <v>2</v>
      </c>
      <c r="FB10" s="88" t="s">
        <v>3</v>
      </c>
      <c r="FC10" s="38"/>
      <c r="FD10" s="28" t="s">
        <v>1</v>
      </c>
      <c r="FE10" s="28" t="s">
        <v>2</v>
      </c>
      <c r="FF10" s="88" t="s">
        <v>3</v>
      </c>
      <c r="FG10" s="38"/>
      <c r="FH10" s="28" t="s">
        <v>1</v>
      </c>
      <c r="FI10" s="28" t="s">
        <v>2</v>
      </c>
      <c r="FJ10" s="88" t="s">
        <v>3</v>
      </c>
      <c r="FK10" s="38"/>
      <c r="FL10" s="28" t="s">
        <v>1</v>
      </c>
      <c r="FM10" s="28" t="s">
        <v>2</v>
      </c>
      <c r="FN10" s="88" t="s">
        <v>3</v>
      </c>
      <c r="FO10" s="38"/>
      <c r="FP10" s="28" t="s">
        <v>1</v>
      </c>
      <c r="FQ10" s="28" t="s">
        <v>2</v>
      </c>
      <c r="FR10" s="88" t="s">
        <v>3</v>
      </c>
      <c r="FS10" s="38"/>
      <c r="FT10" s="28" t="s">
        <v>1</v>
      </c>
      <c r="FU10" s="28" t="s">
        <v>2</v>
      </c>
      <c r="FV10" s="88" t="s">
        <v>3</v>
      </c>
      <c r="FW10" s="38"/>
      <c r="FX10" s="28" t="s">
        <v>1</v>
      </c>
      <c r="FY10" s="28" t="s">
        <v>2</v>
      </c>
      <c r="FZ10" s="88" t="s">
        <v>3</v>
      </c>
      <c r="GA10" s="38"/>
      <c r="GB10" s="28" t="s">
        <v>1</v>
      </c>
      <c r="GC10" s="28" t="s">
        <v>2</v>
      </c>
      <c r="GD10" s="88" t="s">
        <v>3</v>
      </c>
      <c r="GE10" s="38"/>
      <c r="GF10" s="28" t="s">
        <v>1</v>
      </c>
      <c r="GG10" s="28" t="s">
        <v>2</v>
      </c>
      <c r="GH10" s="88" t="s">
        <v>3</v>
      </c>
      <c r="GI10" s="38"/>
      <c r="GJ10" s="28" t="s">
        <v>1</v>
      </c>
      <c r="GK10" s="28" t="s">
        <v>2</v>
      </c>
      <c r="GL10" s="88" t="s">
        <v>3</v>
      </c>
      <c r="GM10" s="38"/>
      <c r="GN10" s="28" t="s">
        <v>1</v>
      </c>
      <c r="GO10" s="28" t="s">
        <v>2</v>
      </c>
      <c r="GP10" s="88" t="s">
        <v>3</v>
      </c>
      <c r="GQ10" s="38"/>
      <c r="GR10" s="28" t="s">
        <v>1</v>
      </c>
      <c r="GS10" s="28" t="s">
        <v>2</v>
      </c>
      <c r="GT10" s="88" t="s">
        <v>3</v>
      </c>
      <c r="GU10" s="38"/>
      <c r="GV10" s="28" t="s">
        <v>1</v>
      </c>
      <c r="GW10" s="28" t="s">
        <v>2</v>
      </c>
      <c r="GX10" s="88" t="s">
        <v>3</v>
      </c>
      <c r="GY10" s="38"/>
      <c r="GZ10" s="28" t="s">
        <v>1</v>
      </c>
      <c r="HA10" s="28" t="s">
        <v>2</v>
      </c>
      <c r="HB10" s="88" t="s">
        <v>3</v>
      </c>
      <c r="HC10" s="38"/>
      <c r="HD10" s="28" t="s">
        <v>1</v>
      </c>
      <c r="HE10" s="28" t="s">
        <v>2</v>
      </c>
      <c r="HF10" s="88" t="s">
        <v>3</v>
      </c>
      <c r="HG10" s="79"/>
      <c r="HH10" s="35"/>
      <c r="HI10" s="28" t="s">
        <v>2</v>
      </c>
      <c r="HJ10" s="76"/>
      <c r="HK10" s="28" t="s">
        <v>2</v>
      </c>
      <c r="HL10" s="90"/>
      <c r="HM10" s="28" t="s">
        <v>2</v>
      </c>
      <c r="HN10" s="142"/>
      <c r="HO10" s="28" t="s">
        <v>2</v>
      </c>
      <c r="HP10" s="142"/>
    </row>
    <row r="11" spans="1:228" x14ac:dyDescent="0.25">
      <c r="B11" s="74" t="s">
        <v>131</v>
      </c>
      <c r="D11" s="77"/>
      <c r="E11" s="77"/>
      <c r="F11" s="80">
        <f>IF($C11="",ROUND(MIN(1,IF(Input!$A$11="Weekly",D11/(Formulas!$A$3*1),D11/(Formulas!$A$3*2))),1),IF(TEXT(ISNUMBER($C11),"#####")="False",ROUND(MIN(1,IF(Input!$A$11="Weekly",D11/(Formulas!$A$3*1),D11/(Formulas!$A$3*2))),1),ROUND(MIN(1,IF(Input!$A$11="Weekly",D11/(Formulas!$A$3*1),D11/(Formulas!$A$3*2))),1)*$C11))</f>
        <v>0</v>
      </c>
      <c r="G11" s="101"/>
      <c r="H11" s="77"/>
      <c r="I11" s="77"/>
      <c r="J11" s="80">
        <f>IF($C11="",ROUND(MIN(1,IF(Input!$A$11="Weekly",H11/(Formulas!$A$3*1),H11/(Formulas!$A$3*2))),1),IF(TEXT(ISNUMBER($C11),"#####")="False",ROUND(MIN(1,IF(Input!$A$11="Weekly",H11/(Formulas!$A$3*1),H11/(Formulas!$A$3*2))),1),ROUND(MIN(1,IF(Input!$A$11="Weekly",H11/(Formulas!$A$3*1),H11/(Formulas!$A$3*2))),1)*$C11))</f>
        <v>0</v>
      </c>
      <c r="K11" s="101"/>
      <c r="L11" s="77"/>
      <c r="M11" s="77"/>
      <c r="N11" s="80">
        <f>IF($C11="",ROUND(MIN(1,IF(Input!$A$11="Weekly",L11/(Formulas!$A$3*1),L11/(Formulas!$A$3*2))),1),IF(TEXT(ISNUMBER($C11),"#####")="False",ROUND(MIN(1,IF(Input!$A$11="Weekly",L11/(Formulas!$A$3*1),L11/(Formulas!$A$3*2))),1),ROUND(MIN(1,IF(Input!$A$11="Weekly",L11/(Formulas!$A$3*1),L11/(Formulas!$A$3*2))),1)*$C11))</f>
        <v>0</v>
      </c>
      <c r="O11" s="101"/>
      <c r="P11" s="77"/>
      <c r="Q11" s="77"/>
      <c r="R11" s="80">
        <f>IF($C11="",ROUND(MIN(1,IF(Input!$A$11="Weekly",P11/(Formulas!$A$3*1),P11/(Formulas!$A$3*2))),1),IF(TEXT(ISNUMBER($C11),"#####")="False",ROUND(MIN(1,IF(Input!$A$11="Weekly",P11/(Formulas!$A$3*1),P11/(Formulas!$A$3*2))),1),ROUND(MIN(1,IF(Input!$A$11="Weekly",P11/(Formulas!$A$3*1),P11/(Formulas!$A$3*2))),1)*$C11))</f>
        <v>0</v>
      </c>
      <c r="S11" s="101"/>
      <c r="T11" s="77"/>
      <c r="U11" s="77"/>
      <c r="V11" s="80">
        <f>IF($C11="",ROUND(MIN(1,IF(Input!$A$11="Weekly",T11/(Formulas!$A$3*1),T11/(Formulas!$A$3*2))),1),IF(TEXT(ISNUMBER($C11),"#####")="False",ROUND(MIN(1,IF(Input!$A$11="Weekly",T11/(Formulas!$A$3*1),T11/(Formulas!$A$3*2))),1),ROUND(MIN(1,IF(Input!$A$11="Weekly",T11/(Formulas!$A$3*1),T11/(Formulas!$A$3*2))),1)*$C11))</f>
        <v>0</v>
      </c>
      <c r="W11" s="101"/>
      <c r="X11" s="77"/>
      <c r="Y11" s="77"/>
      <c r="Z11" s="80">
        <f>IF($C11="",ROUND(MIN(1,IF(Input!$A$11="Weekly",X11/(Formulas!$A$3*1),X11/(Formulas!$A$3*2))),1),IF(TEXT(ISNUMBER($C11),"#####")="False",ROUND(MIN(1,IF(Input!$A$11="Weekly",X11/(Formulas!$A$3*1),X11/(Formulas!$A$3*2))),1),ROUND(MIN(1,IF(Input!$A$11="Weekly",X11/(Formulas!$A$3*1),X11/(Formulas!$A$3*2))),1)*$C11))</f>
        <v>0</v>
      </c>
      <c r="AA11" s="101"/>
      <c r="AB11" s="77"/>
      <c r="AC11" s="77"/>
      <c r="AD11" s="80">
        <f>IF($C11="",ROUND(MIN(1,IF(Input!$A$11="Weekly",AB11/(Formulas!$A$3*1),AB11/(Formulas!$A$3*2))),1),IF(TEXT(ISNUMBER($C11),"#####")="False",ROUND(MIN(1,IF(Input!$A$11="Weekly",AB11/(Formulas!$A$3*1),AB11/(Formulas!$A$3*2))),1),ROUND(MIN(1,IF(Input!$A$11="Weekly",AB11/(Formulas!$A$3*1),AB11/(Formulas!$A$3*2))),1)*$C11))</f>
        <v>0</v>
      </c>
      <c r="AE11" s="101"/>
      <c r="AF11" s="77"/>
      <c r="AG11" s="77"/>
      <c r="AH11" s="80">
        <f>IF($C11="",ROUND(MIN(1,IF(Input!$A$11="Weekly",AF11/(Formulas!$A$3*1),AF11/(Formulas!$A$3*2))),1),IF(TEXT(ISNUMBER($C11),"#####")="False",ROUND(MIN(1,IF(Input!$A$11="Weekly",AF11/(Formulas!$A$3*1),AF11/(Formulas!$A$3*2))),1),ROUND(MIN(1,IF(Input!$A$11="Weekly",AF11/(Formulas!$A$3*1),AF11/(Formulas!$A$3*2))),1)*$C11))</f>
        <v>0</v>
      </c>
      <c r="AI11" s="101"/>
      <c r="AJ11" s="77"/>
      <c r="AK11" s="77"/>
      <c r="AL11" s="80">
        <f>IF($C11="",ROUND(MIN(1,IF(Input!$A$11="Weekly",AJ11/(Formulas!$A$3*1),AJ11/(Formulas!$A$3*2))),1),IF(TEXT(ISNUMBER($C11),"#####")="False",ROUND(MIN(1,IF(Input!$A$11="Weekly",AJ11/(Formulas!$A$3*1),AJ11/(Formulas!$A$3*2))),1),ROUND(MIN(1,IF(Input!$A$11="Weekly",AJ11/(Formulas!$A$3*1),AJ11/(Formulas!$A$3*2))),1)*$C11))</f>
        <v>0</v>
      </c>
      <c r="AM11" s="101"/>
      <c r="AN11" s="77"/>
      <c r="AO11" s="77"/>
      <c r="AP11" s="80">
        <f>IF($C11="",ROUND(MIN(1,IF(Input!$A$11="Weekly",AN11/(Formulas!$A$3*1),AN11/(Formulas!$A$3*2))),1),IF(TEXT(ISNUMBER($C11),"#####")="False",ROUND(MIN(1,IF(Input!$A$11="Weekly",AN11/(Formulas!$A$3*1),AN11/(Formulas!$A$3*2))),1),ROUND(MIN(1,IF(Input!$A$11="Weekly",AN11/(Formulas!$A$3*1),AN11/(Formulas!$A$3*2))),1)*$C11))</f>
        <v>0</v>
      </c>
      <c r="AQ11" s="101"/>
      <c r="AR11" s="77"/>
      <c r="AS11" s="77"/>
      <c r="AT11" s="80">
        <f>IF($C11="",ROUND(MIN(1,IF(Input!$A$11="Weekly",AR11/(Formulas!$A$3*1),AR11/(Formulas!$A$3*2))),1),IF(TEXT(ISNUMBER($C11),"#####")="False",ROUND(MIN(1,IF(Input!$A$11="Weekly",AR11/(Formulas!$A$3*1),AR11/(Formulas!$A$3*2))),1),ROUND(MIN(1,IF(Input!$A$11="Weekly",AR11/(Formulas!$A$3*1),AR11/(Formulas!$A$3*2))),1)*$C11))</f>
        <v>0</v>
      </c>
      <c r="AU11" s="101"/>
      <c r="AV11" s="77"/>
      <c r="AW11" s="77"/>
      <c r="AX11" s="80">
        <f>IF($C11="",ROUND(MIN(1,IF(Input!$A$11="Weekly",AV11/(Formulas!$A$3*1),AV11/(Formulas!$A$3*2))),1),IF(TEXT(ISNUMBER($C11),"#####")="False",ROUND(MIN(1,IF(Input!$A$11="Weekly",AV11/(Formulas!$A$3*1),AV11/(Formulas!$A$3*2))),1),ROUND(MIN(1,IF(Input!$A$11="Weekly",AV11/(Formulas!$A$3*1),AV11/(Formulas!$A$3*2))),1)*$C11))</f>
        <v>0</v>
      </c>
      <c r="AY11" s="101"/>
      <c r="AZ11" s="77"/>
      <c r="BA11" s="77"/>
      <c r="BB11" s="80">
        <f>IF($C11="",ROUND(MIN(1,IF(Input!$A$11="Weekly",AZ11/(Formulas!$A$3*1),AZ11/(Formulas!$A$3*2))),1),IF(TEXT(ISNUMBER($C11),"#####")="False",ROUND(MIN(1,IF(Input!$A$11="Weekly",AZ11/(Formulas!$A$3*1),AZ11/(Formulas!$A$3*2))),1),ROUND(MIN(1,IF(Input!$A$11="Weekly",AZ11/(Formulas!$A$3*1),AZ11/(Formulas!$A$3*2))),1)*$C11))</f>
        <v>0</v>
      </c>
      <c r="BC11" s="101"/>
      <c r="BD11" s="77"/>
      <c r="BE11" s="77"/>
      <c r="BF11" s="80">
        <f>IF($C11="",ROUND(MIN(1,IF(Input!$A$11="Weekly",BD11/(Formulas!$A$3*1),BD11/(Formulas!$A$3*2))),1),IF(TEXT(ISNUMBER($C11),"#####")="False",ROUND(MIN(1,IF(Input!$A$11="Weekly",BD11/(Formulas!$A$3*1),BD11/(Formulas!$A$3*2))),1),ROUND(MIN(1,IF(Input!$A$11="Weekly",BD11/(Formulas!$A$3*1),BD11/(Formulas!$A$3*2))),1)*$C11))</f>
        <v>0</v>
      </c>
      <c r="BG11" s="101"/>
      <c r="BH11" s="77"/>
      <c r="BI11" s="77"/>
      <c r="BJ11" s="80">
        <f>IF($C11="",ROUND(MIN(1,IF(Input!$A$11="Weekly",BH11/(Formulas!$A$3*1),BH11/(Formulas!$A$3*2))),1),IF(TEXT(ISNUMBER($C11),"#####")="False",ROUND(MIN(1,IF(Input!$A$11="Weekly",BH11/(Formulas!$A$3*1),BH11/(Formulas!$A$3*2))),1),ROUND(MIN(1,IF(Input!$A$11="Weekly",BH11/(Formulas!$A$3*1),BH11/(Formulas!$A$3*2))),1)*$C11))</f>
        <v>0</v>
      </c>
      <c r="BK11" s="101"/>
      <c r="BL11" s="77"/>
      <c r="BM11" s="77"/>
      <c r="BN11" s="80">
        <f>IF($C11="",ROUND(MIN(1,IF(Input!$A$11="Weekly",BL11/(Formulas!$A$3*1),BL11/(Formulas!$A$3*2))),1),IF(TEXT(ISNUMBER($C11),"#####")="False",ROUND(MIN(1,IF(Input!$A$11="Weekly",BL11/(Formulas!$A$3*1),BL11/(Formulas!$A$3*2))),1),ROUND(MIN(1,IF(Input!$A$11="Weekly",BL11/(Formulas!$A$3*1),BL11/(Formulas!$A$3*2))),1)*$C11))</f>
        <v>0</v>
      </c>
      <c r="BO11" s="101"/>
      <c r="BP11" s="77"/>
      <c r="BQ11" s="77"/>
      <c r="BR11" s="80">
        <f>IF($C11="",ROUND(MIN(1,IF(Input!$A$11="Weekly",BP11/(Formulas!$A$3*1),BP11/(Formulas!$A$3*2))),1),IF(TEXT(ISNUMBER($C11),"#####")="False",ROUND(MIN(1,IF(Input!$A$11="Weekly",BP11/(Formulas!$A$3*1),BP11/(Formulas!$A$3*2))),1),ROUND(MIN(1,IF(Input!$A$11="Weekly",BP11/(Formulas!$A$3*1),BP11/(Formulas!$A$3*2))),1)*$C11))</f>
        <v>0</v>
      </c>
      <c r="BS11" s="101"/>
      <c r="BT11" s="77"/>
      <c r="BU11" s="77"/>
      <c r="BV11" s="80">
        <f>IF($C11="",ROUND(MIN(1,IF(Input!$A$11="Weekly",BT11/(Formulas!$A$3*1),BT11/(Formulas!$A$3*2))),1),IF(TEXT(ISNUMBER($C11),"#####")="False",ROUND(MIN(1,IF(Input!$A$11="Weekly",BT11/(Formulas!$A$3*1),BT11/(Formulas!$A$3*2))),1),ROUND(MIN(1,IF(Input!$A$11="Weekly",BT11/(Formulas!$A$3*1),BT11/(Formulas!$A$3*2))),1)*$C11))</f>
        <v>0</v>
      </c>
      <c r="BW11" s="101"/>
      <c r="BX11" s="77"/>
      <c r="BY11" s="77"/>
      <c r="BZ11" s="80">
        <f>IF($C11="",ROUND(MIN(1,IF(Input!$A$11="Weekly",BX11/(Formulas!$A$3*1),BX11/(Formulas!$A$3*2))),1),IF(TEXT(ISNUMBER($C11),"#####")="False",ROUND(MIN(1,IF(Input!$A$11="Weekly",BX11/(Formulas!$A$3*1),BX11/(Formulas!$A$3*2))),1),ROUND(MIN(1,IF(Input!$A$11="Weekly",BX11/(Formulas!$A$3*1),BX11/(Formulas!$A$3*2))),1)*$C11))</f>
        <v>0</v>
      </c>
      <c r="CA11" s="101"/>
      <c r="CB11" s="77"/>
      <c r="CC11" s="77"/>
      <c r="CD11" s="80">
        <f>IF($C11="",ROUND(MIN(1,IF(Input!$A$11="Weekly",CB11/(Formulas!$A$3*1),CB11/(Formulas!$A$3*2))),1),IF(TEXT(ISNUMBER($C11),"#####")="False",ROUND(MIN(1,IF(Input!$A$11="Weekly",CB11/(Formulas!$A$3*1),CB11/(Formulas!$A$3*2))),1),ROUND(MIN(1,IF(Input!$A$11="Weekly",CB11/(Formulas!$A$3*1),CB11/(Formulas!$A$3*2))),1)*$C11))</f>
        <v>0</v>
      </c>
      <c r="CE11" s="101"/>
      <c r="CF11" s="77"/>
      <c r="CG11" s="77"/>
      <c r="CH11" s="80">
        <f>IF($C11="",ROUND(MIN(1,IF(Input!$A$11="Weekly",CF11/(Formulas!$A$3*1),CF11/(Formulas!$A$3*2))),1),IF(TEXT(ISNUMBER($C11),"#####")="False",ROUND(MIN(1,IF(Input!$A$11="Weekly",CF11/(Formulas!$A$3*1),CF11/(Formulas!$A$3*2))),1),ROUND(MIN(1,IF(Input!$A$11="Weekly",CF11/(Formulas!$A$3*1),CF11/(Formulas!$A$3*2))),1)*$C11))</f>
        <v>0</v>
      </c>
      <c r="CI11" s="101"/>
      <c r="CJ11" s="77"/>
      <c r="CK11" s="77"/>
      <c r="CL11" s="80">
        <f>IF($C11="",ROUND(MIN(1,IF(Input!$A$11="Weekly",CJ11/(Formulas!$A$3*1),CJ11/(Formulas!$A$3*2))),1),IF(TEXT(ISNUMBER($C11),"#####")="False",ROUND(MIN(1,IF(Input!$A$11="Weekly",CJ11/(Formulas!$A$3*1),CJ11/(Formulas!$A$3*2))),1),ROUND(MIN(1,IF(Input!$A$11="Weekly",CJ11/(Formulas!$A$3*1),CJ11/(Formulas!$A$3*2))),1)*$C11))</f>
        <v>0</v>
      </c>
      <c r="CM11" s="101"/>
      <c r="CN11" s="77"/>
      <c r="CO11" s="77"/>
      <c r="CP11" s="80">
        <f>IF($C11="",ROUND(MIN(1,IF(Input!$A$11="Weekly",CN11/(Formulas!$A$3*1),CN11/(Formulas!$A$3*2))),1),IF(TEXT(ISNUMBER($C11),"#####")="False",ROUND(MIN(1,IF(Input!$A$11="Weekly",CN11/(Formulas!$A$3*1),CN11/(Formulas!$A$3*2))),1),ROUND(MIN(1,IF(Input!$A$11="Weekly",CN11/(Formulas!$A$3*1),CN11/(Formulas!$A$3*2))),1)*$C11))</f>
        <v>0</v>
      </c>
      <c r="CQ11" s="101"/>
      <c r="CR11" s="77"/>
      <c r="CS11" s="77"/>
      <c r="CT11" s="80">
        <f>IF($C11="",ROUND(MIN(1,IF(Input!$A$11="Weekly",CR11/(Formulas!$A$3*1),CR11/(Formulas!$A$3*2))),1),IF(TEXT(ISNUMBER($C11),"#####")="False",ROUND(MIN(1,IF(Input!$A$11="Weekly",CR11/(Formulas!$A$3*1),CR11/(Formulas!$A$3*2))),1),ROUND(MIN(1,IF(Input!$A$11="Weekly",CR11/(Formulas!$A$3*1),CR11/(Formulas!$A$3*2))),1)*$C11))</f>
        <v>0</v>
      </c>
      <c r="CU11" s="101"/>
      <c r="CV11" s="77"/>
      <c r="CW11" s="77"/>
      <c r="CX11" s="80">
        <f>IF($C11="",ROUND(MIN(1,IF(Input!$A$11="Weekly",CV11/(Formulas!$A$3*1),CV11/(Formulas!$A$3*2))),1),IF(TEXT(ISNUMBER($C11),"#####")="False",ROUND(MIN(1,IF(Input!$A$11="Weekly",CV11/(Formulas!$A$3*1),CV11/(Formulas!$A$3*2))),1),ROUND(MIN(1,IF(Input!$A$11="Weekly",CV11/(Formulas!$A$3*1),CV11/(Formulas!$A$3*2))),1)*$C11))</f>
        <v>0</v>
      </c>
      <c r="CY11" s="101"/>
      <c r="CZ11" s="77"/>
      <c r="DA11" s="77"/>
      <c r="DB11" s="80">
        <f>IF($C11="",ROUND(MIN(1,IF(Input!$A$11="Weekly",CZ11/(Formulas!$A$3*1),CZ11/(Formulas!$A$3*2))),1),IF(TEXT(ISNUMBER($C11),"#####")="False",ROUND(MIN(1,IF(Input!$A$11="Weekly",CZ11/(Formulas!$A$3*1),CZ11/(Formulas!$A$3*2))),1),ROUND(MIN(1,IF(Input!$A$11="Weekly",CZ11/(Formulas!$A$3*1),CZ11/(Formulas!$A$3*2))),1)*$C11))</f>
        <v>0</v>
      </c>
      <c r="DC11" s="79"/>
      <c r="DD11" s="77"/>
      <c r="DE11" s="77"/>
      <c r="DF11" s="80">
        <f>IF($C11="",ROUND(MIN(1,IF(Input!$A$11="Weekly",DD11/(Formulas!$A$3*1),DD11/(Formulas!$A$3*2))),1),IF(TEXT(ISNUMBER($C11),"#####")="False",ROUND(MIN(1,IF(Input!$A$11="Weekly",DD11/(Formulas!$A$3*1),DD11/(Formulas!$A$3*2))),1),ROUND(MIN(1,IF(Input!$A$11="Weekly",DD11/(Formulas!$A$3*1),DD11/(Formulas!$A$3*2))),1)*$C11))</f>
        <v>0</v>
      </c>
      <c r="DG11" s="79"/>
      <c r="DH11" s="77"/>
      <c r="DI11" s="77"/>
      <c r="DJ11" s="80">
        <f>IF($C11="",ROUND(MIN(1,IF(Input!$A$11="Weekly",DH11/(Formulas!$A$3*1),DH11/(Formulas!$A$3*2))),1),IF(TEXT(ISNUMBER($C11),"#####")="False",ROUND(MIN(1,IF(Input!$A$11="Weekly",DH11/(Formulas!$A$3*1),DH11/(Formulas!$A$3*2))),1),ROUND(MIN(1,IF(Input!$A$11="Weekly",DH11/(Formulas!$A$3*1),DH11/(Formulas!$A$3*2))),1)*$C11))</f>
        <v>0</v>
      </c>
      <c r="DK11" s="79"/>
      <c r="DL11" s="77"/>
      <c r="DM11" s="77"/>
      <c r="DN11" s="80">
        <f>IF($C11="",ROUND(MIN(1,IF(Input!$A$11="Weekly",DL11/(Formulas!$A$3*1),DL11/(Formulas!$A$3*2))),1),IF(TEXT(ISNUMBER($C11),"#####")="False",ROUND(MIN(1,IF(Input!$A$11="Weekly",DL11/(Formulas!$A$3*1),DL11/(Formulas!$A$3*2))),1),ROUND(MIN(1,IF(Input!$A$11="Weekly",DL11/(Formulas!$A$3*1),DL11/(Formulas!$A$3*2))),1)*$C11))</f>
        <v>0</v>
      </c>
      <c r="DO11" s="79"/>
      <c r="DP11" s="77"/>
      <c r="DQ11" s="77"/>
      <c r="DR11" s="80">
        <f>IF($C11="",ROUND(MIN(1,IF(Input!$A$11="Weekly",DP11/(Formulas!$A$3*1),DP11/(Formulas!$A$3*2))),1),IF(TEXT(ISNUMBER($C11),"#####")="False",ROUND(MIN(1,IF(Input!$A$11="Weekly",DP11/(Formulas!$A$3*1),DP11/(Formulas!$A$3*2))),1),ROUND(MIN(1,IF(Input!$A$11="Weekly",DP11/(Formulas!$A$3*1),DP11/(Formulas!$A$3*2))),1)*$C11))</f>
        <v>0</v>
      </c>
      <c r="DS11" s="79"/>
      <c r="DT11" s="77"/>
      <c r="DU11" s="77"/>
      <c r="DV11" s="80">
        <f>IF($C11="",ROUND(MIN(1,IF(Input!$A$11="Weekly",DT11/(Formulas!$A$3*1),DT11/(Formulas!$A$3*2))),1),IF(TEXT(ISNUMBER($C11),"#####")="False",ROUND(MIN(1,IF(Input!$A$11="Weekly",DT11/(Formulas!$A$3*1),DT11/(Formulas!$A$3*2))),1),ROUND(MIN(1,IF(Input!$A$11="Weekly",DT11/(Formulas!$A$3*1),DT11/(Formulas!$A$3*2))),1)*$C11))</f>
        <v>0</v>
      </c>
      <c r="DW11" s="79"/>
      <c r="DX11" s="77"/>
      <c r="DY11" s="77"/>
      <c r="DZ11" s="80">
        <f>IF($C11="",ROUND(MIN(1,IF(Input!$A$11="Weekly",DX11/(Formulas!$A$3*1),DX11/(Formulas!$A$3*2))),1),IF(TEXT(ISNUMBER($C11),"#####")="False",ROUND(MIN(1,IF(Input!$A$11="Weekly",DX11/(Formulas!$A$3*1),DX11/(Formulas!$A$3*2))),1),ROUND(MIN(1,IF(Input!$A$11="Weekly",DX11/(Formulas!$A$3*1),DX11/(Formulas!$A$3*2))),1)*$C11))</f>
        <v>0</v>
      </c>
      <c r="EA11" s="79"/>
      <c r="EB11" s="77"/>
      <c r="EC11" s="77"/>
      <c r="ED11" s="80">
        <f>IF($C11="",ROUND(MIN(1,IF(Input!$A$11="Weekly",EB11/(Formulas!$A$3*1),EB11/(Formulas!$A$3*2))),1),IF(TEXT(ISNUMBER($C11),"#####")="False",ROUND(MIN(1,IF(Input!$A$11="Weekly",EB11/(Formulas!$A$3*1),EB11/(Formulas!$A$3*2))),1),ROUND(MIN(1,IF(Input!$A$11="Weekly",EB11/(Formulas!$A$3*1),EB11/(Formulas!$A$3*2))),1)*$C11))</f>
        <v>0</v>
      </c>
      <c r="EE11" s="79"/>
      <c r="EF11" s="77"/>
      <c r="EG11" s="77"/>
      <c r="EH11" s="80">
        <f>IF($C11="",ROUND(MIN(1,IF(Input!$A$11="Weekly",EF11/(Formulas!$A$3*1),EF11/(Formulas!$A$3*2))),1),IF(TEXT(ISNUMBER($C11),"#####")="False",ROUND(MIN(1,IF(Input!$A$11="Weekly",EF11/(Formulas!$A$3*1),EF11/(Formulas!$A$3*2))),1),ROUND(MIN(1,IF(Input!$A$11="Weekly",EF11/(Formulas!$A$3*1),EF11/(Formulas!$A$3*2))),1)*$C11))</f>
        <v>0</v>
      </c>
      <c r="EI11" s="79"/>
      <c r="EJ11" s="77"/>
      <c r="EK11" s="77"/>
      <c r="EL11" s="80">
        <f>IF($C11="",ROUND(MIN(1,IF(Input!$A$11="Weekly",EJ11/(Formulas!$A$3*1),EJ11/(Formulas!$A$3*2))),1),IF(TEXT(ISNUMBER($C11),"#####")="False",ROUND(MIN(1,IF(Input!$A$11="Weekly",EJ11/(Formulas!$A$3*1),EJ11/(Formulas!$A$3*2))),1),ROUND(MIN(1,IF(Input!$A$11="Weekly",EJ11/(Formulas!$A$3*1),EJ11/(Formulas!$A$3*2))),1)*$C11))</f>
        <v>0</v>
      </c>
      <c r="EM11" s="79"/>
      <c r="EN11" s="77"/>
      <c r="EO11" s="77"/>
      <c r="EP11" s="80">
        <f>IF($C11="",ROUND(MIN(1,IF(Input!$A$11="Weekly",EN11/(Formulas!$A$3*1),EN11/(Formulas!$A$3*2))),1),IF(TEXT(ISNUMBER($C11),"#####")="False",ROUND(MIN(1,IF(Input!$A$11="Weekly",EN11/(Formulas!$A$3*1),EN11/(Formulas!$A$3*2))),1),ROUND(MIN(1,IF(Input!$A$11="Weekly",EN11/(Formulas!$A$3*1),EN11/(Formulas!$A$3*2))),1)*$C11))</f>
        <v>0</v>
      </c>
      <c r="EQ11" s="79"/>
      <c r="ER11" s="77"/>
      <c r="ES11" s="77"/>
      <c r="ET11" s="80">
        <f>IF($C11="",ROUND(MIN(1,IF(Input!$A$11="Weekly",ER11/(Formulas!$A$3*1),ER11/(Formulas!$A$3*2))),1),IF(TEXT(ISNUMBER($C11),"#####")="False",ROUND(MIN(1,IF(Input!$A$11="Weekly",ER11/(Formulas!$A$3*1),ER11/(Formulas!$A$3*2))),1),ROUND(MIN(1,IF(Input!$A$11="Weekly",ER11/(Formulas!$A$3*1),ER11/(Formulas!$A$3*2))),1)*$C11))</f>
        <v>0</v>
      </c>
      <c r="EU11" s="79"/>
      <c r="EV11" s="77"/>
      <c r="EW11" s="77"/>
      <c r="EX11" s="80">
        <f>IF($C11="",ROUND(MIN(1,IF(Input!$A$11="Weekly",EV11/(Formulas!$A$3*1),EV11/(Formulas!$A$3*2))),1),IF(TEXT(ISNUMBER($C11),"#####")="False",ROUND(MIN(1,IF(Input!$A$11="Weekly",EV11/(Formulas!$A$3*1),EV11/(Formulas!$A$3*2))),1),ROUND(MIN(1,IF(Input!$A$11="Weekly",EV11/(Formulas!$A$3*1),EV11/(Formulas!$A$3*2))),1)*$C11))</f>
        <v>0</v>
      </c>
      <c r="EY11" s="79"/>
      <c r="EZ11" s="77"/>
      <c r="FA11" s="77"/>
      <c r="FB11" s="80">
        <f>IF($C11="",ROUND(MIN(1,IF(Input!$A$11="Weekly",EZ11/(Formulas!$A$3*1),EZ11/(Formulas!$A$3*2))),1),IF(TEXT(ISNUMBER($C11),"#####")="False",ROUND(MIN(1,IF(Input!$A$11="Weekly",EZ11/(Formulas!$A$3*1),EZ11/(Formulas!$A$3*2))),1),ROUND(MIN(1,IF(Input!$A$11="Weekly",EZ11/(Formulas!$A$3*1),EZ11/(Formulas!$A$3*2))),1)*$C11))</f>
        <v>0</v>
      </c>
      <c r="FC11" s="79"/>
      <c r="FD11" s="77"/>
      <c r="FE11" s="77"/>
      <c r="FF11" s="80">
        <f>IF($C11="",ROUND(MIN(1,IF(Input!$A$11="Weekly",FD11/(Formulas!$A$3*1),FD11/(Formulas!$A$3*2))),1),IF(TEXT(ISNUMBER($C11),"#####")="False",ROUND(MIN(1,IF(Input!$A$11="Weekly",FD11/(Formulas!$A$3*1),FD11/(Formulas!$A$3*2))),1),ROUND(MIN(1,IF(Input!$A$11="Weekly",FD11/(Formulas!$A$3*1),FD11/(Formulas!$A$3*2))),1)*$C11))</f>
        <v>0</v>
      </c>
      <c r="FG11" s="79"/>
      <c r="FH11" s="77"/>
      <c r="FI11" s="77"/>
      <c r="FJ11" s="80">
        <f>IF($C11="",ROUND(MIN(1,IF(Input!$A$11="Weekly",FH11/(Formulas!$A$3*1),FH11/(Formulas!$A$3*2))),1),IF(TEXT(ISNUMBER($C11),"#####")="False",ROUND(MIN(1,IF(Input!$A$11="Weekly",FH11/(Formulas!$A$3*1),FH11/(Formulas!$A$3*2))),1),ROUND(MIN(1,IF(Input!$A$11="Weekly",FH11/(Formulas!$A$3*1),FH11/(Formulas!$A$3*2))),1)*$C11))</f>
        <v>0</v>
      </c>
      <c r="FK11" s="79"/>
      <c r="FL11" s="77"/>
      <c r="FM11" s="77"/>
      <c r="FN11" s="80">
        <f>IF($C11="",ROUND(MIN(1,IF(Input!$A$11="Weekly",FL11/(Formulas!$A$3*1),FL11/(Formulas!$A$3*2))),1),IF(TEXT(ISNUMBER($C11),"#####")="False",ROUND(MIN(1,IF(Input!$A$11="Weekly",FL11/(Formulas!$A$3*1),FL11/(Formulas!$A$3*2))),1),ROUND(MIN(1,IF(Input!$A$11="Weekly",FL11/(Formulas!$A$3*1),FL11/(Formulas!$A$3*2))),1)*$C11))</f>
        <v>0</v>
      </c>
      <c r="FO11" s="79"/>
      <c r="FP11" s="77"/>
      <c r="FQ11" s="77"/>
      <c r="FR11" s="80">
        <f>IF($C11="",ROUND(MIN(1,IF(Input!$A$11="Weekly",FP11/(Formulas!$A$3*1),FP11/(Formulas!$A$3*2))),1),IF(TEXT(ISNUMBER($C11),"#####")="False",ROUND(MIN(1,IF(Input!$A$11="Weekly",FP11/(Formulas!$A$3*1),FP11/(Formulas!$A$3*2))),1),ROUND(MIN(1,IF(Input!$A$11="Weekly",FP11/(Formulas!$A$3*1),FP11/(Formulas!$A$3*2))),1)*$C11))</f>
        <v>0</v>
      </c>
      <c r="FS11" s="79"/>
      <c r="FT11" s="77"/>
      <c r="FU11" s="77"/>
      <c r="FV11" s="80">
        <f>IF($C11="",ROUND(MIN(1,IF(Input!$A$11="Weekly",FT11/(Formulas!$A$3*1),FT11/(Formulas!$A$3*2))),1),IF(TEXT(ISNUMBER($C11),"#####")="False",ROUND(MIN(1,IF(Input!$A$11="Weekly",FT11/(Formulas!$A$3*1),FT11/(Formulas!$A$3*2))),1),ROUND(MIN(1,IF(Input!$A$11="Weekly",FT11/(Formulas!$A$3*1),FT11/(Formulas!$A$3*2))),1)*$C11))</f>
        <v>0</v>
      </c>
      <c r="FW11" s="79"/>
      <c r="FX11" s="77"/>
      <c r="FY11" s="77"/>
      <c r="FZ11" s="80">
        <f>IF($C11="",ROUND(MIN(1,IF(Input!$A$11="Weekly",FX11/(Formulas!$A$3*1),FX11/(Formulas!$A$3*2))),1),IF(TEXT(ISNUMBER($C11),"#####")="False",ROUND(MIN(1,IF(Input!$A$11="Weekly",FX11/(Formulas!$A$3*1),FX11/(Formulas!$A$3*2))),1),ROUND(MIN(1,IF(Input!$A$11="Weekly",FX11/(Formulas!$A$3*1),FX11/(Formulas!$A$3*2))),1)*$C11))</f>
        <v>0</v>
      </c>
      <c r="GA11" s="79"/>
      <c r="GB11" s="77"/>
      <c r="GC11" s="77"/>
      <c r="GD11" s="80">
        <f>IF($C11="",ROUND(MIN(1,IF(Input!$A$11="Weekly",GB11/(Formulas!$A$3*1),GB11/(Formulas!$A$3*2))),1),IF(TEXT(ISNUMBER($C11),"#####")="False",ROUND(MIN(1,IF(Input!$A$11="Weekly",GB11/(Formulas!$A$3*1),GB11/(Formulas!$A$3*2))),1),ROUND(MIN(1,IF(Input!$A$11="Weekly",GB11/(Formulas!$A$3*1),GB11/(Formulas!$A$3*2))),1)*$C11))</f>
        <v>0</v>
      </c>
      <c r="GE11" s="79"/>
      <c r="GF11" s="77"/>
      <c r="GG11" s="77"/>
      <c r="GH11" s="80">
        <f>IF($C11="",ROUND(MIN(1,IF(Input!$A$11="Weekly",GF11/(Formulas!$A$3*1),GF11/(Formulas!$A$3*2))),1),IF(TEXT(ISNUMBER($C11),"#####")="False",ROUND(MIN(1,IF(Input!$A$11="Weekly",GF11/(Formulas!$A$3*1),GF11/(Formulas!$A$3*2))),1),ROUND(MIN(1,IF(Input!$A$11="Weekly",GF11/(Formulas!$A$3*1),GF11/(Formulas!$A$3*2))),1)*$C11))</f>
        <v>0</v>
      </c>
      <c r="GI11" s="79"/>
      <c r="GJ11" s="77"/>
      <c r="GK11" s="77"/>
      <c r="GL11" s="80">
        <f>IF($C11="",ROUND(MIN(1,IF(Input!$A$11="Weekly",GJ11/(Formulas!$A$3*1),GJ11/(Formulas!$A$3*2))),1),IF(TEXT(ISNUMBER($C11),"#####")="False",ROUND(MIN(1,IF(Input!$A$11="Weekly",GJ11/(Formulas!$A$3*1),GJ11/(Formulas!$A$3*2))),1),ROUND(MIN(1,IF(Input!$A$11="Weekly",GJ11/(Formulas!$A$3*1),GJ11/(Formulas!$A$3*2))),1)*$C11))</f>
        <v>0</v>
      </c>
      <c r="GM11" s="79"/>
      <c r="GN11" s="77"/>
      <c r="GO11" s="77"/>
      <c r="GP11" s="80">
        <f>IF($C11="",ROUND(MIN(1,IF(Input!$A$11="Weekly",GN11/(Formulas!$A$3*1),GN11/(Formulas!$A$3*2))),1),IF(TEXT(ISNUMBER($C11),"#####")="False",ROUND(MIN(1,IF(Input!$A$11="Weekly",GN11/(Formulas!$A$3*1),GN11/(Formulas!$A$3*2))),1),ROUND(MIN(1,IF(Input!$A$11="Weekly",GN11/(Formulas!$A$3*1),GN11/(Formulas!$A$3*2))),1)*$C11))</f>
        <v>0</v>
      </c>
      <c r="GQ11" s="79"/>
      <c r="GR11" s="77"/>
      <c r="GS11" s="77"/>
      <c r="GT11" s="80">
        <f>IF($C11="",ROUND(MIN(1,IF(Input!$A$11="Weekly",GR11/(Formulas!$A$3*1),GR11/(Formulas!$A$3*2))),1),IF(TEXT(ISNUMBER($C11),"#####")="False",ROUND(MIN(1,IF(Input!$A$11="Weekly",GR11/(Formulas!$A$3*1),GR11/(Formulas!$A$3*2))),1),ROUND(MIN(1,IF(Input!$A$11="Weekly",GR11/(Formulas!$A$3*1),GR11/(Formulas!$A$3*2))),1)*$C11))</f>
        <v>0</v>
      </c>
      <c r="GU11" s="79"/>
      <c r="GV11" s="77"/>
      <c r="GW11" s="77"/>
      <c r="GX11" s="80">
        <f>IF($C11="",ROUND(MIN(1,IF(Input!$A$11="Weekly",GV11/(Formulas!$A$3*1),GV11/(Formulas!$A$3*2))),1),IF(TEXT(ISNUMBER($C11),"#####")="False",ROUND(MIN(1,IF(Input!$A$11="Weekly",GV11/(Formulas!$A$3*1),GV11/(Formulas!$A$3*2))),1),ROUND(MIN(1,IF(Input!$A$11="Weekly",GV11/(Formulas!$A$3*1),GV11/(Formulas!$A$3*2))),1)*$C11))</f>
        <v>0</v>
      </c>
      <c r="GY11" s="79"/>
      <c r="GZ11" s="77"/>
      <c r="HA11" s="77"/>
      <c r="HB11" s="80">
        <f>IF($C11="",ROUND(MIN(1,IF(Input!$A$11="Weekly",GZ11/(Formulas!$A$3*1),GZ11/(Formulas!$A$3*2))),1),IF(TEXT(ISNUMBER($C11),"#####")="False",ROUND(MIN(1,IF(Input!$A$11="Weekly",GZ11/(Formulas!$A$3*1),GZ11/(Formulas!$A$3*2))),1),ROUND(MIN(1,IF(Input!$A$11="Weekly",GZ11/(Formulas!$A$3*1),GZ11/(Formulas!$A$3*2))),1)*$C11))</f>
        <v>0</v>
      </c>
      <c r="HC11" s="79"/>
      <c r="HD11" s="77"/>
      <c r="HE11" s="77"/>
      <c r="HF11" s="80">
        <f>IF($C11="",ROUND(MIN(1,IF(Input!$A$11="Weekly",HD11/(Formulas!$A$3*1),HD11/(Formulas!$A$3*2))),1),IF(TEXT(ISNUMBER($C11),"#####")="False",ROUND(MIN(1,IF(Input!$A$11="Weekly",HD11/(Formulas!$A$3*1),HD11/(Formulas!$A$3*2))),1),ROUND(MIN(1,IF(Input!$A$11="Weekly",HD11/(Formulas!$A$3*1),HD11/(Formulas!$A$3*2))),1)*$C11))</f>
        <v>0</v>
      </c>
      <c r="HG11" s="79"/>
      <c r="HH11" s="35"/>
      <c r="HI11" s="35">
        <f t="shared" ref="HI11:HI42" si="0">E11+I11+M11+Q11+U11+Y11+AC11+AG11+AK11+AO11+AS11+AW11+BA11</f>
        <v>0</v>
      </c>
      <c r="HJ11" s="35"/>
      <c r="HK11" s="35">
        <f t="shared" ref="HK11:HK42" si="1">BE11+BI11+BM11+BQ11+BU11+BY11+CC11+CG11+CK11+CO11+CS11+CW11+DA11</f>
        <v>0</v>
      </c>
      <c r="HL11" s="35"/>
      <c r="HM11" s="35">
        <f t="shared" ref="HM11:HM42" si="2">DE11+DI11+DM11+DQ11+DU11+DY11+EC11+EG11+EK11+EO11+ES11+EW11+FA11</f>
        <v>0</v>
      </c>
      <c r="HN11" s="35"/>
      <c r="HO11" s="35">
        <f>FE11+FI11+FM11+FQ11+FU11+FY11+GC11+GG11+GK11+GO11+GS11+GW11+HA11</f>
        <v>0</v>
      </c>
      <c r="HP11" s="35"/>
      <c r="HQ11" s="35"/>
      <c r="HR11" s="35"/>
      <c r="HS11" s="35"/>
      <c r="HT11" s="35"/>
    </row>
    <row r="12" spans="1:228" x14ac:dyDescent="0.25">
      <c r="B12" s="74"/>
      <c r="D12" s="77"/>
      <c r="E12" s="77"/>
      <c r="F12" s="80">
        <f>IF($C12="",ROUND(MIN(1,IF(Input!$A$11="Weekly",D12/(Formulas!$A$3*1),D12/(Formulas!$A$3*2))),1),IF(TEXT(ISNUMBER($C12),"#####")="False",ROUND(MIN(1,IF(Input!$A$11="Weekly",D12/(Formulas!$A$3*1),D12/(Formulas!$A$3*2))),1),ROUND(MIN(1,IF(Input!$A$11="Weekly",D12/(Formulas!$A$3*1),D12/(Formulas!$A$3*2))),1)*$C12))</f>
        <v>0</v>
      </c>
      <c r="G12" s="101"/>
      <c r="H12" s="77"/>
      <c r="I12" s="77"/>
      <c r="J12" s="80">
        <f>IF($C12="",ROUND(MIN(1,IF(Input!$A$11="Weekly",H12/(Formulas!$A$3*1),H12/(Formulas!$A$3*2))),1),IF(TEXT(ISNUMBER($C12),"#####")="False",ROUND(MIN(1,IF(Input!$A$11="Weekly",H12/(Formulas!$A$3*1),H12/(Formulas!$A$3*2))),1),ROUND(MIN(1,IF(Input!$A$11="Weekly",H12/(Formulas!$A$3*1),H12/(Formulas!$A$3*2))),1)*$C12))</f>
        <v>0</v>
      </c>
      <c r="K12" s="101"/>
      <c r="L12" s="77"/>
      <c r="M12" s="77"/>
      <c r="N12" s="80">
        <f>IF($C12="",ROUND(MIN(1,IF(Input!$A$11="Weekly",L12/(Formulas!$A$3*1),L12/(Formulas!$A$3*2))),1),IF(TEXT(ISNUMBER($C12),"#####")="False",ROUND(MIN(1,IF(Input!$A$11="Weekly",L12/(Formulas!$A$3*1),L12/(Formulas!$A$3*2))),1),ROUND(MIN(1,IF(Input!$A$11="Weekly",L12/(Formulas!$A$3*1),L12/(Formulas!$A$3*2))),1)*$C12))</f>
        <v>0</v>
      </c>
      <c r="O12" s="101"/>
      <c r="P12" s="77"/>
      <c r="Q12" s="77"/>
      <c r="R12" s="80">
        <f>IF($C12="",ROUND(MIN(1,IF(Input!$A$11="Weekly",P12/(Formulas!$A$3*1),P12/(Formulas!$A$3*2))),1),IF(TEXT(ISNUMBER($C12),"#####")="False",ROUND(MIN(1,IF(Input!$A$11="Weekly",P12/(Formulas!$A$3*1),P12/(Formulas!$A$3*2))),1),ROUND(MIN(1,IF(Input!$A$11="Weekly",P12/(Formulas!$A$3*1),P12/(Formulas!$A$3*2))),1)*$C12))</f>
        <v>0</v>
      </c>
      <c r="S12" s="101"/>
      <c r="T12" s="77"/>
      <c r="U12" s="77"/>
      <c r="V12" s="80">
        <f>IF($C12="",ROUND(MIN(1,IF(Input!$A$11="Weekly",T12/(Formulas!$A$3*1),T12/(Formulas!$A$3*2))),1),IF(TEXT(ISNUMBER($C12),"#####")="False",ROUND(MIN(1,IF(Input!$A$11="Weekly",T12/(Formulas!$A$3*1),T12/(Formulas!$A$3*2))),1),ROUND(MIN(1,IF(Input!$A$11="Weekly",T12/(Formulas!$A$3*1),T12/(Formulas!$A$3*2))),1)*$C12))</f>
        <v>0</v>
      </c>
      <c r="W12" s="101"/>
      <c r="X12" s="77"/>
      <c r="Y12" s="77"/>
      <c r="Z12" s="80">
        <f>IF($C12="",ROUND(MIN(1,IF(Input!$A$11="Weekly",X12/(Formulas!$A$3*1),X12/(Formulas!$A$3*2))),1),IF(TEXT(ISNUMBER($C12),"#####")="False",ROUND(MIN(1,IF(Input!$A$11="Weekly",X12/(Formulas!$A$3*1),X12/(Formulas!$A$3*2))),1),ROUND(MIN(1,IF(Input!$A$11="Weekly",X12/(Formulas!$A$3*1),X12/(Formulas!$A$3*2))),1)*$C12))</f>
        <v>0</v>
      </c>
      <c r="AA12" s="101"/>
      <c r="AB12" s="77"/>
      <c r="AC12" s="77"/>
      <c r="AD12" s="80">
        <f>IF($C12="",ROUND(MIN(1,IF(Input!$A$11="Weekly",AB12/(Formulas!$A$3*1),AB12/(Formulas!$A$3*2))),1),IF(TEXT(ISNUMBER($C12),"#####")="False",ROUND(MIN(1,IF(Input!$A$11="Weekly",AB12/(Formulas!$A$3*1),AB12/(Formulas!$A$3*2))),1),ROUND(MIN(1,IF(Input!$A$11="Weekly",AB12/(Formulas!$A$3*1),AB12/(Formulas!$A$3*2))),1)*$C12))</f>
        <v>0</v>
      </c>
      <c r="AE12" s="101"/>
      <c r="AF12" s="77"/>
      <c r="AG12" s="77"/>
      <c r="AH12" s="80">
        <f>IF($C12="",ROUND(MIN(1,IF(Input!$A$11="Weekly",AF12/(Formulas!$A$3*1),AF12/(Formulas!$A$3*2))),1),IF(TEXT(ISNUMBER($C12),"#####")="False",ROUND(MIN(1,IF(Input!$A$11="Weekly",AF12/(Formulas!$A$3*1),AF12/(Formulas!$A$3*2))),1),ROUND(MIN(1,IF(Input!$A$11="Weekly",AF12/(Formulas!$A$3*1),AF12/(Formulas!$A$3*2))),1)*$C12))</f>
        <v>0</v>
      </c>
      <c r="AI12" s="101"/>
      <c r="AJ12" s="77"/>
      <c r="AK12" s="77"/>
      <c r="AL12" s="80">
        <f>IF($C12="",ROUND(MIN(1,IF(Input!$A$11="Weekly",AJ12/(Formulas!$A$3*1),AJ12/(Formulas!$A$3*2))),1),IF(TEXT(ISNUMBER($C12),"#####")="False",ROUND(MIN(1,IF(Input!$A$11="Weekly",AJ12/(Formulas!$A$3*1),AJ12/(Formulas!$A$3*2))),1),ROUND(MIN(1,IF(Input!$A$11="Weekly",AJ12/(Formulas!$A$3*1),AJ12/(Formulas!$A$3*2))),1)*$C12))</f>
        <v>0</v>
      </c>
      <c r="AM12" s="101"/>
      <c r="AN12" s="77"/>
      <c r="AO12" s="77"/>
      <c r="AP12" s="80">
        <f>IF($C12="",ROUND(MIN(1,IF(Input!$A$11="Weekly",AN12/(Formulas!$A$3*1),AN12/(Formulas!$A$3*2))),1),IF(TEXT(ISNUMBER($C12),"#####")="False",ROUND(MIN(1,IF(Input!$A$11="Weekly",AN12/(Formulas!$A$3*1),AN12/(Formulas!$A$3*2))),1),ROUND(MIN(1,IF(Input!$A$11="Weekly",AN12/(Formulas!$A$3*1),AN12/(Formulas!$A$3*2))),1)*$C12))</f>
        <v>0</v>
      </c>
      <c r="AQ12" s="101"/>
      <c r="AR12" s="77"/>
      <c r="AS12" s="77"/>
      <c r="AT12" s="80">
        <f>IF($C12="",ROUND(MIN(1,IF(Input!$A$11="Weekly",AR12/(Formulas!$A$3*1),AR12/(Formulas!$A$3*2))),1),IF(TEXT(ISNUMBER($C12),"#####")="False",ROUND(MIN(1,IF(Input!$A$11="Weekly",AR12/(Formulas!$A$3*1),AR12/(Formulas!$A$3*2))),1),ROUND(MIN(1,IF(Input!$A$11="Weekly",AR12/(Formulas!$A$3*1),AR12/(Formulas!$A$3*2))),1)*$C12))</f>
        <v>0</v>
      </c>
      <c r="AU12" s="101"/>
      <c r="AV12" s="77"/>
      <c r="AW12" s="77"/>
      <c r="AX12" s="80">
        <f>IF($C12="",ROUND(MIN(1,IF(Input!$A$11="Weekly",AV12/(Formulas!$A$3*1),AV12/(Formulas!$A$3*2))),1),IF(TEXT(ISNUMBER($C12),"#####")="False",ROUND(MIN(1,IF(Input!$A$11="Weekly",AV12/(Formulas!$A$3*1),AV12/(Formulas!$A$3*2))),1),ROUND(MIN(1,IF(Input!$A$11="Weekly",AV12/(Formulas!$A$3*1),AV12/(Formulas!$A$3*2))),1)*$C12))</f>
        <v>0</v>
      </c>
      <c r="AY12" s="101"/>
      <c r="AZ12" s="77"/>
      <c r="BA12" s="77"/>
      <c r="BB12" s="80">
        <f>IF($C12="",ROUND(MIN(1,IF(Input!$A$11="Weekly",AZ12/(Formulas!$A$3*1),AZ12/(Formulas!$A$3*2))),1),IF(TEXT(ISNUMBER($C12),"#####")="False",ROUND(MIN(1,IF(Input!$A$11="Weekly",AZ12/(Formulas!$A$3*1),AZ12/(Formulas!$A$3*2))),1),ROUND(MIN(1,IF(Input!$A$11="Weekly",AZ12/(Formulas!$A$3*1),AZ12/(Formulas!$A$3*2))),1)*$C12))</f>
        <v>0</v>
      </c>
      <c r="BC12" s="101"/>
      <c r="BD12" s="77"/>
      <c r="BE12" s="77"/>
      <c r="BF12" s="80">
        <f>IF($C12="",ROUND(MIN(1,IF(Input!$A$11="Weekly",BD12/(Formulas!$A$3*1),BD12/(Formulas!$A$3*2))),1),IF(TEXT(ISNUMBER($C12),"#####")="False",ROUND(MIN(1,IF(Input!$A$11="Weekly",BD12/(Formulas!$A$3*1),BD12/(Formulas!$A$3*2))),1),ROUND(MIN(1,IF(Input!$A$11="Weekly",BD12/(Formulas!$A$3*1),BD12/(Formulas!$A$3*2))),1)*$C12))</f>
        <v>0</v>
      </c>
      <c r="BG12" s="101"/>
      <c r="BH12" s="77"/>
      <c r="BI12" s="77"/>
      <c r="BJ12" s="80">
        <f>IF($C12="",ROUND(MIN(1,IF(Input!$A$11="Weekly",BH12/(Formulas!$A$3*1),BH12/(Formulas!$A$3*2))),1),IF(TEXT(ISNUMBER($C12),"#####")="False",ROUND(MIN(1,IF(Input!$A$11="Weekly",BH12/(Formulas!$A$3*1),BH12/(Formulas!$A$3*2))),1),ROUND(MIN(1,IF(Input!$A$11="Weekly",BH12/(Formulas!$A$3*1),BH12/(Formulas!$A$3*2))),1)*$C12))</f>
        <v>0</v>
      </c>
      <c r="BK12" s="101"/>
      <c r="BL12" s="77"/>
      <c r="BM12" s="77"/>
      <c r="BN12" s="80">
        <f>IF($C12="",ROUND(MIN(1,IF(Input!$A$11="Weekly",BL12/(Formulas!$A$3*1),BL12/(Formulas!$A$3*2))),1),IF(TEXT(ISNUMBER($C12),"#####")="False",ROUND(MIN(1,IF(Input!$A$11="Weekly",BL12/(Formulas!$A$3*1),BL12/(Formulas!$A$3*2))),1),ROUND(MIN(1,IF(Input!$A$11="Weekly",BL12/(Formulas!$A$3*1),BL12/(Formulas!$A$3*2))),1)*$C12))</f>
        <v>0</v>
      </c>
      <c r="BO12" s="101"/>
      <c r="BP12" s="77"/>
      <c r="BQ12" s="77"/>
      <c r="BR12" s="80">
        <f>IF($C12="",ROUND(MIN(1,IF(Input!$A$11="Weekly",BP12/(Formulas!$A$3*1),BP12/(Formulas!$A$3*2))),1),IF(TEXT(ISNUMBER($C12),"#####")="False",ROUND(MIN(1,IF(Input!$A$11="Weekly",BP12/(Formulas!$A$3*1),BP12/(Formulas!$A$3*2))),1),ROUND(MIN(1,IF(Input!$A$11="Weekly",BP12/(Formulas!$A$3*1),BP12/(Formulas!$A$3*2))),1)*$C12))</f>
        <v>0</v>
      </c>
      <c r="BS12" s="101"/>
      <c r="BT12" s="77"/>
      <c r="BU12" s="77"/>
      <c r="BV12" s="80">
        <f>IF($C12="",ROUND(MIN(1,IF(Input!$A$11="Weekly",BT12/(Formulas!$A$3*1),BT12/(Formulas!$A$3*2))),1),IF(TEXT(ISNUMBER($C12),"#####")="False",ROUND(MIN(1,IF(Input!$A$11="Weekly",BT12/(Formulas!$A$3*1),BT12/(Formulas!$A$3*2))),1),ROUND(MIN(1,IF(Input!$A$11="Weekly",BT12/(Formulas!$A$3*1),BT12/(Formulas!$A$3*2))),1)*$C12))</f>
        <v>0</v>
      </c>
      <c r="BW12" s="101"/>
      <c r="BX12" s="77"/>
      <c r="BY12" s="77"/>
      <c r="BZ12" s="80">
        <f>IF($C12="",ROUND(MIN(1,IF(Input!$A$11="Weekly",BX12/(Formulas!$A$3*1),BX12/(Formulas!$A$3*2))),1),IF(TEXT(ISNUMBER($C12),"#####")="False",ROUND(MIN(1,IF(Input!$A$11="Weekly",BX12/(Formulas!$A$3*1),BX12/(Formulas!$A$3*2))),1),ROUND(MIN(1,IF(Input!$A$11="Weekly",BX12/(Formulas!$A$3*1),BX12/(Formulas!$A$3*2))),1)*$C12))</f>
        <v>0</v>
      </c>
      <c r="CA12" s="101"/>
      <c r="CB12" s="77"/>
      <c r="CC12" s="77"/>
      <c r="CD12" s="80">
        <f>IF($C12="",ROUND(MIN(1,IF(Input!$A$11="Weekly",CB12/(Formulas!$A$3*1),CB12/(Formulas!$A$3*2))),1),IF(TEXT(ISNUMBER($C12),"#####")="False",ROUND(MIN(1,IF(Input!$A$11="Weekly",CB12/(Formulas!$A$3*1),CB12/(Formulas!$A$3*2))),1),ROUND(MIN(1,IF(Input!$A$11="Weekly",CB12/(Formulas!$A$3*1),CB12/(Formulas!$A$3*2))),1)*$C12))</f>
        <v>0</v>
      </c>
      <c r="CE12" s="101"/>
      <c r="CF12" s="77"/>
      <c r="CG12" s="77"/>
      <c r="CH12" s="80">
        <f>IF($C12="",ROUND(MIN(1,IF(Input!$A$11="Weekly",CF12/(Formulas!$A$3*1),CF12/(Formulas!$A$3*2))),1),IF(TEXT(ISNUMBER($C12),"#####")="False",ROUND(MIN(1,IF(Input!$A$11="Weekly",CF12/(Formulas!$A$3*1),CF12/(Formulas!$A$3*2))),1),ROUND(MIN(1,IF(Input!$A$11="Weekly",CF12/(Formulas!$A$3*1),CF12/(Formulas!$A$3*2))),1)*$C12))</f>
        <v>0</v>
      </c>
      <c r="CI12" s="101"/>
      <c r="CJ12" s="77"/>
      <c r="CK12" s="77"/>
      <c r="CL12" s="80">
        <f>IF($C12="",ROUND(MIN(1,IF(Input!$A$11="Weekly",CJ12/(Formulas!$A$3*1),CJ12/(Formulas!$A$3*2))),1),IF(TEXT(ISNUMBER($C12),"#####")="False",ROUND(MIN(1,IF(Input!$A$11="Weekly",CJ12/(Formulas!$A$3*1),CJ12/(Formulas!$A$3*2))),1),ROUND(MIN(1,IF(Input!$A$11="Weekly",CJ12/(Formulas!$A$3*1),CJ12/(Formulas!$A$3*2))),1)*$C12))</f>
        <v>0</v>
      </c>
      <c r="CM12" s="101"/>
      <c r="CN12" s="77"/>
      <c r="CO12" s="77"/>
      <c r="CP12" s="80">
        <f>IF($C12="",ROUND(MIN(1,IF(Input!$A$11="Weekly",CN12/(Formulas!$A$3*1),CN12/(Formulas!$A$3*2))),1),IF(TEXT(ISNUMBER($C12),"#####")="False",ROUND(MIN(1,IF(Input!$A$11="Weekly",CN12/(Formulas!$A$3*1),CN12/(Formulas!$A$3*2))),1),ROUND(MIN(1,IF(Input!$A$11="Weekly",CN12/(Formulas!$A$3*1),CN12/(Formulas!$A$3*2))),1)*$C12))</f>
        <v>0</v>
      </c>
      <c r="CQ12" s="101"/>
      <c r="CR12" s="77"/>
      <c r="CS12" s="77"/>
      <c r="CT12" s="80">
        <f>IF($C12="",ROUND(MIN(1,IF(Input!$A$11="Weekly",CR12/(Formulas!$A$3*1),CR12/(Formulas!$A$3*2))),1),IF(TEXT(ISNUMBER($C12),"#####")="False",ROUND(MIN(1,IF(Input!$A$11="Weekly",CR12/(Formulas!$A$3*1),CR12/(Formulas!$A$3*2))),1),ROUND(MIN(1,IF(Input!$A$11="Weekly",CR12/(Formulas!$A$3*1),CR12/(Formulas!$A$3*2))),1)*$C12))</f>
        <v>0</v>
      </c>
      <c r="CU12" s="101"/>
      <c r="CV12" s="77"/>
      <c r="CW12" s="77"/>
      <c r="CX12" s="80">
        <f>IF($C12="",ROUND(MIN(1,IF(Input!$A$11="Weekly",CV12/(Formulas!$A$3*1),CV12/(Formulas!$A$3*2))),1),IF(TEXT(ISNUMBER($C12),"#####")="False",ROUND(MIN(1,IF(Input!$A$11="Weekly",CV12/(Formulas!$A$3*1),CV12/(Formulas!$A$3*2))),1),ROUND(MIN(1,IF(Input!$A$11="Weekly",CV12/(Formulas!$A$3*1),CV12/(Formulas!$A$3*2))),1)*$C12))</f>
        <v>0</v>
      </c>
      <c r="CY12" s="101"/>
      <c r="CZ12" s="77"/>
      <c r="DA12" s="77"/>
      <c r="DB12" s="80">
        <f>IF($C12="",ROUND(MIN(1,IF(Input!$A$11="Weekly",CZ12/(Formulas!$A$3*1),CZ12/(Formulas!$A$3*2))),1),IF(TEXT(ISNUMBER($C12),"#####")="False",ROUND(MIN(1,IF(Input!$A$11="Weekly",CZ12/(Formulas!$A$3*1),CZ12/(Formulas!$A$3*2))),1),ROUND(MIN(1,IF(Input!$A$11="Weekly",CZ12/(Formulas!$A$3*1),CZ12/(Formulas!$A$3*2))),1)*$C12))</f>
        <v>0</v>
      </c>
      <c r="DC12" s="79"/>
      <c r="DD12" s="77"/>
      <c r="DE12" s="77"/>
      <c r="DF12" s="80">
        <f>IF($C12="",ROUND(MIN(1,IF(Input!$A$11="Weekly",DD12/(Formulas!$A$3*1),DD12/(Formulas!$A$3*2))),1),IF(TEXT(ISNUMBER($C12),"#####")="False",ROUND(MIN(1,IF(Input!$A$11="Weekly",DD12/(Formulas!$A$3*1),DD12/(Formulas!$A$3*2))),1),ROUND(MIN(1,IF(Input!$A$11="Weekly",DD12/(Formulas!$A$3*1),DD12/(Formulas!$A$3*2))),1)*$C12))</f>
        <v>0</v>
      </c>
      <c r="DG12" s="79"/>
      <c r="DH12" s="77"/>
      <c r="DI12" s="77"/>
      <c r="DJ12" s="80">
        <f>IF($C12="",ROUND(MIN(1,IF(Input!$A$11="Weekly",DH12/(Formulas!$A$3*1),DH12/(Formulas!$A$3*2))),1),IF(TEXT(ISNUMBER($C12),"#####")="False",ROUND(MIN(1,IF(Input!$A$11="Weekly",DH12/(Formulas!$A$3*1),DH12/(Formulas!$A$3*2))),1),ROUND(MIN(1,IF(Input!$A$11="Weekly",DH12/(Formulas!$A$3*1),DH12/(Formulas!$A$3*2))),1)*$C12))</f>
        <v>0</v>
      </c>
      <c r="DK12" s="79"/>
      <c r="DL12" s="77"/>
      <c r="DM12" s="77"/>
      <c r="DN12" s="80">
        <f>IF($C12="",ROUND(MIN(1,IF(Input!$A$11="Weekly",DL12/(Formulas!$A$3*1),DL12/(Formulas!$A$3*2))),1),IF(TEXT(ISNUMBER($C12),"#####")="False",ROUND(MIN(1,IF(Input!$A$11="Weekly",DL12/(Formulas!$A$3*1),DL12/(Formulas!$A$3*2))),1),ROUND(MIN(1,IF(Input!$A$11="Weekly",DL12/(Formulas!$A$3*1),DL12/(Formulas!$A$3*2))),1)*$C12))</f>
        <v>0</v>
      </c>
      <c r="DO12" s="79"/>
      <c r="DP12" s="77"/>
      <c r="DQ12" s="77"/>
      <c r="DR12" s="80">
        <f>IF($C12="",ROUND(MIN(1,IF(Input!$A$11="Weekly",DP12/(Formulas!$A$3*1),DP12/(Formulas!$A$3*2))),1),IF(TEXT(ISNUMBER($C12),"#####")="False",ROUND(MIN(1,IF(Input!$A$11="Weekly",DP12/(Formulas!$A$3*1),DP12/(Formulas!$A$3*2))),1),ROUND(MIN(1,IF(Input!$A$11="Weekly",DP12/(Formulas!$A$3*1),DP12/(Formulas!$A$3*2))),1)*$C12))</f>
        <v>0</v>
      </c>
      <c r="DS12" s="79"/>
      <c r="DT12" s="77"/>
      <c r="DU12" s="77"/>
      <c r="DV12" s="80">
        <f>IF($C12="",ROUND(MIN(1,IF(Input!$A$11="Weekly",DT12/(Formulas!$A$3*1),DT12/(Formulas!$A$3*2))),1),IF(TEXT(ISNUMBER($C12),"#####")="False",ROUND(MIN(1,IF(Input!$A$11="Weekly",DT12/(Formulas!$A$3*1),DT12/(Formulas!$A$3*2))),1),ROUND(MIN(1,IF(Input!$A$11="Weekly",DT12/(Formulas!$A$3*1),DT12/(Formulas!$A$3*2))),1)*$C12))</f>
        <v>0</v>
      </c>
      <c r="DW12" s="79"/>
      <c r="DX12" s="77"/>
      <c r="DY12" s="77"/>
      <c r="DZ12" s="80">
        <f>IF($C12="",ROUND(MIN(1,IF(Input!$A$11="Weekly",DX12/(Formulas!$A$3*1),DX12/(Formulas!$A$3*2))),1),IF(TEXT(ISNUMBER($C12),"#####")="False",ROUND(MIN(1,IF(Input!$A$11="Weekly",DX12/(Formulas!$A$3*1),DX12/(Formulas!$A$3*2))),1),ROUND(MIN(1,IF(Input!$A$11="Weekly",DX12/(Formulas!$A$3*1),DX12/(Formulas!$A$3*2))),1)*$C12))</f>
        <v>0</v>
      </c>
      <c r="EA12" s="79"/>
      <c r="EB12" s="77"/>
      <c r="EC12" s="77"/>
      <c r="ED12" s="80">
        <f>IF($C12="",ROUND(MIN(1,IF(Input!$A$11="Weekly",EB12/(Formulas!$A$3*1),EB12/(Formulas!$A$3*2))),1),IF(TEXT(ISNUMBER($C12),"#####")="False",ROUND(MIN(1,IF(Input!$A$11="Weekly",EB12/(Formulas!$A$3*1),EB12/(Formulas!$A$3*2))),1),ROUND(MIN(1,IF(Input!$A$11="Weekly",EB12/(Formulas!$A$3*1),EB12/(Formulas!$A$3*2))),1)*$C12))</f>
        <v>0</v>
      </c>
      <c r="EE12" s="79"/>
      <c r="EF12" s="77"/>
      <c r="EG12" s="77"/>
      <c r="EH12" s="80">
        <f>IF($C12="",ROUND(MIN(1,IF(Input!$A$11="Weekly",EF12/(Formulas!$A$3*1),EF12/(Formulas!$A$3*2))),1),IF(TEXT(ISNUMBER($C12),"#####")="False",ROUND(MIN(1,IF(Input!$A$11="Weekly",EF12/(Formulas!$A$3*1),EF12/(Formulas!$A$3*2))),1),ROUND(MIN(1,IF(Input!$A$11="Weekly",EF12/(Formulas!$A$3*1),EF12/(Formulas!$A$3*2))),1)*$C12))</f>
        <v>0</v>
      </c>
      <c r="EI12" s="79"/>
      <c r="EJ12" s="77"/>
      <c r="EK12" s="77"/>
      <c r="EL12" s="80">
        <f>IF($C12="",ROUND(MIN(1,IF(Input!$A$11="Weekly",EJ12/(Formulas!$A$3*1),EJ12/(Formulas!$A$3*2))),1),IF(TEXT(ISNUMBER($C12),"#####")="False",ROUND(MIN(1,IF(Input!$A$11="Weekly",EJ12/(Formulas!$A$3*1),EJ12/(Formulas!$A$3*2))),1),ROUND(MIN(1,IF(Input!$A$11="Weekly",EJ12/(Formulas!$A$3*1),EJ12/(Formulas!$A$3*2))),1)*$C12))</f>
        <v>0</v>
      </c>
      <c r="EM12" s="79"/>
      <c r="EN12" s="77"/>
      <c r="EO12" s="77"/>
      <c r="EP12" s="80">
        <f>IF($C12="",ROUND(MIN(1,IF(Input!$A$11="Weekly",EN12/(Formulas!$A$3*1),EN12/(Formulas!$A$3*2))),1),IF(TEXT(ISNUMBER($C12),"#####")="False",ROUND(MIN(1,IF(Input!$A$11="Weekly",EN12/(Formulas!$A$3*1),EN12/(Formulas!$A$3*2))),1),ROUND(MIN(1,IF(Input!$A$11="Weekly",EN12/(Formulas!$A$3*1),EN12/(Formulas!$A$3*2))),1)*$C12))</f>
        <v>0</v>
      </c>
      <c r="EQ12" s="79"/>
      <c r="ER12" s="77"/>
      <c r="ES12" s="77"/>
      <c r="ET12" s="80">
        <f>IF($C12="",ROUND(MIN(1,IF(Input!$A$11="Weekly",ER12/(Formulas!$A$3*1),ER12/(Formulas!$A$3*2))),1),IF(TEXT(ISNUMBER($C12),"#####")="False",ROUND(MIN(1,IF(Input!$A$11="Weekly",ER12/(Formulas!$A$3*1),ER12/(Formulas!$A$3*2))),1),ROUND(MIN(1,IF(Input!$A$11="Weekly",ER12/(Formulas!$A$3*1),ER12/(Formulas!$A$3*2))),1)*$C12))</f>
        <v>0</v>
      </c>
      <c r="EU12" s="79"/>
      <c r="EV12" s="77"/>
      <c r="EW12" s="77"/>
      <c r="EX12" s="80">
        <f>IF($C12="",ROUND(MIN(1,IF(Input!$A$11="Weekly",EV12/(Formulas!$A$3*1),EV12/(Formulas!$A$3*2))),1),IF(TEXT(ISNUMBER($C12),"#####")="False",ROUND(MIN(1,IF(Input!$A$11="Weekly",EV12/(Formulas!$A$3*1),EV12/(Formulas!$A$3*2))),1),ROUND(MIN(1,IF(Input!$A$11="Weekly",EV12/(Formulas!$A$3*1),EV12/(Formulas!$A$3*2))),1)*$C12))</f>
        <v>0</v>
      </c>
      <c r="EY12" s="79"/>
      <c r="EZ12" s="77"/>
      <c r="FA12" s="77"/>
      <c r="FB12" s="80">
        <f>IF($C12="",ROUND(MIN(1,IF(Input!$A$11="Weekly",EZ12/(Formulas!$A$3*1),EZ12/(Formulas!$A$3*2))),1),IF(TEXT(ISNUMBER($C12),"#####")="False",ROUND(MIN(1,IF(Input!$A$11="Weekly",EZ12/(Formulas!$A$3*1),EZ12/(Formulas!$A$3*2))),1),ROUND(MIN(1,IF(Input!$A$11="Weekly",EZ12/(Formulas!$A$3*1),EZ12/(Formulas!$A$3*2))),1)*$C12))</f>
        <v>0</v>
      </c>
      <c r="FC12" s="79"/>
      <c r="FD12" s="77"/>
      <c r="FE12" s="77"/>
      <c r="FF12" s="80">
        <f>IF($C12="",ROUND(MIN(1,IF(Input!$A$11="Weekly",FD12/(Formulas!$A$3*1),FD12/(Formulas!$A$3*2))),1),IF(TEXT(ISNUMBER($C12),"#####")="False",ROUND(MIN(1,IF(Input!$A$11="Weekly",FD12/(Formulas!$A$3*1),FD12/(Formulas!$A$3*2))),1),ROUND(MIN(1,IF(Input!$A$11="Weekly",FD12/(Formulas!$A$3*1),FD12/(Formulas!$A$3*2))),1)*$C12))</f>
        <v>0</v>
      </c>
      <c r="FG12" s="79"/>
      <c r="FH12" s="77"/>
      <c r="FI12" s="77"/>
      <c r="FJ12" s="80">
        <f>IF($C12="",ROUND(MIN(1,IF(Input!$A$11="Weekly",FH12/(Formulas!$A$3*1),FH12/(Formulas!$A$3*2))),1),IF(TEXT(ISNUMBER($C12),"#####")="False",ROUND(MIN(1,IF(Input!$A$11="Weekly",FH12/(Formulas!$A$3*1),FH12/(Formulas!$A$3*2))),1),ROUND(MIN(1,IF(Input!$A$11="Weekly",FH12/(Formulas!$A$3*1),FH12/(Formulas!$A$3*2))),1)*$C12))</f>
        <v>0</v>
      </c>
      <c r="FK12" s="79"/>
      <c r="FL12" s="77"/>
      <c r="FM12" s="77"/>
      <c r="FN12" s="80">
        <f>IF($C12="",ROUND(MIN(1,IF(Input!$A$11="Weekly",FL12/(Formulas!$A$3*1),FL12/(Formulas!$A$3*2))),1),IF(TEXT(ISNUMBER($C12),"#####")="False",ROUND(MIN(1,IF(Input!$A$11="Weekly",FL12/(Formulas!$A$3*1),FL12/(Formulas!$A$3*2))),1),ROUND(MIN(1,IF(Input!$A$11="Weekly",FL12/(Formulas!$A$3*1),FL12/(Formulas!$A$3*2))),1)*$C12))</f>
        <v>0</v>
      </c>
      <c r="FO12" s="79"/>
      <c r="FP12" s="77"/>
      <c r="FQ12" s="77"/>
      <c r="FR12" s="80">
        <f>IF($C12="",ROUND(MIN(1,IF(Input!$A$11="Weekly",FP12/(Formulas!$A$3*1),FP12/(Formulas!$A$3*2))),1),IF(TEXT(ISNUMBER($C12),"#####")="False",ROUND(MIN(1,IF(Input!$A$11="Weekly",FP12/(Formulas!$A$3*1),FP12/(Formulas!$A$3*2))),1),ROUND(MIN(1,IF(Input!$A$11="Weekly",FP12/(Formulas!$A$3*1),FP12/(Formulas!$A$3*2))),1)*$C12))</f>
        <v>0</v>
      </c>
      <c r="FS12" s="79"/>
      <c r="FT12" s="77"/>
      <c r="FU12" s="77"/>
      <c r="FV12" s="80">
        <f>IF($C12="",ROUND(MIN(1,IF(Input!$A$11="Weekly",FT12/(Formulas!$A$3*1),FT12/(Formulas!$A$3*2))),1),IF(TEXT(ISNUMBER($C12),"#####")="False",ROUND(MIN(1,IF(Input!$A$11="Weekly",FT12/(Formulas!$A$3*1),FT12/(Formulas!$A$3*2))),1),ROUND(MIN(1,IF(Input!$A$11="Weekly",FT12/(Formulas!$A$3*1),FT12/(Formulas!$A$3*2))),1)*$C12))</f>
        <v>0</v>
      </c>
      <c r="FW12" s="79"/>
      <c r="FX12" s="77"/>
      <c r="FY12" s="77"/>
      <c r="FZ12" s="80">
        <f>IF($C12="",ROUND(MIN(1,IF(Input!$A$11="Weekly",FX12/(Formulas!$A$3*1),FX12/(Formulas!$A$3*2))),1),IF(TEXT(ISNUMBER($C12),"#####")="False",ROUND(MIN(1,IF(Input!$A$11="Weekly",FX12/(Formulas!$A$3*1),FX12/(Formulas!$A$3*2))),1),ROUND(MIN(1,IF(Input!$A$11="Weekly",FX12/(Formulas!$A$3*1),FX12/(Formulas!$A$3*2))),1)*$C12))</f>
        <v>0</v>
      </c>
      <c r="GA12" s="79"/>
      <c r="GB12" s="77"/>
      <c r="GC12" s="77"/>
      <c r="GD12" s="80">
        <f>IF($C12="",ROUND(MIN(1,IF(Input!$A$11="Weekly",GB12/(Formulas!$A$3*1),GB12/(Formulas!$A$3*2))),1),IF(TEXT(ISNUMBER($C12),"#####")="False",ROUND(MIN(1,IF(Input!$A$11="Weekly",GB12/(Formulas!$A$3*1),GB12/(Formulas!$A$3*2))),1),ROUND(MIN(1,IF(Input!$A$11="Weekly",GB12/(Formulas!$A$3*1),GB12/(Formulas!$A$3*2))),1)*$C12))</f>
        <v>0</v>
      </c>
      <c r="GE12" s="79"/>
      <c r="GF12" s="77"/>
      <c r="GG12" s="77"/>
      <c r="GH12" s="80">
        <f>IF($C12="",ROUND(MIN(1,IF(Input!$A$11="Weekly",GF12/(Formulas!$A$3*1),GF12/(Formulas!$A$3*2))),1),IF(TEXT(ISNUMBER($C12),"#####")="False",ROUND(MIN(1,IF(Input!$A$11="Weekly",GF12/(Formulas!$A$3*1),GF12/(Formulas!$A$3*2))),1),ROUND(MIN(1,IF(Input!$A$11="Weekly",GF12/(Formulas!$A$3*1),GF12/(Formulas!$A$3*2))),1)*$C12))</f>
        <v>0</v>
      </c>
      <c r="GI12" s="79"/>
      <c r="GJ12" s="77"/>
      <c r="GK12" s="77"/>
      <c r="GL12" s="80">
        <f>IF($C12="",ROUND(MIN(1,IF(Input!$A$11="Weekly",GJ12/(Formulas!$A$3*1),GJ12/(Formulas!$A$3*2))),1),IF(TEXT(ISNUMBER($C12),"#####")="False",ROUND(MIN(1,IF(Input!$A$11="Weekly",GJ12/(Formulas!$A$3*1),GJ12/(Formulas!$A$3*2))),1),ROUND(MIN(1,IF(Input!$A$11="Weekly",GJ12/(Formulas!$A$3*1),GJ12/(Formulas!$A$3*2))),1)*$C12))</f>
        <v>0</v>
      </c>
      <c r="GM12" s="79"/>
      <c r="GN12" s="77"/>
      <c r="GO12" s="77"/>
      <c r="GP12" s="80">
        <f>IF($C12="",ROUND(MIN(1,IF(Input!$A$11="Weekly",GN12/(Formulas!$A$3*1),GN12/(Formulas!$A$3*2))),1),IF(TEXT(ISNUMBER($C12),"#####")="False",ROUND(MIN(1,IF(Input!$A$11="Weekly",GN12/(Formulas!$A$3*1),GN12/(Formulas!$A$3*2))),1),ROUND(MIN(1,IF(Input!$A$11="Weekly",GN12/(Formulas!$A$3*1),GN12/(Formulas!$A$3*2))),1)*$C12))</f>
        <v>0</v>
      </c>
      <c r="GQ12" s="79"/>
      <c r="GR12" s="77"/>
      <c r="GS12" s="77"/>
      <c r="GT12" s="80">
        <f>IF($C12="",ROUND(MIN(1,IF(Input!$A$11="Weekly",GR12/(Formulas!$A$3*1),GR12/(Formulas!$A$3*2))),1),IF(TEXT(ISNUMBER($C12),"#####")="False",ROUND(MIN(1,IF(Input!$A$11="Weekly",GR12/(Formulas!$A$3*1),GR12/(Formulas!$A$3*2))),1),ROUND(MIN(1,IF(Input!$A$11="Weekly",GR12/(Formulas!$A$3*1),GR12/(Formulas!$A$3*2))),1)*$C12))</f>
        <v>0</v>
      </c>
      <c r="GU12" s="79"/>
      <c r="GV12" s="77"/>
      <c r="GW12" s="77"/>
      <c r="GX12" s="80">
        <f>IF($C12="",ROUND(MIN(1,IF(Input!$A$11="Weekly",GV12/(Formulas!$A$3*1),GV12/(Formulas!$A$3*2))),1),IF(TEXT(ISNUMBER($C12),"#####")="False",ROUND(MIN(1,IF(Input!$A$11="Weekly",GV12/(Formulas!$A$3*1),GV12/(Formulas!$A$3*2))),1),ROUND(MIN(1,IF(Input!$A$11="Weekly",GV12/(Formulas!$A$3*1),GV12/(Formulas!$A$3*2))),1)*$C12))</f>
        <v>0</v>
      </c>
      <c r="GY12" s="79"/>
      <c r="GZ12" s="77"/>
      <c r="HA12" s="77"/>
      <c r="HB12" s="80">
        <f>IF($C12="",ROUND(MIN(1,IF(Input!$A$11="Weekly",GZ12/(Formulas!$A$3*1),GZ12/(Formulas!$A$3*2))),1),IF(TEXT(ISNUMBER($C12),"#####")="False",ROUND(MIN(1,IF(Input!$A$11="Weekly",GZ12/(Formulas!$A$3*1),GZ12/(Formulas!$A$3*2))),1),ROUND(MIN(1,IF(Input!$A$11="Weekly",GZ12/(Formulas!$A$3*1),GZ12/(Formulas!$A$3*2))),1)*$C12))</f>
        <v>0</v>
      </c>
      <c r="HC12" s="79"/>
      <c r="HD12" s="77"/>
      <c r="HE12" s="77"/>
      <c r="HF12" s="80">
        <f>IF($C12="",ROUND(MIN(1,IF(Input!$A$11="Weekly",HD12/(Formulas!$A$3*1),HD12/(Formulas!$A$3*2))),1),IF(TEXT(ISNUMBER($C12),"#####")="False",ROUND(MIN(1,IF(Input!$A$11="Weekly",HD12/(Formulas!$A$3*1),HD12/(Formulas!$A$3*2))),1),ROUND(MIN(1,IF(Input!$A$11="Weekly",HD12/(Formulas!$A$3*1),HD12/(Formulas!$A$3*2))),1)*$C12))</f>
        <v>0</v>
      </c>
      <c r="HG12" s="79"/>
      <c r="HH12" s="35"/>
      <c r="HI12" s="35">
        <f t="shared" si="0"/>
        <v>0</v>
      </c>
      <c r="HJ12" s="35"/>
      <c r="HK12" s="35">
        <f t="shared" si="1"/>
        <v>0</v>
      </c>
      <c r="HL12" s="35"/>
      <c r="HM12" s="35">
        <f t="shared" si="2"/>
        <v>0</v>
      </c>
      <c r="HN12" s="35"/>
      <c r="HO12" s="35">
        <f t="shared" ref="HO12:HO61" si="3">FE12+FI12+FM12+FQ12+FU12+FY12+GC12+GG12+GK12+GO12+GS12+GW12+HA12</f>
        <v>0</v>
      </c>
      <c r="HP12" s="35"/>
      <c r="HQ12" s="35"/>
      <c r="HR12" s="35"/>
      <c r="HS12" s="35"/>
      <c r="HT12" s="35"/>
    </row>
    <row r="13" spans="1:228" x14ac:dyDescent="0.25">
      <c r="B13" s="74"/>
      <c r="D13" s="77"/>
      <c r="E13" s="77"/>
      <c r="F13" s="80">
        <f>IF($C13="",ROUND(MIN(1,IF(Input!$A$11="Weekly",D13/(Formulas!$A$3*1),D13/(Formulas!$A$3*2))),1),IF(TEXT(ISNUMBER($C13),"#####")="False",ROUND(MIN(1,IF(Input!$A$11="Weekly",D13/(Formulas!$A$3*1),D13/(Formulas!$A$3*2))),1),ROUND(MIN(1,IF(Input!$A$11="Weekly",D13/(Formulas!$A$3*1),D13/(Formulas!$A$3*2))),1)*$C13))</f>
        <v>0</v>
      </c>
      <c r="G13" s="101"/>
      <c r="H13" s="77"/>
      <c r="I13" s="77"/>
      <c r="J13" s="80">
        <f>IF($C13="",ROUND(MIN(1,IF(Input!$A$11="Weekly",H13/(Formulas!$A$3*1),H13/(Formulas!$A$3*2))),1),IF(TEXT(ISNUMBER($C13),"#####")="False",ROUND(MIN(1,IF(Input!$A$11="Weekly",H13/(Formulas!$A$3*1),H13/(Formulas!$A$3*2))),1),ROUND(MIN(1,IF(Input!$A$11="Weekly",H13/(Formulas!$A$3*1),H13/(Formulas!$A$3*2))),1)*$C13))</f>
        <v>0</v>
      </c>
      <c r="K13" s="101"/>
      <c r="L13" s="77"/>
      <c r="M13" s="77"/>
      <c r="N13" s="80">
        <f>IF($C13="",ROUND(MIN(1,IF(Input!$A$11="Weekly",L13/(Formulas!$A$3*1),L13/(Formulas!$A$3*2))),1),IF(TEXT(ISNUMBER($C13),"#####")="False",ROUND(MIN(1,IF(Input!$A$11="Weekly",L13/(Formulas!$A$3*1),L13/(Formulas!$A$3*2))),1),ROUND(MIN(1,IF(Input!$A$11="Weekly",L13/(Formulas!$A$3*1),L13/(Formulas!$A$3*2))),1)*$C13))</f>
        <v>0</v>
      </c>
      <c r="O13" s="101"/>
      <c r="P13" s="77"/>
      <c r="Q13" s="77"/>
      <c r="R13" s="80">
        <f>IF($C13="",ROUND(MIN(1,IF(Input!$A$11="Weekly",P13/(Formulas!$A$3*1),P13/(Formulas!$A$3*2))),1),IF(TEXT(ISNUMBER($C13),"#####")="False",ROUND(MIN(1,IF(Input!$A$11="Weekly",P13/(Formulas!$A$3*1),P13/(Formulas!$A$3*2))),1),ROUND(MIN(1,IF(Input!$A$11="Weekly",P13/(Formulas!$A$3*1),P13/(Formulas!$A$3*2))),1)*$C13))</f>
        <v>0</v>
      </c>
      <c r="S13" s="101"/>
      <c r="T13" s="77"/>
      <c r="U13" s="77"/>
      <c r="V13" s="80">
        <f>IF($C13="",ROUND(MIN(1,IF(Input!$A$11="Weekly",T13/(Formulas!$A$3*1),T13/(Formulas!$A$3*2))),1),IF(TEXT(ISNUMBER($C13),"#####")="False",ROUND(MIN(1,IF(Input!$A$11="Weekly",T13/(Formulas!$A$3*1),T13/(Formulas!$A$3*2))),1),ROUND(MIN(1,IF(Input!$A$11="Weekly",T13/(Formulas!$A$3*1),T13/(Formulas!$A$3*2))),1)*$C13))</f>
        <v>0</v>
      </c>
      <c r="W13" s="101"/>
      <c r="X13" s="77"/>
      <c r="Y13" s="77"/>
      <c r="Z13" s="80">
        <f>IF($C13="",ROUND(MIN(1,IF(Input!$A$11="Weekly",X13/(Formulas!$A$3*1),X13/(Formulas!$A$3*2))),1),IF(TEXT(ISNUMBER($C13),"#####")="False",ROUND(MIN(1,IF(Input!$A$11="Weekly",X13/(Formulas!$A$3*1),X13/(Formulas!$A$3*2))),1),ROUND(MIN(1,IF(Input!$A$11="Weekly",X13/(Formulas!$A$3*1),X13/(Formulas!$A$3*2))),1)*$C13))</f>
        <v>0</v>
      </c>
      <c r="AA13" s="101"/>
      <c r="AB13" s="77"/>
      <c r="AC13" s="77"/>
      <c r="AD13" s="80">
        <f>IF($C13="",ROUND(MIN(1,IF(Input!$A$11="Weekly",AB13/(Formulas!$A$3*1),AB13/(Formulas!$A$3*2))),1),IF(TEXT(ISNUMBER($C13),"#####")="False",ROUND(MIN(1,IF(Input!$A$11="Weekly",AB13/(Formulas!$A$3*1),AB13/(Formulas!$A$3*2))),1),ROUND(MIN(1,IF(Input!$A$11="Weekly",AB13/(Formulas!$A$3*1),AB13/(Formulas!$A$3*2))),1)*$C13))</f>
        <v>0</v>
      </c>
      <c r="AE13" s="101"/>
      <c r="AF13" s="77"/>
      <c r="AG13" s="77"/>
      <c r="AH13" s="80">
        <f>IF($C13="",ROUND(MIN(1,IF(Input!$A$11="Weekly",AF13/(Formulas!$A$3*1),AF13/(Formulas!$A$3*2))),1),IF(TEXT(ISNUMBER($C13),"#####")="False",ROUND(MIN(1,IF(Input!$A$11="Weekly",AF13/(Formulas!$A$3*1),AF13/(Formulas!$A$3*2))),1),ROUND(MIN(1,IF(Input!$A$11="Weekly",AF13/(Formulas!$A$3*1),AF13/(Formulas!$A$3*2))),1)*$C13))</f>
        <v>0</v>
      </c>
      <c r="AI13" s="101"/>
      <c r="AJ13" s="77"/>
      <c r="AK13" s="77"/>
      <c r="AL13" s="80">
        <f>IF($C13="",ROUND(MIN(1,IF(Input!$A$11="Weekly",AJ13/(Formulas!$A$3*1),AJ13/(Formulas!$A$3*2))),1),IF(TEXT(ISNUMBER($C13),"#####")="False",ROUND(MIN(1,IF(Input!$A$11="Weekly",AJ13/(Formulas!$A$3*1),AJ13/(Formulas!$A$3*2))),1),ROUND(MIN(1,IF(Input!$A$11="Weekly",AJ13/(Formulas!$A$3*1),AJ13/(Formulas!$A$3*2))),1)*$C13))</f>
        <v>0</v>
      </c>
      <c r="AM13" s="101"/>
      <c r="AN13" s="77"/>
      <c r="AO13" s="77"/>
      <c r="AP13" s="80">
        <f>IF($C13="",ROUND(MIN(1,IF(Input!$A$11="Weekly",AN13/(Formulas!$A$3*1),AN13/(Formulas!$A$3*2))),1),IF(TEXT(ISNUMBER($C13),"#####")="False",ROUND(MIN(1,IF(Input!$A$11="Weekly",AN13/(Formulas!$A$3*1),AN13/(Formulas!$A$3*2))),1),ROUND(MIN(1,IF(Input!$A$11="Weekly",AN13/(Formulas!$A$3*1),AN13/(Formulas!$A$3*2))),1)*$C13))</f>
        <v>0</v>
      </c>
      <c r="AQ13" s="101"/>
      <c r="AR13" s="77"/>
      <c r="AS13" s="77"/>
      <c r="AT13" s="80">
        <f>IF($C13="",ROUND(MIN(1,IF(Input!$A$11="Weekly",AR13/(Formulas!$A$3*1),AR13/(Formulas!$A$3*2))),1),IF(TEXT(ISNUMBER($C13),"#####")="False",ROUND(MIN(1,IF(Input!$A$11="Weekly",AR13/(Formulas!$A$3*1),AR13/(Formulas!$A$3*2))),1),ROUND(MIN(1,IF(Input!$A$11="Weekly",AR13/(Formulas!$A$3*1),AR13/(Formulas!$A$3*2))),1)*$C13))</f>
        <v>0</v>
      </c>
      <c r="AU13" s="101"/>
      <c r="AV13" s="77"/>
      <c r="AW13" s="77"/>
      <c r="AX13" s="80">
        <f>IF($C13="",ROUND(MIN(1,IF(Input!$A$11="Weekly",AV13/(Formulas!$A$3*1),AV13/(Formulas!$A$3*2))),1),IF(TEXT(ISNUMBER($C13),"#####")="False",ROUND(MIN(1,IF(Input!$A$11="Weekly",AV13/(Formulas!$A$3*1),AV13/(Formulas!$A$3*2))),1),ROUND(MIN(1,IF(Input!$A$11="Weekly",AV13/(Formulas!$A$3*1),AV13/(Formulas!$A$3*2))),1)*$C13))</f>
        <v>0</v>
      </c>
      <c r="AY13" s="101"/>
      <c r="AZ13" s="77"/>
      <c r="BA13" s="77"/>
      <c r="BB13" s="80">
        <f>IF($C13="",ROUND(MIN(1,IF(Input!$A$11="Weekly",AZ13/(Formulas!$A$3*1),AZ13/(Formulas!$A$3*2))),1),IF(TEXT(ISNUMBER($C13),"#####")="False",ROUND(MIN(1,IF(Input!$A$11="Weekly",AZ13/(Formulas!$A$3*1),AZ13/(Formulas!$A$3*2))),1),ROUND(MIN(1,IF(Input!$A$11="Weekly",AZ13/(Formulas!$A$3*1),AZ13/(Formulas!$A$3*2))),1)*$C13))</f>
        <v>0</v>
      </c>
      <c r="BC13" s="101"/>
      <c r="BD13" s="77"/>
      <c r="BE13" s="77"/>
      <c r="BF13" s="80">
        <f>IF($C13="",ROUND(MIN(1,IF(Input!$A$11="Weekly",BD13/(Formulas!$A$3*1),BD13/(Formulas!$A$3*2))),1),IF(TEXT(ISNUMBER($C13),"#####")="False",ROUND(MIN(1,IF(Input!$A$11="Weekly",BD13/(Formulas!$A$3*1),BD13/(Formulas!$A$3*2))),1),ROUND(MIN(1,IF(Input!$A$11="Weekly",BD13/(Formulas!$A$3*1),BD13/(Formulas!$A$3*2))),1)*$C13))</f>
        <v>0</v>
      </c>
      <c r="BG13" s="101"/>
      <c r="BH13" s="77"/>
      <c r="BI13" s="77"/>
      <c r="BJ13" s="80">
        <f>IF($C13="",ROUND(MIN(1,IF(Input!$A$11="Weekly",BH13/(Formulas!$A$3*1),BH13/(Formulas!$A$3*2))),1),IF(TEXT(ISNUMBER($C13),"#####")="False",ROUND(MIN(1,IF(Input!$A$11="Weekly",BH13/(Formulas!$A$3*1),BH13/(Formulas!$A$3*2))),1),ROUND(MIN(1,IF(Input!$A$11="Weekly",BH13/(Formulas!$A$3*1),BH13/(Formulas!$A$3*2))),1)*$C13))</f>
        <v>0</v>
      </c>
      <c r="BK13" s="101"/>
      <c r="BL13" s="77"/>
      <c r="BM13" s="77"/>
      <c r="BN13" s="80">
        <f>IF($C13="",ROUND(MIN(1,IF(Input!$A$11="Weekly",BL13/(Formulas!$A$3*1),BL13/(Formulas!$A$3*2))),1),IF(TEXT(ISNUMBER($C13),"#####")="False",ROUND(MIN(1,IF(Input!$A$11="Weekly",BL13/(Formulas!$A$3*1),BL13/(Formulas!$A$3*2))),1),ROUND(MIN(1,IF(Input!$A$11="Weekly",BL13/(Formulas!$A$3*1),BL13/(Formulas!$A$3*2))),1)*$C13))</f>
        <v>0</v>
      </c>
      <c r="BO13" s="101"/>
      <c r="BP13" s="77"/>
      <c r="BQ13" s="77"/>
      <c r="BR13" s="80">
        <f>IF($C13="",ROUND(MIN(1,IF(Input!$A$11="Weekly",BP13/(Formulas!$A$3*1),BP13/(Formulas!$A$3*2))),1),IF(TEXT(ISNUMBER($C13),"#####")="False",ROUND(MIN(1,IF(Input!$A$11="Weekly",BP13/(Formulas!$A$3*1),BP13/(Formulas!$A$3*2))),1),ROUND(MIN(1,IF(Input!$A$11="Weekly",BP13/(Formulas!$A$3*1),BP13/(Formulas!$A$3*2))),1)*$C13))</f>
        <v>0</v>
      </c>
      <c r="BS13" s="101"/>
      <c r="BT13" s="77"/>
      <c r="BU13" s="77"/>
      <c r="BV13" s="80">
        <f>IF($C13="",ROUND(MIN(1,IF(Input!$A$11="Weekly",BT13/(Formulas!$A$3*1),BT13/(Formulas!$A$3*2))),1),IF(TEXT(ISNUMBER($C13),"#####")="False",ROUND(MIN(1,IF(Input!$A$11="Weekly",BT13/(Formulas!$A$3*1),BT13/(Formulas!$A$3*2))),1),ROUND(MIN(1,IF(Input!$A$11="Weekly",BT13/(Formulas!$A$3*1),BT13/(Formulas!$A$3*2))),1)*$C13))</f>
        <v>0</v>
      </c>
      <c r="BW13" s="101"/>
      <c r="BX13" s="77"/>
      <c r="BY13" s="77"/>
      <c r="BZ13" s="80">
        <f>IF($C13="",ROUND(MIN(1,IF(Input!$A$11="Weekly",BX13/(Formulas!$A$3*1),BX13/(Formulas!$A$3*2))),1),IF(TEXT(ISNUMBER($C13),"#####")="False",ROUND(MIN(1,IF(Input!$A$11="Weekly",BX13/(Formulas!$A$3*1),BX13/(Formulas!$A$3*2))),1),ROUND(MIN(1,IF(Input!$A$11="Weekly",BX13/(Formulas!$A$3*1),BX13/(Formulas!$A$3*2))),1)*$C13))</f>
        <v>0</v>
      </c>
      <c r="CA13" s="101"/>
      <c r="CB13" s="77"/>
      <c r="CC13" s="77"/>
      <c r="CD13" s="80">
        <f>IF($C13="",ROUND(MIN(1,IF(Input!$A$11="Weekly",CB13/(Formulas!$A$3*1),CB13/(Formulas!$A$3*2))),1),IF(TEXT(ISNUMBER($C13),"#####")="False",ROUND(MIN(1,IF(Input!$A$11="Weekly",CB13/(Formulas!$A$3*1),CB13/(Formulas!$A$3*2))),1),ROUND(MIN(1,IF(Input!$A$11="Weekly",CB13/(Formulas!$A$3*1),CB13/(Formulas!$A$3*2))),1)*$C13))</f>
        <v>0</v>
      </c>
      <c r="CE13" s="101"/>
      <c r="CF13" s="77"/>
      <c r="CG13" s="77"/>
      <c r="CH13" s="80">
        <f>IF($C13="",ROUND(MIN(1,IF(Input!$A$11="Weekly",CF13/(Formulas!$A$3*1),CF13/(Formulas!$A$3*2))),1),IF(TEXT(ISNUMBER($C13),"#####")="False",ROUND(MIN(1,IF(Input!$A$11="Weekly",CF13/(Formulas!$A$3*1),CF13/(Formulas!$A$3*2))),1),ROUND(MIN(1,IF(Input!$A$11="Weekly",CF13/(Formulas!$A$3*1),CF13/(Formulas!$A$3*2))),1)*$C13))</f>
        <v>0</v>
      </c>
      <c r="CI13" s="101"/>
      <c r="CJ13" s="77"/>
      <c r="CK13" s="77"/>
      <c r="CL13" s="80">
        <f>IF($C13="",ROUND(MIN(1,IF(Input!$A$11="Weekly",CJ13/(Formulas!$A$3*1),CJ13/(Formulas!$A$3*2))),1),IF(TEXT(ISNUMBER($C13),"#####")="False",ROUND(MIN(1,IF(Input!$A$11="Weekly",CJ13/(Formulas!$A$3*1),CJ13/(Formulas!$A$3*2))),1),ROUND(MIN(1,IF(Input!$A$11="Weekly",CJ13/(Formulas!$A$3*1),CJ13/(Formulas!$A$3*2))),1)*$C13))</f>
        <v>0</v>
      </c>
      <c r="CM13" s="101"/>
      <c r="CN13" s="77"/>
      <c r="CO13" s="77"/>
      <c r="CP13" s="80">
        <f>IF($C13="",ROUND(MIN(1,IF(Input!$A$11="Weekly",CN13/(Formulas!$A$3*1),CN13/(Formulas!$A$3*2))),1),IF(TEXT(ISNUMBER($C13),"#####")="False",ROUND(MIN(1,IF(Input!$A$11="Weekly",CN13/(Formulas!$A$3*1),CN13/(Formulas!$A$3*2))),1),ROUND(MIN(1,IF(Input!$A$11="Weekly",CN13/(Formulas!$A$3*1),CN13/(Formulas!$A$3*2))),1)*$C13))</f>
        <v>0</v>
      </c>
      <c r="CQ13" s="101"/>
      <c r="CR13" s="77"/>
      <c r="CS13" s="77"/>
      <c r="CT13" s="80">
        <f>IF($C13="",ROUND(MIN(1,IF(Input!$A$11="Weekly",CR13/(Formulas!$A$3*1),CR13/(Formulas!$A$3*2))),1),IF(TEXT(ISNUMBER($C13),"#####")="False",ROUND(MIN(1,IF(Input!$A$11="Weekly",CR13/(Formulas!$A$3*1),CR13/(Formulas!$A$3*2))),1),ROUND(MIN(1,IF(Input!$A$11="Weekly",CR13/(Formulas!$A$3*1),CR13/(Formulas!$A$3*2))),1)*$C13))</f>
        <v>0</v>
      </c>
      <c r="CU13" s="101"/>
      <c r="CV13" s="77"/>
      <c r="CW13" s="77"/>
      <c r="CX13" s="80">
        <f>IF($C13="",ROUND(MIN(1,IF(Input!$A$11="Weekly",CV13/(Formulas!$A$3*1),CV13/(Formulas!$A$3*2))),1),IF(TEXT(ISNUMBER($C13),"#####")="False",ROUND(MIN(1,IF(Input!$A$11="Weekly",CV13/(Formulas!$A$3*1),CV13/(Formulas!$A$3*2))),1),ROUND(MIN(1,IF(Input!$A$11="Weekly",CV13/(Formulas!$A$3*1),CV13/(Formulas!$A$3*2))),1)*$C13))</f>
        <v>0</v>
      </c>
      <c r="CY13" s="101"/>
      <c r="CZ13" s="77"/>
      <c r="DA13" s="77"/>
      <c r="DB13" s="80">
        <f>IF($C13="",ROUND(MIN(1,IF(Input!$A$11="Weekly",CZ13/(Formulas!$A$3*1),CZ13/(Formulas!$A$3*2))),1),IF(TEXT(ISNUMBER($C13),"#####")="False",ROUND(MIN(1,IF(Input!$A$11="Weekly",CZ13/(Formulas!$A$3*1),CZ13/(Formulas!$A$3*2))),1),ROUND(MIN(1,IF(Input!$A$11="Weekly",CZ13/(Formulas!$A$3*1),CZ13/(Formulas!$A$3*2))),1)*$C13))</f>
        <v>0</v>
      </c>
      <c r="DC13" s="79"/>
      <c r="DD13" s="77"/>
      <c r="DE13" s="77"/>
      <c r="DF13" s="80">
        <f>IF($C13="",ROUND(MIN(1,IF(Input!$A$11="Weekly",DD13/(Formulas!$A$3*1),DD13/(Formulas!$A$3*2))),1),IF(TEXT(ISNUMBER($C13),"#####")="False",ROUND(MIN(1,IF(Input!$A$11="Weekly",DD13/(Formulas!$A$3*1),DD13/(Formulas!$A$3*2))),1),ROUND(MIN(1,IF(Input!$A$11="Weekly",DD13/(Formulas!$A$3*1),DD13/(Formulas!$A$3*2))),1)*$C13))</f>
        <v>0</v>
      </c>
      <c r="DG13" s="79"/>
      <c r="DH13" s="77"/>
      <c r="DI13" s="77"/>
      <c r="DJ13" s="80">
        <f>IF($C13="",ROUND(MIN(1,IF(Input!$A$11="Weekly",DH13/(Formulas!$A$3*1),DH13/(Formulas!$A$3*2))),1),IF(TEXT(ISNUMBER($C13),"#####")="False",ROUND(MIN(1,IF(Input!$A$11="Weekly",DH13/(Formulas!$A$3*1),DH13/(Formulas!$A$3*2))),1),ROUND(MIN(1,IF(Input!$A$11="Weekly",DH13/(Formulas!$A$3*1),DH13/(Formulas!$A$3*2))),1)*$C13))</f>
        <v>0</v>
      </c>
      <c r="DK13" s="79"/>
      <c r="DL13" s="77"/>
      <c r="DM13" s="77"/>
      <c r="DN13" s="80">
        <f>IF($C13="",ROUND(MIN(1,IF(Input!$A$11="Weekly",DL13/(Formulas!$A$3*1),DL13/(Formulas!$A$3*2))),1),IF(TEXT(ISNUMBER($C13),"#####")="False",ROUND(MIN(1,IF(Input!$A$11="Weekly",DL13/(Formulas!$A$3*1),DL13/(Formulas!$A$3*2))),1),ROUND(MIN(1,IF(Input!$A$11="Weekly",DL13/(Formulas!$A$3*1),DL13/(Formulas!$A$3*2))),1)*$C13))</f>
        <v>0</v>
      </c>
      <c r="DO13" s="79"/>
      <c r="DP13" s="77"/>
      <c r="DQ13" s="77"/>
      <c r="DR13" s="80">
        <f>IF($C13="",ROUND(MIN(1,IF(Input!$A$11="Weekly",DP13/(Formulas!$A$3*1),DP13/(Formulas!$A$3*2))),1),IF(TEXT(ISNUMBER($C13),"#####")="False",ROUND(MIN(1,IF(Input!$A$11="Weekly",DP13/(Formulas!$A$3*1),DP13/(Formulas!$A$3*2))),1),ROUND(MIN(1,IF(Input!$A$11="Weekly",DP13/(Formulas!$A$3*1),DP13/(Formulas!$A$3*2))),1)*$C13))</f>
        <v>0</v>
      </c>
      <c r="DS13" s="79"/>
      <c r="DT13" s="77"/>
      <c r="DU13" s="77"/>
      <c r="DV13" s="80">
        <f>IF($C13="",ROUND(MIN(1,IF(Input!$A$11="Weekly",DT13/(Formulas!$A$3*1),DT13/(Formulas!$A$3*2))),1),IF(TEXT(ISNUMBER($C13),"#####")="False",ROUND(MIN(1,IF(Input!$A$11="Weekly",DT13/(Formulas!$A$3*1),DT13/(Formulas!$A$3*2))),1),ROUND(MIN(1,IF(Input!$A$11="Weekly",DT13/(Formulas!$A$3*1),DT13/(Formulas!$A$3*2))),1)*$C13))</f>
        <v>0</v>
      </c>
      <c r="DW13" s="79"/>
      <c r="DX13" s="77"/>
      <c r="DY13" s="77"/>
      <c r="DZ13" s="80">
        <f>IF($C13="",ROUND(MIN(1,IF(Input!$A$11="Weekly",DX13/(Formulas!$A$3*1),DX13/(Formulas!$A$3*2))),1),IF(TEXT(ISNUMBER($C13),"#####")="False",ROUND(MIN(1,IF(Input!$A$11="Weekly",DX13/(Formulas!$A$3*1),DX13/(Formulas!$A$3*2))),1),ROUND(MIN(1,IF(Input!$A$11="Weekly",DX13/(Formulas!$A$3*1),DX13/(Formulas!$A$3*2))),1)*$C13))</f>
        <v>0</v>
      </c>
      <c r="EA13" s="79"/>
      <c r="EB13" s="77"/>
      <c r="EC13" s="77"/>
      <c r="ED13" s="80">
        <f>IF($C13="",ROUND(MIN(1,IF(Input!$A$11="Weekly",EB13/(Formulas!$A$3*1),EB13/(Formulas!$A$3*2))),1),IF(TEXT(ISNUMBER($C13),"#####")="False",ROUND(MIN(1,IF(Input!$A$11="Weekly",EB13/(Formulas!$A$3*1),EB13/(Formulas!$A$3*2))),1),ROUND(MIN(1,IF(Input!$A$11="Weekly",EB13/(Formulas!$A$3*1),EB13/(Formulas!$A$3*2))),1)*$C13))</f>
        <v>0</v>
      </c>
      <c r="EE13" s="79"/>
      <c r="EF13" s="77"/>
      <c r="EG13" s="77"/>
      <c r="EH13" s="80">
        <f>IF($C13="",ROUND(MIN(1,IF(Input!$A$11="Weekly",EF13/(Formulas!$A$3*1),EF13/(Formulas!$A$3*2))),1),IF(TEXT(ISNUMBER($C13),"#####")="False",ROUND(MIN(1,IF(Input!$A$11="Weekly",EF13/(Formulas!$A$3*1),EF13/(Formulas!$A$3*2))),1),ROUND(MIN(1,IF(Input!$A$11="Weekly",EF13/(Formulas!$A$3*1),EF13/(Formulas!$A$3*2))),1)*$C13))</f>
        <v>0</v>
      </c>
      <c r="EI13" s="79"/>
      <c r="EJ13" s="77"/>
      <c r="EK13" s="77"/>
      <c r="EL13" s="80">
        <f>IF($C13="",ROUND(MIN(1,IF(Input!$A$11="Weekly",EJ13/(Formulas!$A$3*1),EJ13/(Formulas!$A$3*2))),1),IF(TEXT(ISNUMBER($C13),"#####")="False",ROUND(MIN(1,IF(Input!$A$11="Weekly",EJ13/(Formulas!$A$3*1),EJ13/(Formulas!$A$3*2))),1),ROUND(MIN(1,IF(Input!$A$11="Weekly",EJ13/(Formulas!$A$3*1),EJ13/(Formulas!$A$3*2))),1)*$C13))</f>
        <v>0</v>
      </c>
      <c r="EM13" s="79"/>
      <c r="EN13" s="77"/>
      <c r="EO13" s="77"/>
      <c r="EP13" s="80">
        <f>IF($C13="",ROUND(MIN(1,IF(Input!$A$11="Weekly",EN13/(Formulas!$A$3*1),EN13/(Formulas!$A$3*2))),1),IF(TEXT(ISNUMBER($C13),"#####")="False",ROUND(MIN(1,IF(Input!$A$11="Weekly",EN13/(Formulas!$A$3*1),EN13/(Formulas!$A$3*2))),1),ROUND(MIN(1,IF(Input!$A$11="Weekly",EN13/(Formulas!$A$3*1),EN13/(Formulas!$A$3*2))),1)*$C13))</f>
        <v>0</v>
      </c>
      <c r="EQ13" s="79"/>
      <c r="ER13" s="77"/>
      <c r="ES13" s="77"/>
      <c r="ET13" s="80">
        <f>IF($C13="",ROUND(MIN(1,IF(Input!$A$11="Weekly",ER13/(Formulas!$A$3*1),ER13/(Formulas!$A$3*2))),1),IF(TEXT(ISNUMBER($C13),"#####")="False",ROUND(MIN(1,IF(Input!$A$11="Weekly",ER13/(Formulas!$A$3*1),ER13/(Formulas!$A$3*2))),1),ROUND(MIN(1,IF(Input!$A$11="Weekly",ER13/(Formulas!$A$3*1),ER13/(Formulas!$A$3*2))),1)*$C13))</f>
        <v>0</v>
      </c>
      <c r="EU13" s="79"/>
      <c r="EV13" s="77"/>
      <c r="EW13" s="77"/>
      <c r="EX13" s="80">
        <f>IF($C13="",ROUND(MIN(1,IF(Input!$A$11="Weekly",EV13/(Formulas!$A$3*1),EV13/(Formulas!$A$3*2))),1),IF(TEXT(ISNUMBER($C13),"#####")="False",ROUND(MIN(1,IF(Input!$A$11="Weekly",EV13/(Formulas!$A$3*1),EV13/(Formulas!$A$3*2))),1),ROUND(MIN(1,IF(Input!$A$11="Weekly",EV13/(Formulas!$A$3*1),EV13/(Formulas!$A$3*2))),1)*$C13))</f>
        <v>0</v>
      </c>
      <c r="EY13" s="79"/>
      <c r="EZ13" s="77"/>
      <c r="FA13" s="77"/>
      <c r="FB13" s="80">
        <f>IF($C13="",ROUND(MIN(1,IF(Input!$A$11="Weekly",EZ13/(Formulas!$A$3*1),EZ13/(Formulas!$A$3*2))),1),IF(TEXT(ISNUMBER($C13),"#####")="False",ROUND(MIN(1,IF(Input!$A$11="Weekly",EZ13/(Formulas!$A$3*1),EZ13/(Formulas!$A$3*2))),1),ROUND(MIN(1,IF(Input!$A$11="Weekly",EZ13/(Formulas!$A$3*1),EZ13/(Formulas!$A$3*2))),1)*$C13))</f>
        <v>0</v>
      </c>
      <c r="FC13" s="79"/>
      <c r="FD13" s="77"/>
      <c r="FE13" s="77"/>
      <c r="FF13" s="80">
        <f>IF($C13="",ROUND(MIN(1,IF(Input!$A$11="Weekly",FD13/(Formulas!$A$3*1),FD13/(Formulas!$A$3*2))),1),IF(TEXT(ISNUMBER($C13),"#####")="False",ROUND(MIN(1,IF(Input!$A$11="Weekly",FD13/(Formulas!$A$3*1),FD13/(Formulas!$A$3*2))),1),ROUND(MIN(1,IF(Input!$A$11="Weekly",FD13/(Formulas!$A$3*1),FD13/(Formulas!$A$3*2))),1)*$C13))</f>
        <v>0</v>
      </c>
      <c r="FG13" s="79"/>
      <c r="FH13" s="77"/>
      <c r="FI13" s="77"/>
      <c r="FJ13" s="80">
        <f>IF($C13="",ROUND(MIN(1,IF(Input!$A$11="Weekly",FH13/(Formulas!$A$3*1),FH13/(Formulas!$A$3*2))),1),IF(TEXT(ISNUMBER($C13),"#####")="False",ROUND(MIN(1,IF(Input!$A$11="Weekly",FH13/(Formulas!$A$3*1),FH13/(Formulas!$A$3*2))),1),ROUND(MIN(1,IF(Input!$A$11="Weekly",FH13/(Formulas!$A$3*1),FH13/(Formulas!$A$3*2))),1)*$C13))</f>
        <v>0</v>
      </c>
      <c r="FK13" s="79"/>
      <c r="FL13" s="77"/>
      <c r="FM13" s="77"/>
      <c r="FN13" s="80">
        <f>IF($C13="",ROUND(MIN(1,IF(Input!$A$11="Weekly",FL13/(Formulas!$A$3*1),FL13/(Formulas!$A$3*2))),1),IF(TEXT(ISNUMBER($C13),"#####")="False",ROUND(MIN(1,IF(Input!$A$11="Weekly",FL13/(Formulas!$A$3*1),FL13/(Formulas!$A$3*2))),1),ROUND(MIN(1,IF(Input!$A$11="Weekly",FL13/(Formulas!$A$3*1),FL13/(Formulas!$A$3*2))),1)*$C13))</f>
        <v>0</v>
      </c>
      <c r="FO13" s="79"/>
      <c r="FP13" s="77"/>
      <c r="FQ13" s="77"/>
      <c r="FR13" s="80">
        <f>IF($C13="",ROUND(MIN(1,IF(Input!$A$11="Weekly",FP13/(Formulas!$A$3*1),FP13/(Formulas!$A$3*2))),1),IF(TEXT(ISNUMBER($C13),"#####")="False",ROUND(MIN(1,IF(Input!$A$11="Weekly",FP13/(Formulas!$A$3*1),FP13/(Formulas!$A$3*2))),1),ROUND(MIN(1,IF(Input!$A$11="Weekly",FP13/(Formulas!$A$3*1),FP13/(Formulas!$A$3*2))),1)*$C13))</f>
        <v>0</v>
      </c>
      <c r="FS13" s="79"/>
      <c r="FT13" s="77"/>
      <c r="FU13" s="77"/>
      <c r="FV13" s="80">
        <f>IF($C13="",ROUND(MIN(1,IF(Input!$A$11="Weekly",FT13/(Formulas!$A$3*1),FT13/(Formulas!$A$3*2))),1),IF(TEXT(ISNUMBER($C13),"#####")="False",ROUND(MIN(1,IF(Input!$A$11="Weekly",FT13/(Formulas!$A$3*1),FT13/(Formulas!$A$3*2))),1),ROUND(MIN(1,IF(Input!$A$11="Weekly",FT13/(Formulas!$A$3*1),FT13/(Formulas!$A$3*2))),1)*$C13))</f>
        <v>0</v>
      </c>
      <c r="FW13" s="79"/>
      <c r="FX13" s="77"/>
      <c r="FY13" s="77"/>
      <c r="FZ13" s="80">
        <f>IF($C13="",ROUND(MIN(1,IF(Input!$A$11="Weekly",FX13/(Formulas!$A$3*1),FX13/(Formulas!$A$3*2))),1),IF(TEXT(ISNUMBER($C13),"#####")="False",ROUND(MIN(1,IF(Input!$A$11="Weekly",FX13/(Formulas!$A$3*1),FX13/(Formulas!$A$3*2))),1),ROUND(MIN(1,IF(Input!$A$11="Weekly",FX13/(Formulas!$A$3*1),FX13/(Formulas!$A$3*2))),1)*$C13))</f>
        <v>0</v>
      </c>
      <c r="GA13" s="79"/>
      <c r="GB13" s="77"/>
      <c r="GC13" s="77"/>
      <c r="GD13" s="80">
        <f>IF($C13="",ROUND(MIN(1,IF(Input!$A$11="Weekly",GB13/(Formulas!$A$3*1),GB13/(Formulas!$A$3*2))),1),IF(TEXT(ISNUMBER($C13),"#####")="False",ROUND(MIN(1,IF(Input!$A$11="Weekly",GB13/(Formulas!$A$3*1),GB13/(Formulas!$A$3*2))),1),ROUND(MIN(1,IF(Input!$A$11="Weekly",GB13/(Formulas!$A$3*1),GB13/(Formulas!$A$3*2))),1)*$C13))</f>
        <v>0</v>
      </c>
      <c r="GE13" s="79"/>
      <c r="GF13" s="77"/>
      <c r="GG13" s="77"/>
      <c r="GH13" s="80">
        <f>IF($C13="",ROUND(MIN(1,IF(Input!$A$11="Weekly",GF13/(Formulas!$A$3*1),GF13/(Formulas!$A$3*2))),1),IF(TEXT(ISNUMBER($C13),"#####")="False",ROUND(MIN(1,IF(Input!$A$11="Weekly",GF13/(Formulas!$A$3*1),GF13/(Formulas!$A$3*2))),1),ROUND(MIN(1,IF(Input!$A$11="Weekly",GF13/(Formulas!$A$3*1),GF13/(Formulas!$A$3*2))),1)*$C13))</f>
        <v>0</v>
      </c>
      <c r="GI13" s="79"/>
      <c r="GJ13" s="77"/>
      <c r="GK13" s="77"/>
      <c r="GL13" s="80">
        <f>IF($C13="",ROUND(MIN(1,IF(Input!$A$11="Weekly",GJ13/(Formulas!$A$3*1),GJ13/(Formulas!$A$3*2))),1),IF(TEXT(ISNUMBER($C13),"#####")="False",ROUND(MIN(1,IF(Input!$A$11="Weekly",GJ13/(Formulas!$A$3*1),GJ13/(Formulas!$A$3*2))),1),ROUND(MIN(1,IF(Input!$A$11="Weekly",GJ13/(Formulas!$A$3*1),GJ13/(Formulas!$A$3*2))),1)*$C13))</f>
        <v>0</v>
      </c>
      <c r="GM13" s="79"/>
      <c r="GN13" s="77"/>
      <c r="GO13" s="77"/>
      <c r="GP13" s="80">
        <f>IF($C13="",ROUND(MIN(1,IF(Input!$A$11="Weekly",GN13/(Formulas!$A$3*1),GN13/(Formulas!$A$3*2))),1),IF(TEXT(ISNUMBER($C13),"#####")="False",ROUND(MIN(1,IF(Input!$A$11="Weekly",GN13/(Formulas!$A$3*1),GN13/(Formulas!$A$3*2))),1),ROUND(MIN(1,IF(Input!$A$11="Weekly",GN13/(Formulas!$A$3*1),GN13/(Formulas!$A$3*2))),1)*$C13))</f>
        <v>0</v>
      </c>
      <c r="GQ13" s="79"/>
      <c r="GR13" s="77"/>
      <c r="GS13" s="77"/>
      <c r="GT13" s="80">
        <f>IF($C13="",ROUND(MIN(1,IF(Input!$A$11="Weekly",GR13/(Formulas!$A$3*1),GR13/(Formulas!$A$3*2))),1),IF(TEXT(ISNUMBER($C13),"#####")="False",ROUND(MIN(1,IF(Input!$A$11="Weekly",GR13/(Formulas!$A$3*1),GR13/(Formulas!$A$3*2))),1),ROUND(MIN(1,IF(Input!$A$11="Weekly",GR13/(Formulas!$A$3*1),GR13/(Formulas!$A$3*2))),1)*$C13))</f>
        <v>0</v>
      </c>
      <c r="GU13" s="79"/>
      <c r="GV13" s="77"/>
      <c r="GW13" s="77"/>
      <c r="GX13" s="80">
        <f>IF($C13="",ROUND(MIN(1,IF(Input!$A$11="Weekly",GV13/(Formulas!$A$3*1),GV13/(Formulas!$A$3*2))),1),IF(TEXT(ISNUMBER($C13),"#####")="False",ROUND(MIN(1,IF(Input!$A$11="Weekly",GV13/(Formulas!$A$3*1),GV13/(Formulas!$A$3*2))),1),ROUND(MIN(1,IF(Input!$A$11="Weekly",GV13/(Formulas!$A$3*1),GV13/(Formulas!$A$3*2))),1)*$C13))</f>
        <v>0</v>
      </c>
      <c r="GY13" s="79"/>
      <c r="GZ13" s="77"/>
      <c r="HA13" s="77"/>
      <c r="HB13" s="80">
        <f>IF($C13="",ROUND(MIN(1,IF(Input!$A$11="Weekly",GZ13/(Formulas!$A$3*1),GZ13/(Formulas!$A$3*2))),1),IF(TEXT(ISNUMBER($C13),"#####")="False",ROUND(MIN(1,IF(Input!$A$11="Weekly",GZ13/(Formulas!$A$3*1),GZ13/(Formulas!$A$3*2))),1),ROUND(MIN(1,IF(Input!$A$11="Weekly",GZ13/(Formulas!$A$3*1),GZ13/(Formulas!$A$3*2))),1)*$C13))</f>
        <v>0</v>
      </c>
      <c r="HC13" s="79"/>
      <c r="HD13" s="77"/>
      <c r="HE13" s="77"/>
      <c r="HF13" s="80">
        <f>IF($C13="",ROUND(MIN(1,IF(Input!$A$11="Weekly",HD13/(Formulas!$A$3*1),HD13/(Formulas!$A$3*2))),1),IF(TEXT(ISNUMBER($C13),"#####")="False",ROUND(MIN(1,IF(Input!$A$11="Weekly",HD13/(Formulas!$A$3*1),HD13/(Formulas!$A$3*2))),1),ROUND(MIN(1,IF(Input!$A$11="Weekly",HD13/(Formulas!$A$3*1),HD13/(Formulas!$A$3*2))),1)*$C13))</f>
        <v>0</v>
      </c>
      <c r="HG13" s="79"/>
      <c r="HH13" s="35"/>
      <c r="HI13" s="35">
        <f t="shared" si="0"/>
        <v>0</v>
      </c>
      <c r="HJ13" s="35"/>
      <c r="HK13" s="35">
        <f t="shared" si="1"/>
        <v>0</v>
      </c>
      <c r="HL13" s="35"/>
      <c r="HM13" s="35">
        <f t="shared" si="2"/>
        <v>0</v>
      </c>
      <c r="HN13" s="35"/>
      <c r="HO13" s="35">
        <f t="shared" si="3"/>
        <v>0</v>
      </c>
      <c r="HP13" s="35"/>
      <c r="HQ13" s="35"/>
      <c r="HR13" s="35"/>
      <c r="HS13" s="35"/>
      <c r="HT13" s="35"/>
    </row>
    <row r="14" spans="1:228" x14ac:dyDescent="0.25">
      <c r="B14" s="74"/>
      <c r="D14" s="77"/>
      <c r="E14" s="77"/>
      <c r="F14" s="80">
        <f>IF($C14="",ROUND(MIN(1,IF(Input!$A$11="Weekly",D14/(Formulas!$A$3*1),D14/(Formulas!$A$3*2))),1),IF(TEXT(ISNUMBER($C14),"#####")="False",ROUND(MIN(1,IF(Input!$A$11="Weekly",D14/(Formulas!$A$3*1),D14/(Formulas!$A$3*2))),1),ROUND(MIN(1,IF(Input!$A$11="Weekly",D14/(Formulas!$A$3*1),D14/(Formulas!$A$3*2))),1)*$C14))</f>
        <v>0</v>
      </c>
      <c r="G14" s="101"/>
      <c r="H14" s="77"/>
      <c r="I14" s="77"/>
      <c r="J14" s="80">
        <f>IF($C14="",ROUND(MIN(1,IF(Input!$A$11="Weekly",H14/(Formulas!$A$3*1),H14/(Formulas!$A$3*2))),1),IF(TEXT(ISNUMBER($C14),"#####")="False",ROUND(MIN(1,IF(Input!$A$11="Weekly",H14/(Formulas!$A$3*1),H14/(Formulas!$A$3*2))),1),ROUND(MIN(1,IF(Input!$A$11="Weekly",H14/(Formulas!$A$3*1),H14/(Formulas!$A$3*2))),1)*$C14))</f>
        <v>0</v>
      </c>
      <c r="K14" s="101"/>
      <c r="L14" s="77"/>
      <c r="M14" s="77"/>
      <c r="N14" s="80">
        <f>IF($C14="",ROUND(MIN(1,IF(Input!$A$11="Weekly",L14/(Formulas!$A$3*1),L14/(Formulas!$A$3*2))),1),IF(TEXT(ISNUMBER($C14),"#####")="False",ROUND(MIN(1,IF(Input!$A$11="Weekly",L14/(Formulas!$A$3*1),L14/(Formulas!$A$3*2))),1),ROUND(MIN(1,IF(Input!$A$11="Weekly",L14/(Formulas!$A$3*1),L14/(Formulas!$A$3*2))),1)*$C14))</f>
        <v>0</v>
      </c>
      <c r="O14" s="101"/>
      <c r="P14" s="77"/>
      <c r="Q14" s="77"/>
      <c r="R14" s="80">
        <f>IF($C14="",ROUND(MIN(1,IF(Input!$A$11="Weekly",P14/(Formulas!$A$3*1),P14/(Formulas!$A$3*2))),1),IF(TEXT(ISNUMBER($C14),"#####")="False",ROUND(MIN(1,IF(Input!$A$11="Weekly",P14/(Formulas!$A$3*1),P14/(Formulas!$A$3*2))),1),ROUND(MIN(1,IF(Input!$A$11="Weekly",P14/(Formulas!$A$3*1),P14/(Formulas!$A$3*2))),1)*$C14))</f>
        <v>0</v>
      </c>
      <c r="S14" s="101"/>
      <c r="T14" s="77"/>
      <c r="U14" s="77"/>
      <c r="V14" s="80">
        <f>IF($C14="",ROUND(MIN(1,IF(Input!$A$11="Weekly",T14/(Formulas!$A$3*1),T14/(Formulas!$A$3*2))),1),IF(TEXT(ISNUMBER($C14),"#####")="False",ROUND(MIN(1,IF(Input!$A$11="Weekly",T14/(Formulas!$A$3*1),T14/(Formulas!$A$3*2))),1),ROUND(MIN(1,IF(Input!$A$11="Weekly",T14/(Formulas!$A$3*1),T14/(Formulas!$A$3*2))),1)*$C14))</f>
        <v>0</v>
      </c>
      <c r="W14" s="101"/>
      <c r="X14" s="77"/>
      <c r="Y14" s="77"/>
      <c r="Z14" s="80">
        <f>IF($C14="",ROUND(MIN(1,IF(Input!$A$11="Weekly",X14/(Formulas!$A$3*1),X14/(Formulas!$A$3*2))),1),IF(TEXT(ISNUMBER($C14),"#####")="False",ROUND(MIN(1,IF(Input!$A$11="Weekly",X14/(Formulas!$A$3*1),X14/(Formulas!$A$3*2))),1),ROUND(MIN(1,IF(Input!$A$11="Weekly",X14/(Formulas!$A$3*1),X14/(Formulas!$A$3*2))),1)*$C14))</f>
        <v>0</v>
      </c>
      <c r="AA14" s="101"/>
      <c r="AB14" s="77"/>
      <c r="AC14" s="77"/>
      <c r="AD14" s="80">
        <f>IF($C14="",ROUND(MIN(1,IF(Input!$A$11="Weekly",AB14/(Formulas!$A$3*1),AB14/(Formulas!$A$3*2))),1),IF(TEXT(ISNUMBER($C14),"#####")="False",ROUND(MIN(1,IF(Input!$A$11="Weekly",AB14/(Formulas!$A$3*1),AB14/(Formulas!$A$3*2))),1),ROUND(MIN(1,IF(Input!$A$11="Weekly",AB14/(Formulas!$A$3*1),AB14/(Formulas!$A$3*2))),1)*$C14))</f>
        <v>0</v>
      </c>
      <c r="AE14" s="101"/>
      <c r="AF14" s="77"/>
      <c r="AG14" s="77"/>
      <c r="AH14" s="80">
        <f>IF($C14="",ROUND(MIN(1,IF(Input!$A$11="Weekly",AF14/(Formulas!$A$3*1),AF14/(Formulas!$A$3*2))),1),IF(TEXT(ISNUMBER($C14),"#####")="False",ROUND(MIN(1,IF(Input!$A$11="Weekly",AF14/(Formulas!$A$3*1),AF14/(Formulas!$A$3*2))),1),ROUND(MIN(1,IF(Input!$A$11="Weekly",AF14/(Formulas!$A$3*1),AF14/(Formulas!$A$3*2))),1)*$C14))</f>
        <v>0</v>
      </c>
      <c r="AI14" s="101"/>
      <c r="AJ14" s="77"/>
      <c r="AK14" s="77"/>
      <c r="AL14" s="80">
        <f>IF($C14="",ROUND(MIN(1,IF(Input!$A$11="Weekly",AJ14/(Formulas!$A$3*1),AJ14/(Formulas!$A$3*2))),1),IF(TEXT(ISNUMBER($C14),"#####")="False",ROUND(MIN(1,IF(Input!$A$11="Weekly",AJ14/(Formulas!$A$3*1),AJ14/(Formulas!$A$3*2))),1),ROUND(MIN(1,IF(Input!$A$11="Weekly",AJ14/(Formulas!$A$3*1),AJ14/(Formulas!$A$3*2))),1)*$C14))</f>
        <v>0</v>
      </c>
      <c r="AM14" s="101"/>
      <c r="AN14" s="77"/>
      <c r="AO14" s="77"/>
      <c r="AP14" s="80">
        <f>IF($C14="",ROUND(MIN(1,IF(Input!$A$11="Weekly",AN14/(Formulas!$A$3*1),AN14/(Formulas!$A$3*2))),1),IF(TEXT(ISNUMBER($C14),"#####")="False",ROUND(MIN(1,IF(Input!$A$11="Weekly",AN14/(Formulas!$A$3*1),AN14/(Formulas!$A$3*2))),1),ROUND(MIN(1,IF(Input!$A$11="Weekly",AN14/(Formulas!$A$3*1),AN14/(Formulas!$A$3*2))),1)*$C14))</f>
        <v>0</v>
      </c>
      <c r="AQ14" s="101"/>
      <c r="AR14" s="77"/>
      <c r="AS14" s="77"/>
      <c r="AT14" s="80">
        <f>IF($C14="",ROUND(MIN(1,IF(Input!$A$11="Weekly",AR14/(Formulas!$A$3*1),AR14/(Formulas!$A$3*2))),1),IF(TEXT(ISNUMBER($C14),"#####")="False",ROUND(MIN(1,IF(Input!$A$11="Weekly",AR14/(Formulas!$A$3*1),AR14/(Formulas!$A$3*2))),1),ROUND(MIN(1,IF(Input!$A$11="Weekly",AR14/(Formulas!$A$3*1),AR14/(Formulas!$A$3*2))),1)*$C14))</f>
        <v>0</v>
      </c>
      <c r="AU14" s="101"/>
      <c r="AV14" s="77"/>
      <c r="AW14" s="77"/>
      <c r="AX14" s="80">
        <f>IF($C14="",ROUND(MIN(1,IF(Input!$A$11="Weekly",AV14/(Formulas!$A$3*1),AV14/(Formulas!$A$3*2))),1),IF(TEXT(ISNUMBER($C14),"#####")="False",ROUND(MIN(1,IF(Input!$A$11="Weekly",AV14/(Formulas!$A$3*1),AV14/(Formulas!$A$3*2))),1),ROUND(MIN(1,IF(Input!$A$11="Weekly",AV14/(Formulas!$A$3*1),AV14/(Formulas!$A$3*2))),1)*$C14))</f>
        <v>0</v>
      </c>
      <c r="AY14" s="101"/>
      <c r="AZ14" s="77"/>
      <c r="BA14" s="77"/>
      <c r="BB14" s="80">
        <f>IF($C14="",ROUND(MIN(1,IF(Input!$A$11="Weekly",AZ14/(Formulas!$A$3*1),AZ14/(Formulas!$A$3*2))),1),IF(TEXT(ISNUMBER($C14),"#####")="False",ROUND(MIN(1,IF(Input!$A$11="Weekly",AZ14/(Formulas!$A$3*1),AZ14/(Formulas!$A$3*2))),1),ROUND(MIN(1,IF(Input!$A$11="Weekly",AZ14/(Formulas!$A$3*1),AZ14/(Formulas!$A$3*2))),1)*$C14))</f>
        <v>0</v>
      </c>
      <c r="BC14" s="101"/>
      <c r="BD14" s="77"/>
      <c r="BE14" s="77"/>
      <c r="BF14" s="80">
        <f>IF($C14="",ROUND(MIN(1,IF(Input!$A$11="Weekly",BD14/(Formulas!$A$3*1),BD14/(Formulas!$A$3*2))),1),IF(TEXT(ISNUMBER($C14),"#####")="False",ROUND(MIN(1,IF(Input!$A$11="Weekly",BD14/(Formulas!$A$3*1),BD14/(Formulas!$A$3*2))),1),ROUND(MIN(1,IF(Input!$A$11="Weekly",BD14/(Formulas!$A$3*1),BD14/(Formulas!$A$3*2))),1)*$C14))</f>
        <v>0</v>
      </c>
      <c r="BG14" s="101"/>
      <c r="BH14" s="77"/>
      <c r="BI14" s="77"/>
      <c r="BJ14" s="80">
        <f>IF($C14="",ROUND(MIN(1,IF(Input!$A$11="Weekly",BH14/(Formulas!$A$3*1),BH14/(Formulas!$A$3*2))),1),IF(TEXT(ISNUMBER($C14),"#####")="False",ROUND(MIN(1,IF(Input!$A$11="Weekly",BH14/(Formulas!$A$3*1),BH14/(Formulas!$A$3*2))),1),ROUND(MIN(1,IF(Input!$A$11="Weekly",BH14/(Formulas!$A$3*1),BH14/(Formulas!$A$3*2))),1)*$C14))</f>
        <v>0</v>
      </c>
      <c r="BK14" s="101"/>
      <c r="BL14" s="77"/>
      <c r="BM14" s="77"/>
      <c r="BN14" s="80">
        <f>IF($C14="",ROUND(MIN(1,IF(Input!$A$11="Weekly",BL14/(Formulas!$A$3*1),BL14/(Formulas!$A$3*2))),1),IF(TEXT(ISNUMBER($C14),"#####")="False",ROUND(MIN(1,IF(Input!$A$11="Weekly",BL14/(Formulas!$A$3*1),BL14/(Formulas!$A$3*2))),1),ROUND(MIN(1,IF(Input!$A$11="Weekly",BL14/(Formulas!$A$3*1),BL14/(Formulas!$A$3*2))),1)*$C14))</f>
        <v>0</v>
      </c>
      <c r="BO14" s="101"/>
      <c r="BP14" s="77"/>
      <c r="BQ14" s="77"/>
      <c r="BR14" s="80">
        <f>IF($C14="",ROUND(MIN(1,IF(Input!$A$11="Weekly",BP14/(Formulas!$A$3*1),BP14/(Formulas!$A$3*2))),1),IF(TEXT(ISNUMBER($C14),"#####")="False",ROUND(MIN(1,IF(Input!$A$11="Weekly",BP14/(Formulas!$A$3*1),BP14/(Formulas!$A$3*2))),1),ROUND(MIN(1,IF(Input!$A$11="Weekly",BP14/(Formulas!$A$3*1),BP14/(Formulas!$A$3*2))),1)*$C14))</f>
        <v>0</v>
      </c>
      <c r="BS14" s="101"/>
      <c r="BT14" s="77"/>
      <c r="BU14" s="77"/>
      <c r="BV14" s="80">
        <f>IF($C14="",ROUND(MIN(1,IF(Input!$A$11="Weekly",BT14/(Formulas!$A$3*1),BT14/(Formulas!$A$3*2))),1),IF(TEXT(ISNUMBER($C14),"#####")="False",ROUND(MIN(1,IF(Input!$A$11="Weekly",BT14/(Formulas!$A$3*1),BT14/(Formulas!$A$3*2))),1),ROUND(MIN(1,IF(Input!$A$11="Weekly",BT14/(Formulas!$A$3*1),BT14/(Formulas!$A$3*2))),1)*$C14))</f>
        <v>0</v>
      </c>
      <c r="BW14" s="101"/>
      <c r="BX14" s="77"/>
      <c r="BY14" s="77"/>
      <c r="BZ14" s="80">
        <f>IF($C14="",ROUND(MIN(1,IF(Input!$A$11="Weekly",BX14/(Formulas!$A$3*1),BX14/(Formulas!$A$3*2))),1),IF(TEXT(ISNUMBER($C14),"#####")="False",ROUND(MIN(1,IF(Input!$A$11="Weekly",BX14/(Formulas!$A$3*1),BX14/(Formulas!$A$3*2))),1),ROUND(MIN(1,IF(Input!$A$11="Weekly",BX14/(Formulas!$A$3*1),BX14/(Formulas!$A$3*2))),1)*$C14))</f>
        <v>0</v>
      </c>
      <c r="CA14" s="101"/>
      <c r="CB14" s="77"/>
      <c r="CC14" s="77"/>
      <c r="CD14" s="80">
        <f>IF($C14="",ROUND(MIN(1,IF(Input!$A$11="Weekly",CB14/(Formulas!$A$3*1),CB14/(Formulas!$A$3*2))),1),IF(TEXT(ISNUMBER($C14),"#####")="False",ROUND(MIN(1,IF(Input!$A$11="Weekly",CB14/(Formulas!$A$3*1),CB14/(Formulas!$A$3*2))),1),ROUND(MIN(1,IF(Input!$A$11="Weekly",CB14/(Formulas!$A$3*1),CB14/(Formulas!$A$3*2))),1)*$C14))</f>
        <v>0</v>
      </c>
      <c r="CE14" s="101"/>
      <c r="CF14" s="77"/>
      <c r="CG14" s="77"/>
      <c r="CH14" s="80">
        <f>IF($C14="",ROUND(MIN(1,IF(Input!$A$11="Weekly",CF14/(Formulas!$A$3*1),CF14/(Formulas!$A$3*2))),1),IF(TEXT(ISNUMBER($C14),"#####")="False",ROUND(MIN(1,IF(Input!$A$11="Weekly",CF14/(Formulas!$A$3*1),CF14/(Formulas!$A$3*2))),1),ROUND(MIN(1,IF(Input!$A$11="Weekly",CF14/(Formulas!$A$3*1),CF14/(Formulas!$A$3*2))),1)*$C14))</f>
        <v>0</v>
      </c>
      <c r="CI14" s="101"/>
      <c r="CJ14" s="77"/>
      <c r="CK14" s="77"/>
      <c r="CL14" s="80">
        <f>IF($C14="",ROUND(MIN(1,IF(Input!$A$11="Weekly",CJ14/(Formulas!$A$3*1),CJ14/(Formulas!$A$3*2))),1),IF(TEXT(ISNUMBER($C14),"#####")="False",ROUND(MIN(1,IF(Input!$A$11="Weekly",CJ14/(Formulas!$A$3*1),CJ14/(Formulas!$A$3*2))),1),ROUND(MIN(1,IF(Input!$A$11="Weekly",CJ14/(Formulas!$A$3*1),CJ14/(Formulas!$A$3*2))),1)*$C14))</f>
        <v>0</v>
      </c>
      <c r="CM14" s="101"/>
      <c r="CN14" s="77"/>
      <c r="CO14" s="77"/>
      <c r="CP14" s="80">
        <f>IF($C14="",ROUND(MIN(1,IF(Input!$A$11="Weekly",CN14/(Formulas!$A$3*1),CN14/(Formulas!$A$3*2))),1),IF(TEXT(ISNUMBER($C14),"#####")="False",ROUND(MIN(1,IF(Input!$A$11="Weekly",CN14/(Formulas!$A$3*1),CN14/(Formulas!$A$3*2))),1),ROUND(MIN(1,IF(Input!$A$11="Weekly",CN14/(Formulas!$A$3*1),CN14/(Formulas!$A$3*2))),1)*$C14))</f>
        <v>0</v>
      </c>
      <c r="CQ14" s="101"/>
      <c r="CR14" s="77"/>
      <c r="CS14" s="77"/>
      <c r="CT14" s="80">
        <f>IF($C14="",ROUND(MIN(1,IF(Input!$A$11="Weekly",CR14/(Formulas!$A$3*1),CR14/(Formulas!$A$3*2))),1),IF(TEXT(ISNUMBER($C14),"#####")="False",ROUND(MIN(1,IF(Input!$A$11="Weekly",CR14/(Formulas!$A$3*1),CR14/(Formulas!$A$3*2))),1),ROUND(MIN(1,IF(Input!$A$11="Weekly",CR14/(Formulas!$A$3*1),CR14/(Formulas!$A$3*2))),1)*$C14))</f>
        <v>0</v>
      </c>
      <c r="CU14" s="101"/>
      <c r="CV14" s="77"/>
      <c r="CW14" s="77"/>
      <c r="CX14" s="80">
        <f>IF($C14="",ROUND(MIN(1,IF(Input!$A$11="Weekly",CV14/(Formulas!$A$3*1),CV14/(Formulas!$A$3*2))),1),IF(TEXT(ISNUMBER($C14),"#####")="False",ROUND(MIN(1,IF(Input!$A$11="Weekly",CV14/(Formulas!$A$3*1),CV14/(Formulas!$A$3*2))),1),ROUND(MIN(1,IF(Input!$A$11="Weekly",CV14/(Formulas!$A$3*1),CV14/(Formulas!$A$3*2))),1)*$C14))</f>
        <v>0</v>
      </c>
      <c r="CY14" s="101"/>
      <c r="CZ14" s="77"/>
      <c r="DA14" s="77"/>
      <c r="DB14" s="80">
        <f>IF($C14="",ROUND(MIN(1,IF(Input!$A$11="Weekly",CZ14/(Formulas!$A$3*1),CZ14/(Formulas!$A$3*2))),1),IF(TEXT(ISNUMBER($C14),"#####")="False",ROUND(MIN(1,IF(Input!$A$11="Weekly",CZ14/(Formulas!$A$3*1),CZ14/(Formulas!$A$3*2))),1),ROUND(MIN(1,IF(Input!$A$11="Weekly",CZ14/(Formulas!$A$3*1),CZ14/(Formulas!$A$3*2))),1)*$C14))</f>
        <v>0</v>
      </c>
      <c r="DC14" s="79"/>
      <c r="DD14" s="77"/>
      <c r="DE14" s="77"/>
      <c r="DF14" s="80">
        <f>IF($C14="",ROUND(MIN(1,IF(Input!$A$11="Weekly",DD14/(Formulas!$A$3*1),DD14/(Formulas!$A$3*2))),1),IF(TEXT(ISNUMBER($C14),"#####")="False",ROUND(MIN(1,IF(Input!$A$11="Weekly",DD14/(Formulas!$A$3*1),DD14/(Formulas!$A$3*2))),1),ROUND(MIN(1,IF(Input!$A$11="Weekly",DD14/(Formulas!$A$3*1),DD14/(Formulas!$A$3*2))),1)*$C14))</f>
        <v>0</v>
      </c>
      <c r="DG14" s="79"/>
      <c r="DH14" s="77"/>
      <c r="DI14" s="77"/>
      <c r="DJ14" s="80">
        <f>IF($C14="",ROUND(MIN(1,IF(Input!$A$11="Weekly",DH14/(Formulas!$A$3*1),DH14/(Formulas!$A$3*2))),1),IF(TEXT(ISNUMBER($C14),"#####")="False",ROUND(MIN(1,IF(Input!$A$11="Weekly",DH14/(Formulas!$A$3*1),DH14/(Formulas!$A$3*2))),1),ROUND(MIN(1,IF(Input!$A$11="Weekly",DH14/(Formulas!$A$3*1),DH14/(Formulas!$A$3*2))),1)*$C14))</f>
        <v>0</v>
      </c>
      <c r="DK14" s="79"/>
      <c r="DL14" s="77"/>
      <c r="DM14" s="77"/>
      <c r="DN14" s="80">
        <f>IF($C14="",ROUND(MIN(1,IF(Input!$A$11="Weekly",DL14/(Formulas!$A$3*1),DL14/(Formulas!$A$3*2))),1),IF(TEXT(ISNUMBER($C14),"#####")="False",ROUND(MIN(1,IF(Input!$A$11="Weekly",DL14/(Formulas!$A$3*1),DL14/(Formulas!$A$3*2))),1),ROUND(MIN(1,IF(Input!$A$11="Weekly",DL14/(Formulas!$A$3*1),DL14/(Formulas!$A$3*2))),1)*$C14))</f>
        <v>0</v>
      </c>
      <c r="DO14" s="79"/>
      <c r="DP14" s="77"/>
      <c r="DQ14" s="77"/>
      <c r="DR14" s="80">
        <f>IF($C14="",ROUND(MIN(1,IF(Input!$A$11="Weekly",DP14/(Formulas!$A$3*1),DP14/(Formulas!$A$3*2))),1),IF(TEXT(ISNUMBER($C14),"#####")="False",ROUND(MIN(1,IF(Input!$A$11="Weekly",DP14/(Formulas!$A$3*1),DP14/(Formulas!$A$3*2))),1),ROUND(MIN(1,IF(Input!$A$11="Weekly",DP14/(Formulas!$A$3*1),DP14/(Formulas!$A$3*2))),1)*$C14))</f>
        <v>0</v>
      </c>
      <c r="DS14" s="79"/>
      <c r="DT14" s="77"/>
      <c r="DU14" s="77"/>
      <c r="DV14" s="80">
        <f>IF($C14="",ROUND(MIN(1,IF(Input!$A$11="Weekly",DT14/(Formulas!$A$3*1),DT14/(Formulas!$A$3*2))),1),IF(TEXT(ISNUMBER($C14),"#####")="False",ROUND(MIN(1,IF(Input!$A$11="Weekly",DT14/(Formulas!$A$3*1),DT14/(Formulas!$A$3*2))),1),ROUND(MIN(1,IF(Input!$A$11="Weekly",DT14/(Formulas!$A$3*1),DT14/(Formulas!$A$3*2))),1)*$C14))</f>
        <v>0</v>
      </c>
      <c r="DW14" s="79"/>
      <c r="DX14" s="77"/>
      <c r="DY14" s="77"/>
      <c r="DZ14" s="80">
        <f>IF($C14="",ROUND(MIN(1,IF(Input!$A$11="Weekly",DX14/(Formulas!$A$3*1),DX14/(Formulas!$A$3*2))),1),IF(TEXT(ISNUMBER($C14),"#####")="False",ROUND(MIN(1,IF(Input!$A$11="Weekly",DX14/(Formulas!$A$3*1),DX14/(Formulas!$A$3*2))),1),ROUND(MIN(1,IF(Input!$A$11="Weekly",DX14/(Formulas!$A$3*1),DX14/(Formulas!$A$3*2))),1)*$C14))</f>
        <v>0</v>
      </c>
      <c r="EA14" s="79"/>
      <c r="EB14" s="77"/>
      <c r="EC14" s="77"/>
      <c r="ED14" s="80">
        <f>IF($C14="",ROUND(MIN(1,IF(Input!$A$11="Weekly",EB14/(Formulas!$A$3*1),EB14/(Formulas!$A$3*2))),1),IF(TEXT(ISNUMBER($C14),"#####")="False",ROUND(MIN(1,IF(Input!$A$11="Weekly",EB14/(Formulas!$A$3*1),EB14/(Formulas!$A$3*2))),1),ROUND(MIN(1,IF(Input!$A$11="Weekly",EB14/(Formulas!$A$3*1),EB14/(Formulas!$A$3*2))),1)*$C14))</f>
        <v>0</v>
      </c>
      <c r="EE14" s="79"/>
      <c r="EF14" s="77"/>
      <c r="EG14" s="77"/>
      <c r="EH14" s="80">
        <f>IF($C14="",ROUND(MIN(1,IF(Input!$A$11="Weekly",EF14/(Formulas!$A$3*1),EF14/(Formulas!$A$3*2))),1),IF(TEXT(ISNUMBER($C14),"#####")="False",ROUND(MIN(1,IF(Input!$A$11="Weekly",EF14/(Formulas!$A$3*1),EF14/(Formulas!$A$3*2))),1),ROUND(MIN(1,IF(Input!$A$11="Weekly",EF14/(Formulas!$A$3*1),EF14/(Formulas!$A$3*2))),1)*$C14))</f>
        <v>0</v>
      </c>
      <c r="EI14" s="79"/>
      <c r="EJ14" s="77"/>
      <c r="EK14" s="77"/>
      <c r="EL14" s="80">
        <f>IF($C14="",ROUND(MIN(1,IF(Input!$A$11="Weekly",EJ14/(Formulas!$A$3*1),EJ14/(Formulas!$A$3*2))),1),IF(TEXT(ISNUMBER($C14),"#####")="False",ROUND(MIN(1,IF(Input!$A$11="Weekly",EJ14/(Formulas!$A$3*1),EJ14/(Formulas!$A$3*2))),1),ROUND(MIN(1,IF(Input!$A$11="Weekly",EJ14/(Formulas!$A$3*1),EJ14/(Formulas!$A$3*2))),1)*$C14))</f>
        <v>0</v>
      </c>
      <c r="EM14" s="79"/>
      <c r="EN14" s="77"/>
      <c r="EO14" s="77"/>
      <c r="EP14" s="80">
        <f>IF($C14="",ROUND(MIN(1,IF(Input!$A$11="Weekly",EN14/(Formulas!$A$3*1),EN14/(Formulas!$A$3*2))),1),IF(TEXT(ISNUMBER($C14),"#####")="False",ROUND(MIN(1,IF(Input!$A$11="Weekly",EN14/(Formulas!$A$3*1),EN14/(Formulas!$A$3*2))),1),ROUND(MIN(1,IF(Input!$A$11="Weekly",EN14/(Formulas!$A$3*1),EN14/(Formulas!$A$3*2))),1)*$C14))</f>
        <v>0</v>
      </c>
      <c r="EQ14" s="79"/>
      <c r="ER14" s="77"/>
      <c r="ES14" s="77"/>
      <c r="ET14" s="80">
        <f>IF($C14="",ROUND(MIN(1,IF(Input!$A$11="Weekly",ER14/(Formulas!$A$3*1),ER14/(Formulas!$A$3*2))),1),IF(TEXT(ISNUMBER($C14),"#####")="False",ROUND(MIN(1,IF(Input!$A$11="Weekly",ER14/(Formulas!$A$3*1),ER14/(Formulas!$A$3*2))),1),ROUND(MIN(1,IF(Input!$A$11="Weekly",ER14/(Formulas!$A$3*1),ER14/(Formulas!$A$3*2))),1)*$C14))</f>
        <v>0</v>
      </c>
      <c r="EU14" s="79"/>
      <c r="EV14" s="77"/>
      <c r="EW14" s="77"/>
      <c r="EX14" s="80">
        <f>IF($C14="",ROUND(MIN(1,IF(Input!$A$11="Weekly",EV14/(Formulas!$A$3*1),EV14/(Formulas!$A$3*2))),1),IF(TEXT(ISNUMBER($C14),"#####")="False",ROUND(MIN(1,IF(Input!$A$11="Weekly",EV14/(Formulas!$A$3*1),EV14/(Formulas!$A$3*2))),1),ROUND(MIN(1,IF(Input!$A$11="Weekly",EV14/(Formulas!$A$3*1),EV14/(Formulas!$A$3*2))),1)*$C14))</f>
        <v>0</v>
      </c>
      <c r="EY14" s="79"/>
      <c r="EZ14" s="77"/>
      <c r="FA14" s="77"/>
      <c r="FB14" s="80">
        <f>IF($C14="",ROUND(MIN(1,IF(Input!$A$11="Weekly",EZ14/(Formulas!$A$3*1),EZ14/(Formulas!$A$3*2))),1),IF(TEXT(ISNUMBER($C14),"#####")="False",ROUND(MIN(1,IF(Input!$A$11="Weekly",EZ14/(Formulas!$A$3*1),EZ14/(Formulas!$A$3*2))),1),ROUND(MIN(1,IF(Input!$A$11="Weekly",EZ14/(Formulas!$A$3*1),EZ14/(Formulas!$A$3*2))),1)*$C14))</f>
        <v>0</v>
      </c>
      <c r="FC14" s="79"/>
      <c r="FD14" s="77"/>
      <c r="FE14" s="77"/>
      <c r="FF14" s="80">
        <f>IF($C14="",ROUND(MIN(1,IF(Input!$A$11="Weekly",FD14/(Formulas!$A$3*1),FD14/(Formulas!$A$3*2))),1),IF(TEXT(ISNUMBER($C14),"#####")="False",ROUND(MIN(1,IF(Input!$A$11="Weekly",FD14/(Formulas!$A$3*1),FD14/(Formulas!$A$3*2))),1),ROUND(MIN(1,IF(Input!$A$11="Weekly",FD14/(Formulas!$A$3*1),FD14/(Formulas!$A$3*2))),1)*$C14))</f>
        <v>0</v>
      </c>
      <c r="FG14" s="79"/>
      <c r="FH14" s="77"/>
      <c r="FI14" s="77"/>
      <c r="FJ14" s="80">
        <f>IF($C14="",ROUND(MIN(1,IF(Input!$A$11="Weekly",FH14/(Formulas!$A$3*1),FH14/(Formulas!$A$3*2))),1),IF(TEXT(ISNUMBER($C14),"#####")="False",ROUND(MIN(1,IF(Input!$A$11="Weekly",FH14/(Formulas!$A$3*1),FH14/(Formulas!$A$3*2))),1),ROUND(MIN(1,IF(Input!$A$11="Weekly",FH14/(Formulas!$A$3*1),FH14/(Formulas!$A$3*2))),1)*$C14))</f>
        <v>0</v>
      </c>
      <c r="FK14" s="79"/>
      <c r="FL14" s="77"/>
      <c r="FM14" s="77"/>
      <c r="FN14" s="80">
        <f>IF($C14="",ROUND(MIN(1,IF(Input!$A$11="Weekly",FL14/(Formulas!$A$3*1),FL14/(Formulas!$A$3*2))),1),IF(TEXT(ISNUMBER($C14),"#####")="False",ROUND(MIN(1,IF(Input!$A$11="Weekly",FL14/(Formulas!$A$3*1),FL14/(Formulas!$A$3*2))),1),ROUND(MIN(1,IF(Input!$A$11="Weekly",FL14/(Formulas!$A$3*1),FL14/(Formulas!$A$3*2))),1)*$C14))</f>
        <v>0</v>
      </c>
      <c r="FO14" s="79"/>
      <c r="FP14" s="77"/>
      <c r="FQ14" s="77"/>
      <c r="FR14" s="80">
        <f>IF($C14="",ROUND(MIN(1,IF(Input!$A$11="Weekly",FP14/(Formulas!$A$3*1),FP14/(Formulas!$A$3*2))),1),IF(TEXT(ISNUMBER($C14),"#####")="False",ROUND(MIN(1,IF(Input!$A$11="Weekly",FP14/(Formulas!$A$3*1),FP14/(Formulas!$A$3*2))),1),ROUND(MIN(1,IF(Input!$A$11="Weekly",FP14/(Formulas!$A$3*1),FP14/(Formulas!$A$3*2))),1)*$C14))</f>
        <v>0</v>
      </c>
      <c r="FS14" s="79"/>
      <c r="FT14" s="77"/>
      <c r="FU14" s="77"/>
      <c r="FV14" s="80">
        <f>IF($C14="",ROUND(MIN(1,IF(Input!$A$11="Weekly",FT14/(Formulas!$A$3*1),FT14/(Formulas!$A$3*2))),1),IF(TEXT(ISNUMBER($C14),"#####")="False",ROUND(MIN(1,IF(Input!$A$11="Weekly",FT14/(Formulas!$A$3*1),FT14/(Formulas!$A$3*2))),1),ROUND(MIN(1,IF(Input!$A$11="Weekly",FT14/(Formulas!$A$3*1),FT14/(Formulas!$A$3*2))),1)*$C14))</f>
        <v>0</v>
      </c>
      <c r="FW14" s="79"/>
      <c r="FX14" s="77"/>
      <c r="FY14" s="77"/>
      <c r="FZ14" s="80">
        <f>IF($C14="",ROUND(MIN(1,IF(Input!$A$11="Weekly",FX14/(Formulas!$A$3*1),FX14/(Formulas!$A$3*2))),1),IF(TEXT(ISNUMBER($C14),"#####")="False",ROUND(MIN(1,IF(Input!$A$11="Weekly",FX14/(Formulas!$A$3*1),FX14/(Formulas!$A$3*2))),1),ROUND(MIN(1,IF(Input!$A$11="Weekly",FX14/(Formulas!$A$3*1),FX14/(Formulas!$A$3*2))),1)*$C14))</f>
        <v>0</v>
      </c>
      <c r="GA14" s="79"/>
      <c r="GB14" s="77"/>
      <c r="GC14" s="77"/>
      <c r="GD14" s="80">
        <f>IF($C14="",ROUND(MIN(1,IF(Input!$A$11="Weekly",GB14/(Formulas!$A$3*1),GB14/(Formulas!$A$3*2))),1),IF(TEXT(ISNUMBER($C14),"#####")="False",ROUND(MIN(1,IF(Input!$A$11="Weekly",GB14/(Formulas!$A$3*1),GB14/(Formulas!$A$3*2))),1),ROUND(MIN(1,IF(Input!$A$11="Weekly",GB14/(Formulas!$A$3*1),GB14/(Formulas!$A$3*2))),1)*$C14))</f>
        <v>0</v>
      </c>
      <c r="GE14" s="79"/>
      <c r="GF14" s="77"/>
      <c r="GG14" s="77"/>
      <c r="GH14" s="80">
        <f>IF($C14="",ROUND(MIN(1,IF(Input!$A$11="Weekly",GF14/(Formulas!$A$3*1),GF14/(Formulas!$A$3*2))),1),IF(TEXT(ISNUMBER($C14),"#####")="False",ROUND(MIN(1,IF(Input!$A$11="Weekly",GF14/(Formulas!$A$3*1),GF14/(Formulas!$A$3*2))),1),ROUND(MIN(1,IF(Input!$A$11="Weekly",GF14/(Formulas!$A$3*1),GF14/(Formulas!$A$3*2))),1)*$C14))</f>
        <v>0</v>
      </c>
      <c r="GI14" s="79"/>
      <c r="GJ14" s="77"/>
      <c r="GK14" s="77"/>
      <c r="GL14" s="80">
        <f>IF($C14="",ROUND(MIN(1,IF(Input!$A$11="Weekly",GJ14/(Formulas!$A$3*1),GJ14/(Formulas!$A$3*2))),1),IF(TEXT(ISNUMBER($C14),"#####")="False",ROUND(MIN(1,IF(Input!$A$11="Weekly",GJ14/(Formulas!$A$3*1),GJ14/(Formulas!$A$3*2))),1),ROUND(MIN(1,IF(Input!$A$11="Weekly",GJ14/(Formulas!$A$3*1),GJ14/(Formulas!$A$3*2))),1)*$C14))</f>
        <v>0</v>
      </c>
      <c r="GM14" s="79"/>
      <c r="GN14" s="77"/>
      <c r="GO14" s="77"/>
      <c r="GP14" s="80">
        <f>IF($C14="",ROUND(MIN(1,IF(Input!$A$11="Weekly",GN14/(Formulas!$A$3*1),GN14/(Formulas!$A$3*2))),1),IF(TEXT(ISNUMBER($C14),"#####")="False",ROUND(MIN(1,IF(Input!$A$11="Weekly",GN14/(Formulas!$A$3*1),GN14/(Formulas!$A$3*2))),1),ROUND(MIN(1,IF(Input!$A$11="Weekly",GN14/(Formulas!$A$3*1),GN14/(Formulas!$A$3*2))),1)*$C14))</f>
        <v>0</v>
      </c>
      <c r="GQ14" s="79"/>
      <c r="GR14" s="77"/>
      <c r="GS14" s="77"/>
      <c r="GT14" s="80">
        <f>IF($C14="",ROUND(MIN(1,IF(Input!$A$11="Weekly",GR14/(Formulas!$A$3*1),GR14/(Formulas!$A$3*2))),1),IF(TEXT(ISNUMBER($C14),"#####")="False",ROUND(MIN(1,IF(Input!$A$11="Weekly",GR14/(Formulas!$A$3*1),GR14/(Formulas!$A$3*2))),1),ROUND(MIN(1,IF(Input!$A$11="Weekly",GR14/(Formulas!$A$3*1),GR14/(Formulas!$A$3*2))),1)*$C14))</f>
        <v>0</v>
      </c>
      <c r="GU14" s="79"/>
      <c r="GV14" s="77"/>
      <c r="GW14" s="77"/>
      <c r="GX14" s="80">
        <f>IF($C14="",ROUND(MIN(1,IF(Input!$A$11="Weekly",GV14/(Formulas!$A$3*1),GV14/(Formulas!$A$3*2))),1),IF(TEXT(ISNUMBER($C14),"#####")="False",ROUND(MIN(1,IF(Input!$A$11="Weekly",GV14/(Formulas!$A$3*1),GV14/(Formulas!$A$3*2))),1),ROUND(MIN(1,IF(Input!$A$11="Weekly",GV14/(Formulas!$A$3*1),GV14/(Formulas!$A$3*2))),1)*$C14))</f>
        <v>0</v>
      </c>
      <c r="GY14" s="79"/>
      <c r="GZ14" s="77"/>
      <c r="HA14" s="77"/>
      <c r="HB14" s="80">
        <f>IF($C14="",ROUND(MIN(1,IF(Input!$A$11="Weekly",GZ14/(Formulas!$A$3*1),GZ14/(Formulas!$A$3*2))),1),IF(TEXT(ISNUMBER($C14),"#####")="False",ROUND(MIN(1,IF(Input!$A$11="Weekly",GZ14/(Formulas!$A$3*1),GZ14/(Formulas!$A$3*2))),1),ROUND(MIN(1,IF(Input!$A$11="Weekly",GZ14/(Formulas!$A$3*1),GZ14/(Formulas!$A$3*2))),1)*$C14))</f>
        <v>0</v>
      </c>
      <c r="HC14" s="79"/>
      <c r="HD14" s="77"/>
      <c r="HE14" s="77"/>
      <c r="HF14" s="80">
        <f>IF($C14="",ROUND(MIN(1,IF(Input!$A$11="Weekly",HD14/(Formulas!$A$3*1),HD14/(Formulas!$A$3*2))),1),IF(TEXT(ISNUMBER($C14),"#####")="False",ROUND(MIN(1,IF(Input!$A$11="Weekly",HD14/(Formulas!$A$3*1),HD14/(Formulas!$A$3*2))),1),ROUND(MIN(1,IF(Input!$A$11="Weekly",HD14/(Formulas!$A$3*1),HD14/(Formulas!$A$3*2))),1)*$C14))</f>
        <v>0</v>
      </c>
      <c r="HG14" s="79"/>
      <c r="HH14" s="35"/>
      <c r="HI14" s="35">
        <f t="shared" si="0"/>
        <v>0</v>
      </c>
      <c r="HJ14" s="35"/>
      <c r="HK14" s="35">
        <f t="shared" si="1"/>
        <v>0</v>
      </c>
      <c r="HL14" s="35"/>
      <c r="HM14" s="35">
        <f t="shared" si="2"/>
        <v>0</v>
      </c>
      <c r="HN14" s="35"/>
      <c r="HO14" s="35">
        <f t="shared" si="3"/>
        <v>0</v>
      </c>
      <c r="HP14" s="35"/>
      <c r="HQ14" s="35"/>
      <c r="HR14" s="35"/>
      <c r="HS14" s="35"/>
      <c r="HT14" s="35"/>
    </row>
    <row r="15" spans="1:228" x14ac:dyDescent="0.25">
      <c r="B15" s="74"/>
      <c r="D15" s="77"/>
      <c r="E15" s="77"/>
      <c r="F15" s="80">
        <f>IF($C15="",ROUND(MIN(1,IF(Input!$A$11="Weekly",D15/(Formulas!$A$3*1),D15/(Formulas!$A$3*2))),1),IF(TEXT(ISNUMBER($C15),"#####")="False",ROUND(MIN(1,IF(Input!$A$11="Weekly",D15/(Formulas!$A$3*1),D15/(Formulas!$A$3*2))),1),ROUND(MIN(1,IF(Input!$A$11="Weekly",D15/(Formulas!$A$3*1),D15/(Formulas!$A$3*2))),1)*$C15))</f>
        <v>0</v>
      </c>
      <c r="G15" s="101"/>
      <c r="H15" s="77"/>
      <c r="I15" s="77"/>
      <c r="J15" s="80">
        <f>IF($C15="",ROUND(MIN(1,IF(Input!$A$11="Weekly",H15/(Formulas!$A$3*1),H15/(Formulas!$A$3*2))),1),IF(TEXT(ISNUMBER($C15),"#####")="False",ROUND(MIN(1,IF(Input!$A$11="Weekly",H15/(Formulas!$A$3*1),H15/(Formulas!$A$3*2))),1),ROUND(MIN(1,IF(Input!$A$11="Weekly",H15/(Formulas!$A$3*1),H15/(Formulas!$A$3*2))),1)*$C15))</f>
        <v>0</v>
      </c>
      <c r="K15" s="101"/>
      <c r="L15" s="77"/>
      <c r="M15" s="77"/>
      <c r="N15" s="80">
        <f>IF($C15="",ROUND(MIN(1,IF(Input!$A$11="Weekly",L15/(Formulas!$A$3*1),L15/(Formulas!$A$3*2))),1),IF(TEXT(ISNUMBER($C15),"#####")="False",ROUND(MIN(1,IF(Input!$A$11="Weekly",L15/(Formulas!$A$3*1),L15/(Formulas!$A$3*2))),1),ROUND(MIN(1,IF(Input!$A$11="Weekly",L15/(Formulas!$A$3*1),L15/(Formulas!$A$3*2))),1)*$C15))</f>
        <v>0</v>
      </c>
      <c r="O15" s="101"/>
      <c r="P15" s="77"/>
      <c r="Q15" s="77"/>
      <c r="R15" s="80">
        <f>IF($C15="",ROUND(MIN(1,IF(Input!$A$11="Weekly",P15/(Formulas!$A$3*1),P15/(Formulas!$A$3*2))),1),IF(TEXT(ISNUMBER($C15),"#####")="False",ROUND(MIN(1,IF(Input!$A$11="Weekly",P15/(Formulas!$A$3*1),P15/(Formulas!$A$3*2))),1),ROUND(MIN(1,IF(Input!$A$11="Weekly",P15/(Formulas!$A$3*1),P15/(Formulas!$A$3*2))),1)*$C15))</f>
        <v>0</v>
      </c>
      <c r="S15" s="101"/>
      <c r="T15" s="77"/>
      <c r="U15" s="77"/>
      <c r="V15" s="80">
        <f>IF($C15="",ROUND(MIN(1,IF(Input!$A$11="Weekly",T15/(Formulas!$A$3*1),T15/(Formulas!$A$3*2))),1),IF(TEXT(ISNUMBER($C15),"#####")="False",ROUND(MIN(1,IF(Input!$A$11="Weekly",T15/(Formulas!$A$3*1),T15/(Formulas!$A$3*2))),1),ROUND(MIN(1,IF(Input!$A$11="Weekly",T15/(Formulas!$A$3*1),T15/(Formulas!$A$3*2))),1)*$C15))</f>
        <v>0</v>
      </c>
      <c r="W15" s="101"/>
      <c r="X15" s="77"/>
      <c r="Y15" s="77"/>
      <c r="Z15" s="80">
        <f>IF($C15="",ROUND(MIN(1,IF(Input!$A$11="Weekly",X15/(Formulas!$A$3*1),X15/(Formulas!$A$3*2))),1),IF(TEXT(ISNUMBER($C15),"#####")="False",ROUND(MIN(1,IF(Input!$A$11="Weekly",X15/(Formulas!$A$3*1),X15/(Formulas!$A$3*2))),1),ROUND(MIN(1,IF(Input!$A$11="Weekly",X15/(Formulas!$A$3*1),X15/(Formulas!$A$3*2))),1)*$C15))</f>
        <v>0</v>
      </c>
      <c r="AA15" s="101"/>
      <c r="AB15" s="77"/>
      <c r="AC15" s="77"/>
      <c r="AD15" s="80">
        <f>IF($C15="",ROUND(MIN(1,IF(Input!$A$11="Weekly",AB15/(Formulas!$A$3*1),AB15/(Formulas!$A$3*2))),1),IF(TEXT(ISNUMBER($C15),"#####")="False",ROUND(MIN(1,IF(Input!$A$11="Weekly",AB15/(Formulas!$A$3*1),AB15/(Formulas!$A$3*2))),1),ROUND(MIN(1,IF(Input!$A$11="Weekly",AB15/(Formulas!$A$3*1),AB15/(Formulas!$A$3*2))),1)*$C15))</f>
        <v>0</v>
      </c>
      <c r="AE15" s="101"/>
      <c r="AF15" s="77"/>
      <c r="AG15" s="77"/>
      <c r="AH15" s="80">
        <f>IF($C15="",ROUND(MIN(1,IF(Input!$A$11="Weekly",AF15/(Formulas!$A$3*1),AF15/(Formulas!$A$3*2))),1),IF(TEXT(ISNUMBER($C15),"#####")="False",ROUND(MIN(1,IF(Input!$A$11="Weekly",AF15/(Formulas!$A$3*1),AF15/(Formulas!$A$3*2))),1),ROUND(MIN(1,IF(Input!$A$11="Weekly",AF15/(Formulas!$A$3*1),AF15/(Formulas!$A$3*2))),1)*$C15))</f>
        <v>0</v>
      </c>
      <c r="AI15" s="101"/>
      <c r="AJ15" s="77"/>
      <c r="AK15" s="77"/>
      <c r="AL15" s="80">
        <f>IF($C15="",ROUND(MIN(1,IF(Input!$A$11="Weekly",AJ15/(Formulas!$A$3*1),AJ15/(Formulas!$A$3*2))),1),IF(TEXT(ISNUMBER($C15),"#####")="False",ROUND(MIN(1,IF(Input!$A$11="Weekly",AJ15/(Formulas!$A$3*1),AJ15/(Formulas!$A$3*2))),1),ROUND(MIN(1,IF(Input!$A$11="Weekly",AJ15/(Formulas!$A$3*1),AJ15/(Formulas!$A$3*2))),1)*$C15))</f>
        <v>0</v>
      </c>
      <c r="AM15" s="101"/>
      <c r="AN15" s="77"/>
      <c r="AO15" s="77"/>
      <c r="AP15" s="80">
        <f>IF($C15="",ROUND(MIN(1,IF(Input!$A$11="Weekly",AN15/(Formulas!$A$3*1),AN15/(Formulas!$A$3*2))),1),IF(TEXT(ISNUMBER($C15),"#####")="False",ROUND(MIN(1,IF(Input!$A$11="Weekly",AN15/(Formulas!$A$3*1),AN15/(Formulas!$A$3*2))),1),ROUND(MIN(1,IF(Input!$A$11="Weekly",AN15/(Formulas!$A$3*1),AN15/(Formulas!$A$3*2))),1)*$C15))</f>
        <v>0</v>
      </c>
      <c r="AQ15" s="101"/>
      <c r="AR15" s="77"/>
      <c r="AS15" s="77"/>
      <c r="AT15" s="80">
        <f>IF($C15="",ROUND(MIN(1,IF(Input!$A$11="Weekly",AR15/(Formulas!$A$3*1),AR15/(Formulas!$A$3*2))),1),IF(TEXT(ISNUMBER($C15),"#####")="False",ROUND(MIN(1,IF(Input!$A$11="Weekly",AR15/(Formulas!$A$3*1),AR15/(Formulas!$A$3*2))),1),ROUND(MIN(1,IF(Input!$A$11="Weekly",AR15/(Formulas!$A$3*1),AR15/(Formulas!$A$3*2))),1)*$C15))</f>
        <v>0</v>
      </c>
      <c r="AU15" s="101"/>
      <c r="AV15" s="77"/>
      <c r="AW15" s="77"/>
      <c r="AX15" s="80">
        <f>IF($C15="",ROUND(MIN(1,IF(Input!$A$11="Weekly",AV15/(Formulas!$A$3*1),AV15/(Formulas!$A$3*2))),1),IF(TEXT(ISNUMBER($C15),"#####")="False",ROUND(MIN(1,IF(Input!$A$11="Weekly",AV15/(Formulas!$A$3*1),AV15/(Formulas!$A$3*2))),1),ROUND(MIN(1,IF(Input!$A$11="Weekly",AV15/(Formulas!$A$3*1),AV15/(Formulas!$A$3*2))),1)*$C15))</f>
        <v>0</v>
      </c>
      <c r="AY15" s="101"/>
      <c r="AZ15" s="77"/>
      <c r="BA15" s="77"/>
      <c r="BB15" s="80">
        <f>IF($C15="",ROUND(MIN(1,IF(Input!$A$11="Weekly",AZ15/(Formulas!$A$3*1),AZ15/(Formulas!$A$3*2))),1),IF(TEXT(ISNUMBER($C15),"#####")="False",ROUND(MIN(1,IF(Input!$A$11="Weekly",AZ15/(Formulas!$A$3*1),AZ15/(Formulas!$A$3*2))),1),ROUND(MIN(1,IF(Input!$A$11="Weekly",AZ15/(Formulas!$A$3*1),AZ15/(Formulas!$A$3*2))),1)*$C15))</f>
        <v>0</v>
      </c>
      <c r="BC15" s="101"/>
      <c r="BD15" s="77"/>
      <c r="BE15" s="77"/>
      <c r="BF15" s="80">
        <f>IF($C15="",ROUND(MIN(1,IF(Input!$A$11="Weekly",BD15/(Formulas!$A$3*1),BD15/(Formulas!$A$3*2))),1),IF(TEXT(ISNUMBER($C15),"#####")="False",ROUND(MIN(1,IF(Input!$A$11="Weekly",BD15/(Formulas!$A$3*1),BD15/(Formulas!$A$3*2))),1),ROUND(MIN(1,IF(Input!$A$11="Weekly",BD15/(Formulas!$A$3*1),BD15/(Formulas!$A$3*2))),1)*$C15))</f>
        <v>0</v>
      </c>
      <c r="BG15" s="101"/>
      <c r="BH15" s="77"/>
      <c r="BI15" s="77"/>
      <c r="BJ15" s="80">
        <f>IF($C15="",ROUND(MIN(1,IF(Input!$A$11="Weekly",BH15/(Formulas!$A$3*1),BH15/(Formulas!$A$3*2))),1),IF(TEXT(ISNUMBER($C15),"#####")="False",ROUND(MIN(1,IF(Input!$A$11="Weekly",BH15/(Formulas!$A$3*1),BH15/(Formulas!$A$3*2))),1),ROUND(MIN(1,IF(Input!$A$11="Weekly",BH15/(Formulas!$A$3*1),BH15/(Formulas!$A$3*2))),1)*$C15))</f>
        <v>0</v>
      </c>
      <c r="BK15" s="101"/>
      <c r="BL15" s="77"/>
      <c r="BM15" s="77"/>
      <c r="BN15" s="80">
        <f>IF($C15="",ROUND(MIN(1,IF(Input!$A$11="Weekly",BL15/(Formulas!$A$3*1),BL15/(Formulas!$A$3*2))),1),IF(TEXT(ISNUMBER($C15),"#####")="False",ROUND(MIN(1,IF(Input!$A$11="Weekly",BL15/(Formulas!$A$3*1),BL15/(Formulas!$A$3*2))),1),ROUND(MIN(1,IF(Input!$A$11="Weekly",BL15/(Formulas!$A$3*1),BL15/(Formulas!$A$3*2))),1)*$C15))</f>
        <v>0</v>
      </c>
      <c r="BO15" s="101"/>
      <c r="BP15" s="77"/>
      <c r="BQ15" s="77"/>
      <c r="BR15" s="80">
        <f>IF($C15="",ROUND(MIN(1,IF(Input!$A$11="Weekly",BP15/(Formulas!$A$3*1),BP15/(Formulas!$A$3*2))),1),IF(TEXT(ISNUMBER($C15),"#####")="False",ROUND(MIN(1,IF(Input!$A$11="Weekly",BP15/(Formulas!$A$3*1),BP15/(Formulas!$A$3*2))),1),ROUND(MIN(1,IF(Input!$A$11="Weekly",BP15/(Formulas!$A$3*1),BP15/(Formulas!$A$3*2))),1)*$C15))</f>
        <v>0</v>
      </c>
      <c r="BS15" s="101"/>
      <c r="BT15" s="77"/>
      <c r="BU15" s="77"/>
      <c r="BV15" s="80">
        <f>IF($C15="",ROUND(MIN(1,IF(Input!$A$11="Weekly",BT15/(Formulas!$A$3*1),BT15/(Formulas!$A$3*2))),1),IF(TEXT(ISNUMBER($C15),"#####")="False",ROUND(MIN(1,IF(Input!$A$11="Weekly",BT15/(Formulas!$A$3*1),BT15/(Formulas!$A$3*2))),1),ROUND(MIN(1,IF(Input!$A$11="Weekly",BT15/(Formulas!$A$3*1),BT15/(Formulas!$A$3*2))),1)*$C15))</f>
        <v>0</v>
      </c>
      <c r="BW15" s="101"/>
      <c r="BX15" s="77"/>
      <c r="BY15" s="77"/>
      <c r="BZ15" s="80">
        <f>IF($C15="",ROUND(MIN(1,IF(Input!$A$11="Weekly",BX15/(Formulas!$A$3*1),BX15/(Formulas!$A$3*2))),1),IF(TEXT(ISNUMBER($C15),"#####")="False",ROUND(MIN(1,IF(Input!$A$11="Weekly",BX15/(Formulas!$A$3*1),BX15/(Formulas!$A$3*2))),1),ROUND(MIN(1,IF(Input!$A$11="Weekly",BX15/(Formulas!$A$3*1),BX15/(Formulas!$A$3*2))),1)*$C15))</f>
        <v>0</v>
      </c>
      <c r="CA15" s="101"/>
      <c r="CB15" s="77"/>
      <c r="CC15" s="77"/>
      <c r="CD15" s="80">
        <f>IF($C15="",ROUND(MIN(1,IF(Input!$A$11="Weekly",CB15/(Formulas!$A$3*1),CB15/(Formulas!$A$3*2))),1),IF(TEXT(ISNUMBER($C15),"#####")="False",ROUND(MIN(1,IF(Input!$A$11="Weekly",CB15/(Formulas!$A$3*1),CB15/(Formulas!$A$3*2))),1),ROUND(MIN(1,IF(Input!$A$11="Weekly",CB15/(Formulas!$A$3*1),CB15/(Formulas!$A$3*2))),1)*$C15))</f>
        <v>0</v>
      </c>
      <c r="CE15" s="101"/>
      <c r="CF15" s="77"/>
      <c r="CG15" s="77"/>
      <c r="CH15" s="80">
        <f>IF($C15="",ROUND(MIN(1,IF(Input!$A$11="Weekly",CF15/(Formulas!$A$3*1),CF15/(Formulas!$A$3*2))),1),IF(TEXT(ISNUMBER($C15),"#####")="False",ROUND(MIN(1,IF(Input!$A$11="Weekly",CF15/(Formulas!$A$3*1),CF15/(Formulas!$A$3*2))),1),ROUND(MIN(1,IF(Input!$A$11="Weekly",CF15/(Formulas!$A$3*1),CF15/(Formulas!$A$3*2))),1)*$C15))</f>
        <v>0</v>
      </c>
      <c r="CI15" s="101"/>
      <c r="CJ15" s="77"/>
      <c r="CK15" s="77"/>
      <c r="CL15" s="80">
        <f>IF($C15="",ROUND(MIN(1,IF(Input!$A$11="Weekly",CJ15/(Formulas!$A$3*1),CJ15/(Formulas!$A$3*2))),1),IF(TEXT(ISNUMBER($C15),"#####")="False",ROUND(MIN(1,IF(Input!$A$11="Weekly",CJ15/(Formulas!$A$3*1),CJ15/(Formulas!$A$3*2))),1),ROUND(MIN(1,IF(Input!$A$11="Weekly",CJ15/(Formulas!$A$3*1),CJ15/(Formulas!$A$3*2))),1)*$C15))</f>
        <v>0</v>
      </c>
      <c r="CM15" s="101"/>
      <c r="CN15" s="77"/>
      <c r="CO15" s="77"/>
      <c r="CP15" s="80">
        <f>IF($C15="",ROUND(MIN(1,IF(Input!$A$11="Weekly",CN15/(Formulas!$A$3*1),CN15/(Formulas!$A$3*2))),1),IF(TEXT(ISNUMBER($C15),"#####")="False",ROUND(MIN(1,IF(Input!$A$11="Weekly",CN15/(Formulas!$A$3*1),CN15/(Formulas!$A$3*2))),1),ROUND(MIN(1,IF(Input!$A$11="Weekly",CN15/(Formulas!$A$3*1),CN15/(Formulas!$A$3*2))),1)*$C15))</f>
        <v>0</v>
      </c>
      <c r="CQ15" s="101"/>
      <c r="CR15" s="77"/>
      <c r="CS15" s="77"/>
      <c r="CT15" s="80">
        <f>IF($C15="",ROUND(MIN(1,IF(Input!$A$11="Weekly",CR15/(Formulas!$A$3*1),CR15/(Formulas!$A$3*2))),1),IF(TEXT(ISNUMBER($C15),"#####")="False",ROUND(MIN(1,IF(Input!$A$11="Weekly",CR15/(Formulas!$A$3*1),CR15/(Formulas!$A$3*2))),1),ROUND(MIN(1,IF(Input!$A$11="Weekly",CR15/(Formulas!$A$3*1),CR15/(Formulas!$A$3*2))),1)*$C15))</f>
        <v>0</v>
      </c>
      <c r="CU15" s="101"/>
      <c r="CV15" s="77"/>
      <c r="CW15" s="77"/>
      <c r="CX15" s="80">
        <f>IF($C15="",ROUND(MIN(1,IF(Input!$A$11="Weekly",CV15/(Formulas!$A$3*1),CV15/(Formulas!$A$3*2))),1),IF(TEXT(ISNUMBER($C15),"#####")="False",ROUND(MIN(1,IF(Input!$A$11="Weekly",CV15/(Formulas!$A$3*1),CV15/(Formulas!$A$3*2))),1),ROUND(MIN(1,IF(Input!$A$11="Weekly",CV15/(Formulas!$A$3*1),CV15/(Formulas!$A$3*2))),1)*$C15))</f>
        <v>0</v>
      </c>
      <c r="CY15" s="101"/>
      <c r="CZ15" s="77"/>
      <c r="DA15" s="77"/>
      <c r="DB15" s="80">
        <f>IF($C15="",ROUND(MIN(1,IF(Input!$A$11="Weekly",CZ15/(Formulas!$A$3*1),CZ15/(Formulas!$A$3*2))),1),IF(TEXT(ISNUMBER($C15),"#####")="False",ROUND(MIN(1,IF(Input!$A$11="Weekly",CZ15/(Formulas!$A$3*1),CZ15/(Formulas!$A$3*2))),1),ROUND(MIN(1,IF(Input!$A$11="Weekly",CZ15/(Formulas!$A$3*1),CZ15/(Formulas!$A$3*2))),1)*$C15))</f>
        <v>0</v>
      </c>
      <c r="DC15" s="79"/>
      <c r="DD15" s="77"/>
      <c r="DE15" s="77"/>
      <c r="DF15" s="80">
        <f>IF($C15="",ROUND(MIN(1,IF(Input!$A$11="Weekly",DD15/(Formulas!$A$3*1),DD15/(Formulas!$A$3*2))),1),IF(TEXT(ISNUMBER($C15),"#####")="False",ROUND(MIN(1,IF(Input!$A$11="Weekly",DD15/(Formulas!$A$3*1),DD15/(Formulas!$A$3*2))),1),ROUND(MIN(1,IF(Input!$A$11="Weekly",DD15/(Formulas!$A$3*1),DD15/(Formulas!$A$3*2))),1)*$C15))</f>
        <v>0</v>
      </c>
      <c r="DG15" s="79"/>
      <c r="DH15" s="77"/>
      <c r="DI15" s="77"/>
      <c r="DJ15" s="80">
        <f>IF($C15="",ROUND(MIN(1,IF(Input!$A$11="Weekly",DH15/(Formulas!$A$3*1),DH15/(Formulas!$A$3*2))),1),IF(TEXT(ISNUMBER($C15),"#####")="False",ROUND(MIN(1,IF(Input!$A$11="Weekly",DH15/(Formulas!$A$3*1),DH15/(Formulas!$A$3*2))),1),ROUND(MIN(1,IF(Input!$A$11="Weekly",DH15/(Formulas!$A$3*1),DH15/(Formulas!$A$3*2))),1)*$C15))</f>
        <v>0</v>
      </c>
      <c r="DK15" s="79"/>
      <c r="DL15" s="77"/>
      <c r="DM15" s="77"/>
      <c r="DN15" s="80">
        <f>IF($C15="",ROUND(MIN(1,IF(Input!$A$11="Weekly",DL15/(Formulas!$A$3*1),DL15/(Formulas!$A$3*2))),1),IF(TEXT(ISNUMBER($C15),"#####")="False",ROUND(MIN(1,IF(Input!$A$11="Weekly",DL15/(Formulas!$A$3*1),DL15/(Formulas!$A$3*2))),1),ROUND(MIN(1,IF(Input!$A$11="Weekly",DL15/(Formulas!$A$3*1),DL15/(Formulas!$A$3*2))),1)*$C15))</f>
        <v>0</v>
      </c>
      <c r="DO15" s="79"/>
      <c r="DP15" s="77"/>
      <c r="DQ15" s="77"/>
      <c r="DR15" s="80">
        <f>IF($C15="",ROUND(MIN(1,IF(Input!$A$11="Weekly",DP15/(Formulas!$A$3*1),DP15/(Formulas!$A$3*2))),1),IF(TEXT(ISNUMBER($C15),"#####")="False",ROUND(MIN(1,IF(Input!$A$11="Weekly",DP15/(Formulas!$A$3*1),DP15/(Formulas!$A$3*2))),1),ROUND(MIN(1,IF(Input!$A$11="Weekly",DP15/(Formulas!$A$3*1),DP15/(Formulas!$A$3*2))),1)*$C15))</f>
        <v>0</v>
      </c>
      <c r="DS15" s="79"/>
      <c r="DT15" s="77"/>
      <c r="DU15" s="77"/>
      <c r="DV15" s="80">
        <f>IF($C15="",ROUND(MIN(1,IF(Input!$A$11="Weekly",DT15/(Formulas!$A$3*1),DT15/(Formulas!$A$3*2))),1),IF(TEXT(ISNUMBER($C15),"#####")="False",ROUND(MIN(1,IF(Input!$A$11="Weekly",DT15/(Formulas!$A$3*1),DT15/(Formulas!$A$3*2))),1),ROUND(MIN(1,IF(Input!$A$11="Weekly",DT15/(Formulas!$A$3*1),DT15/(Formulas!$A$3*2))),1)*$C15))</f>
        <v>0</v>
      </c>
      <c r="DW15" s="79"/>
      <c r="DX15" s="77"/>
      <c r="DY15" s="77"/>
      <c r="DZ15" s="80">
        <f>IF($C15="",ROUND(MIN(1,IF(Input!$A$11="Weekly",DX15/(Formulas!$A$3*1),DX15/(Formulas!$A$3*2))),1),IF(TEXT(ISNUMBER($C15),"#####")="False",ROUND(MIN(1,IF(Input!$A$11="Weekly",DX15/(Formulas!$A$3*1),DX15/(Formulas!$A$3*2))),1),ROUND(MIN(1,IF(Input!$A$11="Weekly",DX15/(Formulas!$A$3*1),DX15/(Formulas!$A$3*2))),1)*$C15))</f>
        <v>0</v>
      </c>
      <c r="EA15" s="79"/>
      <c r="EB15" s="77"/>
      <c r="EC15" s="77"/>
      <c r="ED15" s="80">
        <f>IF($C15="",ROUND(MIN(1,IF(Input!$A$11="Weekly",EB15/(Formulas!$A$3*1),EB15/(Formulas!$A$3*2))),1),IF(TEXT(ISNUMBER($C15),"#####")="False",ROUND(MIN(1,IF(Input!$A$11="Weekly",EB15/(Formulas!$A$3*1),EB15/(Formulas!$A$3*2))),1),ROUND(MIN(1,IF(Input!$A$11="Weekly",EB15/(Formulas!$A$3*1),EB15/(Formulas!$A$3*2))),1)*$C15))</f>
        <v>0</v>
      </c>
      <c r="EE15" s="79"/>
      <c r="EF15" s="77"/>
      <c r="EG15" s="77"/>
      <c r="EH15" s="80">
        <f>IF($C15="",ROUND(MIN(1,IF(Input!$A$11="Weekly",EF15/(Formulas!$A$3*1),EF15/(Formulas!$A$3*2))),1),IF(TEXT(ISNUMBER($C15),"#####")="False",ROUND(MIN(1,IF(Input!$A$11="Weekly",EF15/(Formulas!$A$3*1),EF15/(Formulas!$A$3*2))),1),ROUND(MIN(1,IF(Input!$A$11="Weekly",EF15/(Formulas!$A$3*1),EF15/(Formulas!$A$3*2))),1)*$C15))</f>
        <v>0</v>
      </c>
      <c r="EI15" s="79"/>
      <c r="EJ15" s="77"/>
      <c r="EK15" s="77"/>
      <c r="EL15" s="80">
        <f>IF($C15="",ROUND(MIN(1,IF(Input!$A$11="Weekly",EJ15/(Formulas!$A$3*1),EJ15/(Formulas!$A$3*2))),1),IF(TEXT(ISNUMBER($C15),"#####")="False",ROUND(MIN(1,IF(Input!$A$11="Weekly",EJ15/(Formulas!$A$3*1),EJ15/(Formulas!$A$3*2))),1),ROUND(MIN(1,IF(Input!$A$11="Weekly",EJ15/(Formulas!$A$3*1),EJ15/(Formulas!$A$3*2))),1)*$C15))</f>
        <v>0</v>
      </c>
      <c r="EM15" s="79"/>
      <c r="EN15" s="77"/>
      <c r="EO15" s="77"/>
      <c r="EP15" s="80">
        <f>IF($C15="",ROUND(MIN(1,IF(Input!$A$11="Weekly",EN15/(Formulas!$A$3*1),EN15/(Formulas!$A$3*2))),1),IF(TEXT(ISNUMBER($C15),"#####")="False",ROUND(MIN(1,IF(Input!$A$11="Weekly",EN15/(Formulas!$A$3*1),EN15/(Formulas!$A$3*2))),1),ROUND(MIN(1,IF(Input!$A$11="Weekly",EN15/(Formulas!$A$3*1),EN15/(Formulas!$A$3*2))),1)*$C15))</f>
        <v>0</v>
      </c>
      <c r="EQ15" s="79"/>
      <c r="ER15" s="77"/>
      <c r="ES15" s="77"/>
      <c r="ET15" s="80">
        <f>IF($C15="",ROUND(MIN(1,IF(Input!$A$11="Weekly",ER15/(Formulas!$A$3*1),ER15/(Formulas!$A$3*2))),1),IF(TEXT(ISNUMBER($C15),"#####")="False",ROUND(MIN(1,IF(Input!$A$11="Weekly",ER15/(Formulas!$A$3*1),ER15/(Formulas!$A$3*2))),1),ROUND(MIN(1,IF(Input!$A$11="Weekly",ER15/(Formulas!$A$3*1),ER15/(Formulas!$A$3*2))),1)*$C15))</f>
        <v>0</v>
      </c>
      <c r="EU15" s="79"/>
      <c r="EV15" s="77"/>
      <c r="EW15" s="77"/>
      <c r="EX15" s="80">
        <f>IF($C15="",ROUND(MIN(1,IF(Input!$A$11="Weekly",EV15/(Formulas!$A$3*1),EV15/(Formulas!$A$3*2))),1),IF(TEXT(ISNUMBER($C15),"#####")="False",ROUND(MIN(1,IF(Input!$A$11="Weekly",EV15/(Formulas!$A$3*1),EV15/(Formulas!$A$3*2))),1),ROUND(MIN(1,IF(Input!$A$11="Weekly",EV15/(Formulas!$A$3*1),EV15/(Formulas!$A$3*2))),1)*$C15))</f>
        <v>0</v>
      </c>
      <c r="EY15" s="79"/>
      <c r="EZ15" s="77"/>
      <c r="FA15" s="77"/>
      <c r="FB15" s="80">
        <f>IF($C15="",ROUND(MIN(1,IF(Input!$A$11="Weekly",EZ15/(Formulas!$A$3*1),EZ15/(Formulas!$A$3*2))),1),IF(TEXT(ISNUMBER($C15),"#####")="False",ROUND(MIN(1,IF(Input!$A$11="Weekly",EZ15/(Formulas!$A$3*1),EZ15/(Formulas!$A$3*2))),1),ROUND(MIN(1,IF(Input!$A$11="Weekly",EZ15/(Formulas!$A$3*1),EZ15/(Formulas!$A$3*2))),1)*$C15))</f>
        <v>0</v>
      </c>
      <c r="FC15" s="79"/>
      <c r="FD15" s="77"/>
      <c r="FE15" s="77"/>
      <c r="FF15" s="80">
        <f>IF($C15="",ROUND(MIN(1,IF(Input!$A$11="Weekly",FD15/(Formulas!$A$3*1),FD15/(Formulas!$A$3*2))),1),IF(TEXT(ISNUMBER($C15),"#####")="False",ROUND(MIN(1,IF(Input!$A$11="Weekly",FD15/(Formulas!$A$3*1),FD15/(Formulas!$A$3*2))),1),ROUND(MIN(1,IF(Input!$A$11="Weekly",FD15/(Formulas!$A$3*1),FD15/(Formulas!$A$3*2))),1)*$C15))</f>
        <v>0</v>
      </c>
      <c r="FG15" s="79"/>
      <c r="FH15" s="77"/>
      <c r="FI15" s="77"/>
      <c r="FJ15" s="80">
        <f>IF($C15="",ROUND(MIN(1,IF(Input!$A$11="Weekly",FH15/(Formulas!$A$3*1),FH15/(Formulas!$A$3*2))),1),IF(TEXT(ISNUMBER($C15),"#####")="False",ROUND(MIN(1,IF(Input!$A$11="Weekly",FH15/(Formulas!$A$3*1),FH15/(Formulas!$A$3*2))),1),ROUND(MIN(1,IF(Input!$A$11="Weekly",FH15/(Formulas!$A$3*1),FH15/(Formulas!$A$3*2))),1)*$C15))</f>
        <v>0</v>
      </c>
      <c r="FK15" s="79"/>
      <c r="FL15" s="77"/>
      <c r="FM15" s="77"/>
      <c r="FN15" s="80">
        <f>IF($C15="",ROUND(MIN(1,IF(Input!$A$11="Weekly",FL15/(Formulas!$A$3*1),FL15/(Formulas!$A$3*2))),1),IF(TEXT(ISNUMBER($C15),"#####")="False",ROUND(MIN(1,IF(Input!$A$11="Weekly",FL15/(Formulas!$A$3*1),FL15/(Formulas!$A$3*2))),1),ROUND(MIN(1,IF(Input!$A$11="Weekly",FL15/(Formulas!$A$3*1),FL15/(Formulas!$A$3*2))),1)*$C15))</f>
        <v>0</v>
      </c>
      <c r="FO15" s="79"/>
      <c r="FP15" s="77"/>
      <c r="FQ15" s="77"/>
      <c r="FR15" s="80">
        <f>IF($C15="",ROUND(MIN(1,IF(Input!$A$11="Weekly",FP15/(Formulas!$A$3*1),FP15/(Formulas!$A$3*2))),1),IF(TEXT(ISNUMBER($C15),"#####")="False",ROUND(MIN(1,IF(Input!$A$11="Weekly",FP15/(Formulas!$A$3*1),FP15/(Formulas!$A$3*2))),1),ROUND(MIN(1,IF(Input!$A$11="Weekly",FP15/(Formulas!$A$3*1),FP15/(Formulas!$A$3*2))),1)*$C15))</f>
        <v>0</v>
      </c>
      <c r="FS15" s="79"/>
      <c r="FT15" s="77"/>
      <c r="FU15" s="77"/>
      <c r="FV15" s="80">
        <f>IF($C15="",ROUND(MIN(1,IF(Input!$A$11="Weekly",FT15/(Formulas!$A$3*1),FT15/(Formulas!$A$3*2))),1),IF(TEXT(ISNUMBER($C15),"#####")="False",ROUND(MIN(1,IF(Input!$A$11="Weekly",FT15/(Formulas!$A$3*1),FT15/(Formulas!$A$3*2))),1),ROUND(MIN(1,IF(Input!$A$11="Weekly",FT15/(Formulas!$A$3*1),FT15/(Formulas!$A$3*2))),1)*$C15))</f>
        <v>0</v>
      </c>
      <c r="FW15" s="79"/>
      <c r="FX15" s="77"/>
      <c r="FY15" s="77"/>
      <c r="FZ15" s="80">
        <f>IF($C15="",ROUND(MIN(1,IF(Input!$A$11="Weekly",FX15/(Formulas!$A$3*1),FX15/(Formulas!$A$3*2))),1),IF(TEXT(ISNUMBER($C15),"#####")="False",ROUND(MIN(1,IF(Input!$A$11="Weekly",FX15/(Formulas!$A$3*1),FX15/(Formulas!$A$3*2))),1),ROUND(MIN(1,IF(Input!$A$11="Weekly",FX15/(Formulas!$A$3*1),FX15/(Formulas!$A$3*2))),1)*$C15))</f>
        <v>0</v>
      </c>
      <c r="GA15" s="79"/>
      <c r="GB15" s="77"/>
      <c r="GC15" s="77"/>
      <c r="GD15" s="80">
        <f>IF($C15="",ROUND(MIN(1,IF(Input!$A$11="Weekly",GB15/(Formulas!$A$3*1),GB15/(Formulas!$A$3*2))),1),IF(TEXT(ISNUMBER($C15),"#####")="False",ROUND(MIN(1,IF(Input!$A$11="Weekly",GB15/(Formulas!$A$3*1),GB15/(Formulas!$A$3*2))),1),ROUND(MIN(1,IF(Input!$A$11="Weekly",GB15/(Formulas!$A$3*1),GB15/(Formulas!$A$3*2))),1)*$C15))</f>
        <v>0</v>
      </c>
      <c r="GE15" s="79"/>
      <c r="GF15" s="77"/>
      <c r="GG15" s="77"/>
      <c r="GH15" s="80">
        <f>IF($C15="",ROUND(MIN(1,IF(Input!$A$11="Weekly",GF15/(Formulas!$A$3*1),GF15/(Formulas!$A$3*2))),1),IF(TEXT(ISNUMBER($C15),"#####")="False",ROUND(MIN(1,IF(Input!$A$11="Weekly",GF15/(Formulas!$A$3*1),GF15/(Formulas!$A$3*2))),1),ROUND(MIN(1,IF(Input!$A$11="Weekly",GF15/(Formulas!$A$3*1),GF15/(Formulas!$A$3*2))),1)*$C15))</f>
        <v>0</v>
      </c>
      <c r="GI15" s="79"/>
      <c r="GJ15" s="77"/>
      <c r="GK15" s="77"/>
      <c r="GL15" s="80">
        <f>IF($C15="",ROUND(MIN(1,IF(Input!$A$11="Weekly",GJ15/(Formulas!$A$3*1),GJ15/(Formulas!$A$3*2))),1),IF(TEXT(ISNUMBER($C15),"#####")="False",ROUND(MIN(1,IF(Input!$A$11="Weekly",GJ15/(Formulas!$A$3*1),GJ15/(Formulas!$A$3*2))),1),ROUND(MIN(1,IF(Input!$A$11="Weekly",GJ15/(Formulas!$A$3*1),GJ15/(Formulas!$A$3*2))),1)*$C15))</f>
        <v>0</v>
      </c>
      <c r="GM15" s="79"/>
      <c r="GN15" s="77"/>
      <c r="GO15" s="77"/>
      <c r="GP15" s="80">
        <f>IF($C15="",ROUND(MIN(1,IF(Input!$A$11="Weekly",GN15/(Formulas!$A$3*1),GN15/(Formulas!$A$3*2))),1),IF(TEXT(ISNUMBER($C15),"#####")="False",ROUND(MIN(1,IF(Input!$A$11="Weekly",GN15/(Formulas!$A$3*1),GN15/(Formulas!$A$3*2))),1),ROUND(MIN(1,IF(Input!$A$11="Weekly",GN15/(Formulas!$A$3*1),GN15/(Formulas!$A$3*2))),1)*$C15))</f>
        <v>0</v>
      </c>
      <c r="GQ15" s="79"/>
      <c r="GR15" s="77"/>
      <c r="GS15" s="77"/>
      <c r="GT15" s="80">
        <f>IF($C15="",ROUND(MIN(1,IF(Input!$A$11="Weekly",GR15/(Formulas!$A$3*1),GR15/(Formulas!$A$3*2))),1),IF(TEXT(ISNUMBER($C15),"#####")="False",ROUND(MIN(1,IF(Input!$A$11="Weekly",GR15/(Formulas!$A$3*1),GR15/(Formulas!$A$3*2))),1),ROUND(MIN(1,IF(Input!$A$11="Weekly",GR15/(Formulas!$A$3*1),GR15/(Formulas!$A$3*2))),1)*$C15))</f>
        <v>0</v>
      </c>
      <c r="GU15" s="79"/>
      <c r="GV15" s="77"/>
      <c r="GW15" s="77"/>
      <c r="GX15" s="80">
        <f>IF($C15="",ROUND(MIN(1,IF(Input!$A$11="Weekly",GV15/(Formulas!$A$3*1),GV15/(Formulas!$A$3*2))),1),IF(TEXT(ISNUMBER($C15),"#####")="False",ROUND(MIN(1,IF(Input!$A$11="Weekly",GV15/(Formulas!$A$3*1),GV15/(Formulas!$A$3*2))),1),ROUND(MIN(1,IF(Input!$A$11="Weekly",GV15/(Formulas!$A$3*1),GV15/(Formulas!$A$3*2))),1)*$C15))</f>
        <v>0</v>
      </c>
      <c r="GY15" s="79"/>
      <c r="GZ15" s="77"/>
      <c r="HA15" s="77"/>
      <c r="HB15" s="80">
        <f>IF($C15="",ROUND(MIN(1,IF(Input!$A$11="Weekly",GZ15/(Formulas!$A$3*1),GZ15/(Formulas!$A$3*2))),1),IF(TEXT(ISNUMBER($C15),"#####")="False",ROUND(MIN(1,IF(Input!$A$11="Weekly",GZ15/(Formulas!$A$3*1),GZ15/(Formulas!$A$3*2))),1),ROUND(MIN(1,IF(Input!$A$11="Weekly",GZ15/(Formulas!$A$3*1),GZ15/(Formulas!$A$3*2))),1)*$C15))</f>
        <v>0</v>
      </c>
      <c r="HC15" s="79"/>
      <c r="HD15" s="77"/>
      <c r="HE15" s="77"/>
      <c r="HF15" s="80">
        <f>IF($C15="",ROUND(MIN(1,IF(Input!$A$11="Weekly",HD15/(Formulas!$A$3*1),HD15/(Formulas!$A$3*2))),1),IF(TEXT(ISNUMBER($C15),"#####")="False",ROUND(MIN(1,IF(Input!$A$11="Weekly",HD15/(Formulas!$A$3*1),HD15/(Formulas!$A$3*2))),1),ROUND(MIN(1,IF(Input!$A$11="Weekly",HD15/(Formulas!$A$3*1),HD15/(Formulas!$A$3*2))),1)*$C15))</f>
        <v>0</v>
      </c>
      <c r="HG15" s="79"/>
      <c r="HH15" s="35"/>
      <c r="HI15" s="35">
        <f t="shared" si="0"/>
        <v>0</v>
      </c>
      <c r="HJ15" s="35"/>
      <c r="HK15" s="35">
        <f t="shared" si="1"/>
        <v>0</v>
      </c>
      <c r="HL15" s="35"/>
      <c r="HM15" s="35">
        <f t="shared" si="2"/>
        <v>0</v>
      </c>
      <c r="HN15" s="35"/>
      <c r="HO15" s="35">
        <f t="shared" si="3"/>
        <v>0</v>
      </c>
      <c r="HP15" s="35"/>
      <c r="HQ15" s="35"/>
      <c r="HR15" s="35"/>
      <c r="HS15" s="35"/>
      <c r="HT15" s="35"/>
    </row>
    <row r="16" spans="1:228" x14ac:dyDescent="0.25">
      <c r="B16" s="74"/>
      <c r="D16" s="77"/>
      <c r="E16" s="77"/>
      <c r="F16" s="80">
        <f>IF($C16="",ROUND(MIN(1,IF(Input!$A$11="Weekly",D16/(Formulas!$A$3*1),D16/(Formulas!$A$3*2))),1),IF(TEXT(ISNUMBER($C16),"#####")="False",ROUND(MIN(1,IF(Input!$A$11="Weekly",D16/(Formulas!$A$3*1),D16/(Formulas!$A$3*2))),1),ROUND(MIN(1,IF(Input!$A$11="Weekly",D16/(Formulas!$A$3*1),D16/(Formulas!$A$3*2))),1)*$C16))</f>
        <v>0</v>
      </c>
      <c r="G16" s="101"/>
      <c r="H16" s="77"/>
      <c r="I16" s="77"/>
      <c r="J16" s="80">
        <f>IF($C16="",ROUND(MIN(1,IF(Input!$A$11="Weekly",H16/(Formulas!$A$3*1),H16/(Formulas!$A$3*2))),1),IF(TEXT(ISNUMBER($C16),"#####")="False",ROUND(MIN(1,IF(Input!$A$11="Weekly",H16/(Formulas!$A$3*1),H16/(Formulas!$A$3*2))),1),ROUND(MIN(1,IF(Input!$A$11="Weekly",H16/(Formulas!$A$3*1),H16/(Formulas!$A$3*2))),1)*$C16))</f>
        <v>0</v>
      </c>
      <c r="K16" s="101"/>
      <c r="L16" s="77"/>
      <c r="M16" s="77"/>
      <c r="N16" s="80">
        <f>IF($C16="",ROUND(MIN(1,IF(Input!$A$11="Weekly",L16/(Formulas!$A$3*1),L16/(Formulas!$A$3*2))),1),IF(TEXT(ISNUMBER($C16),"#####")="False",ROUND(MIN(1,IF(Input!$A$11="Weekly",L16/(Formulas!$A$3*1),L16/(Formulas!$A$3*2))),1),ROUND(MIN(1,IF(Input!$A$11="Weekly",L16/(Formulas!$A$3*1),L16/(Formulas!$A$3*2))),1)*$C16))</f>
        <v>0</v>
      </c>
      <c r="O16" s="101"/>
      <c r="P16" s="77"/>
      <c r="Q16" s="77"/>
      <c r="R16" s="80">
        <f>IF($C16="",ROUND(MIN(1,IF(Input!$A$11="Weekly",P16/(Formulas!$A$3*1),P16/(Formulas!$A$3*2))),1),IF(TEXT(ISNUMBER($C16),"#####")="False",ROUND(MIN(1,IF(Input!$A$11="Weekly",P16/(Formulas!$A$3*1),P16/(Formulas!$A$3*2))),1),ROUND(MIN(1,IF(Input!$A$11="Weekly",P16/(Formulas!$A$3*1),P16/(Formulas!$A$3*2))),1)*$C16))</f>
        <v>0</v>
      </c>
      <c r="S16" s="101"/>
      <c r="T16" s="77"/>
      <c r="U16" s="77"/>
      <c r="V16" s="80">
        <f>IF($C16="",ROUND(MIN(1,IF(Input!$A$11="Weekly",T16/(Formulas!$A$3*1),T16/(Formulas!$A$3*2))),1),IF(TEXT(ISNUMBER($C16),"#####")="False",ROUND(MIN(1,IF(Input!$A$11="Weekly",T16/(Formulas!$A$3*1),T16/(Formulas!$A$3*2))),1),ROUND(MIN(1,IF(Input!$A$11="Weekly",T16/(Formulas!$A$3*1),T16/(Formulas!$A$3*2))),1)*$C16))</f>
        <v>0</v>
      </c>
      <c r="W16" s="101"/>
      <c r="X16" s="77"/>
      <c r="Y16" s="77"/>
      <c r="Z16" s="80">
        <f>IF($C16="",ROUND(MIN(1,IF(Input!$A$11="Weekly",X16/(Formulas!$A$3*1),X16/(Formulas!$A$3*2))),1),IF(TEXT(ISNUMBER($C16),"#####")="False",ROUND(MIN(1,IF(Input!$A$11="Weekly",X16/(Formulas!$A$3*1),X16/(Formulas!$A$3*2))),1),ROUND(MIN(1,IF(Input!$A$11="Weekly",X16/(Formulas!$A$3*1),X16/(Formulas!$A$3*2))),1)*$C16))</f>
        <v>0</v>
      </c>
      <c r="AA16" s="101"/>
      <c r="AB16" s="77"/>
      <c r="AC16" s="77"/>
      <c r="AD16" s="80">
        <f>IF($C16="",ROUND(MIN(1,IF(Input!$A$11="Weekly",AB16/(Formulas!$A$3*1),AB16/(Formulas!$A$3*2))),1),IF(TEXT(ISNUMBER($C16),"#####")="False",ROUND(MIN(1,IF(Input!$A$11="Weekly",AB16/(Formulas!$A$3*1),AB16/(Formulas!$A$3*2))),1),ROUND(MIN(1,IF(Input!$A$11="Weekly",AB16/(Formulas!$A$3*1),AB16/(Formulas!$A$3*2))),1)*$C16))</f>
        <v>0</v>
      </c>
      <c r="AE16" s="101"/>
      <c r="AF16" s="77"/>
      <c r="AG16" s="77"/>
      <c r="AH16" s="80">
        <f>IF($C16="",ROUND(MIN(1,IF(Input!$A$11="Weekly",AF16/(Formulas!$A$3*1),AF16/(Formulas!$A$3*2))),1),IF(TEXT(ISNUMBER($C16),"#####")="False",ROUND(MIN(1,IF(Input!$A$11="Weekly",AF16/(Formulas!$A$3*1),AF16/(Formulas!$A$3*2))),1),ROUND(MIN(1,IF(Input!$A$11="Weekly",AF16/(Formulas!$A$3*1),AF16/(Formulas!$A$3*2))),1)*$C16))</f>
        <v>0</v>
      </c>
      <c r="AI16" s="101"/>
      <c r="AJ16" s="77"/>
      <c r="AK16" s="77"/>
      <c r="AL16" s="80">
        <f>IF($C16="",ROUND(MIN(1,IF(Input!$A$11="Weekly",AJ16/(Formulas!$A$3*1),AJ16/(Formulas!$A$3*2))),1),IF(TEXT(ISNUMBER($C16),"#####")="False",ROUND(MIN(1,IF(Input!$A$11="Weekly",AJ16/(Formulas!$A$3*1),AJ16/(Formulas!$A$3*2))),1),ROUND(MIN(1,IF(Input!$A$11="Weekly",AJ16/(Formulas!$A$3*1),AJ16/(Formulas!$A$3*2))),1)*$C16))</f>
        <v>0</v>
      </c>
      <c r="AM16" s="101"/>
      <c r="AN16" s="77"/>
      <c r="AO16" s="77"/>
      <c r="AP16" s="80">
        <f>IF($C16="",ROUND(MIN(1,IF(Input!$A$11="Weekly",AN16/(Formulas!$A$3*1),AN16/(Formulas!$A$3*2))),1),IF(TEXT(ISNUMBER($C16),"#####")="False",ROUND(MIN(1,IF(Input!$A$11="Weekly",AN16/(Formulas!$A$3*1),AN16/(Formulas!$A$3*2))),1),ROUND(MIN(1,IF(Input!$A$11="Weekly",AN16/(Formulas!$A$3*1),AN16/(Formulas!$A$3*2))),1)*$C16))</f>
        <v>0</v>
      </c>
      <c r="AQ16" s="101"/>
      <c r="AR16" s="77"/>
      <c r="AS16" s="77"/>
      <c r="AT16" s="80">
        <f>IF($C16="",ROUND(MIN(1,IF(Input!$A$11="Weekly",AR16/(Formulas!$A$3*1),AR16/(Formulas!$A$3*2))),1),IF(TEXT(ISNUMBER($C16),"#####")="False",ROUND(MIN(1,IF(Input!$A$11="Weekly",AR16/(Formulas!$A$3*1),AR16/(Formulas!$A$3*2))),1),ROUND(MIN(1,IF(Input!$A$11="Weekly",AR16/(Formulas!$A$3*1),AR16/(Formulas!$A$3*2))),1)*$C16))</f>
        <v>0</v>
      </c>
      <c r="AU16" s="101"/>
      <c r="AV16" s="77"/>
      <c r="AW16" s="77"/>
      <c r="AX16" s="80">
        <f>IF($C16="",ROUND(MIN(1,IF(Input!$A$11="Weekly",AV16/(Formulas!$A$3*1),AV16/(Formulas!$A$3*2))),1),IF(TEXT(ISNUMBER($C16),"#####")="False",ROUND(MIN(1,IF(Input!$A$11="Weekly",AV16/(Formulas!$A$3*1),AV16/(Formulas!$A$3*2))),1),ROUND(MIN(1,IF(Input!$A$11="Weekly",AV16/(Formulas!$A$3*1),AV16/(Formulas!$A$3*2))),1)*$C16))</f>
        <v>0</v>
      </c>
      <c r="AY16" s="101"/>
      <c r="AZ16" s="77"/>
      <c r="BA16" s="77"/>
      <c r="BB16" s="80">
        <f>IF($C16="",ROUND(MIN(1,IF(Input!$A$11="Weekly",AZ16/(Formulas!$A$3*1),AZ16/(Formulas!$A$3*2))),1),IF(TEXT(ISNUMBER($C16),"#####")="False",ROUND(MIN(1,IF(Input!$A$11="Weekly",AZ16/(Formulas!$A$3*1),AZ16/(Formulas!$A$3*2))),1),ROUND(MIN(1,IF(Input!$A$11="Weekly",AZ16/(Formulas!$A$3*1),AZ16/(Formulas!$A$3*2))),1)*$C16))</f>
        <v>0</v>
      </c>
      <c r="BC16" s="101"/>
      <c r="BD16" s="77"/>
      <c r="BE16" s="77"/>
      <c r="BF16" s="80">
        <f>IF($C16="",ROUND(MIN(1,IF(Input!$A$11="Weekly",BD16/(Formulas!$A$3*1),BD16/(Formulas!$A$3*2))),1),IF(TEXT(ISNUMBER($C16),"#####")="False",ROUND(MIN(1,IF(Input!$A$11="Weekly",BD16/(Formulas!$A$3*1),BD16/(Formulas!$A$3*2))),1),ROUND(MIN(1,IF(Input!$A$11="Weekly",BD16/(Formulas!$A$3*1),BD16/(Formulas!$A$3*2))),1)*$C16))</f>
        <v>0</v>
      </c>
      <c r="BG16" s="101"/>
      <c r="BH16" s="77"/>
      <c r="BI16" s="77"/>
      <c r="BJ16" s="80">
        <f>IF($C16="",ROUND(MIN(1,IF(Input!$A$11="Weekly",BH16/(Formulas!$A$3*1),BH16/(Formulas!$A$3*2))),1),IF(TEXT(ISNUMBER($C16),"#####")="False",ROUND(MIN(1,IF(Input!$A$11="Weekly",BH16/(Formulas!$A$3*1),BH16/(Formulas!$A$3*2))),1),ROUND(MIN(1,IF(Input!$A$11="Weekly",BH16/(Formulas!$A$3*1),BH16/(Formulas!$A$3*2))),1)*$C16))</f>
        <v>0</v>
      </c>
      <c r="BK16" s="101"/>
      <c r="BL16" s="77"/>
      <c r="BM16" s="77"/>
      <c r="BN16" s="80">
        <f>IF($C16="",ROUND(MIN(1,IF(Input!$A$11="Weekly",BL16/(Formulas!$A$3*1),BL16/(Formulas!$A$3*2))),1),IF(TEXT(ISNUMBER($C16),"#####")="False",ROUND(MIN(1,IF(Input!$A$11="Weekly",BL16/(Formulas!$A$3*1),BL16/(Formulas!$A$3*2))),1),ROUND(MIN(1,IF(Input!$A$11="Weekly",BL16/(Formulas!$A$3*1),BL16/(Formulas!$A$3*2))),1)*$C16))</f>
        <v>0</v>
      </c>
      <c r="BO16" s="101"/>
      <c r="BP16" s="77"/>
      <c r="BQ16" s="77"/>
      <c r="BR16" s="80">
        <f>IF($C16="",ROUND(MIN(1,IF(Input!$A$11="Weekly",BP16/(Formulas!$A$3*1),BP16/(Formulas!$A$3*2))),1),IF(TEXT(ISNUMBER($C16),"#####")="False",ROUND(MIN(1,IF(Input!$A$11="Weekly",BP16/(Formulas!$A$3*1),BP16/(Formulas!$A$3*2))),1),ROUND(MIN(1,IF(Input!$A$11="Weekly",BP16/(Formulas!$A$3*1),BP16/(Formulas!$A$3*2))),1)*$C16))</f>
        <v>0</v>
      </c>
      <c r="BS16" s="101"/>
      <c r="BT16" s="77"/>
      <c r="BU16" s="77"/>
      <c r="BV16" s="80">
        <f>IF($C16="",ROUND(MIN(1,IF(Input!$A$11="Weekly",BT16/(Formulas!$A$3*1),BT16/(Formulas!$A$3*2))),1),IF(TEXT(ISNUMBER($C16),"#####")="False",ROUND(MIN(1,IF(Input!$A$11="Weekly",BT16/(Formulas!$A$3*1),BT16/(Formulas!$A$3*2))),1),ROUND(MIN(1,IF(Input!$A$11="Weekly",BT16/(Formulas!$A$3*1),BT16/(Formulas!$A$3*2))),1)*$C16))</f>
        <v>0</v>
      </c>
      <c r="BW16" s="101"/>
      <c r="BX16" s="77"/>
      <c r="BY16" s="77"/>
      <c r="BZ16" s="80">
        <f>IF($C16="",ROUND(MIN(1,IF(Input!$A$11="Weekly",BX16/(Formulas!$A$3*1),BX16/(Formulas!$A$3*2))),1),IF(TEXT(ISNUMBER($C16),"#####")="False",ROUND(MIN(1,IF(Input!$A$11="Weekly",BX16/(Formulas!$A$3*1),BX16/(Formulas!$A$3*2))),1),ROUND(MIN(1,IF(Input!$A$11="Weekly",BX16/(Formulas!$A$3*1),BX16/(Formulas!$A$3*2))),1)*$C16))</f>
        <v>0</v>
      </c>
      <c r="CA16" s="101"/>
      <c r="CB16" s="77"/>
      <c r="CC16" s="77"/>
      <c r="CD16" s="80">
        <f>IF($C16="",ROUND(MIN(1,IF(Input!$A$11="Weekly",CB16/(Formulas!$A$3*1),CB16/(Formulas!$A$3*2))),1),IF(TEXT(ISNUMBER($C16),"#####")="False",ROUND(MIN(1,IF(Input!$A$11="Weekly",CB16/(Formulas!$A$3*1),CB16/(Formulas!$A$3*2))),1),ROUND(MIN(1,IF(Input!$A$11="Weekly",CB16/(Formulas!$A$3*1),CB16/(Formulas!$A$3*2))),1)*$C16))</f>
        <v>0</v>
      </c>
      <c r="CE16" s="101"/>
      <c r="CF16" s="77"/>
      <c r="CG16" s="77"/>
      <c r="CH16" s="80">
        <f>IF($C16="",ROUND(MIN(1,IF(Input!$A$11="Weekly",CF16/(Formulas!$A$3*1),CF16/(Formulas!$A$3*2))),1),IF(TEXT(ISNUMBER($C16),"#####")="False",ROUND(MIN(1,IF(Input!$A$11="Weekly",CF16/(Formulas!$A$3*1),CF16/(Formulas!$A$3*2))),1),ROUND(MIN(1,IF(Input!$A$11="Weekly",CF16/(Formulas!$A$3*1),CF16/(Formulas!$A$3*2))),1)*$C16))</f>
        <v>0</v>
      </c>
      <c r="CI16" s="101"/>
      <c r="CJ16" s="77"/>
      <c r="CK16" s="77"/>
      <c r="CL16" s="80">
        <f>IF($C16="",ROUND(MIN(1,IF(Input!$A$11="Weekly",CJ16/(Formulas!$A$3*1),CJ16/(Formulas!$A$3*2))),1),IF(TEXT(ISNUMBER($C16),"#####")="False",ROUND(MIN(1,IF(Input!$A$11="Weekly",CJ16/(Formulas!$A$3*1),CJ16/(Formulas!$A$3*2))),1),ROUND(MIN(1,IF(Input!$A$11="Weekly",CJ16/(Formulas!$A$3*1),CJ16/(Formulas!$A$3*2))),1)*$C16))</f>
        <v>0</v>
      </c>
      <c r="CM16" s="101"/>
      <c r="CN16" s="77"/>
      <c r="CO16" s="77"/>
      <c r="CP16" s="80">
        <f>IF($C16="",ROUND(MIN(1,IF(Input!$A$11="Weekly",CN16/(Formulas!$A$3*1),CN16/(Formulas!$A$3*2))),1),IF(TEXT(ISNUMBER($C16),"#####")="False",ROUND(MIN(1,IF(Input!$A$11="Weekly",CN16/(Formulas!$A$3*1),CN16/(Formulas!$A$3*2))),1),ROUND(MIN(1,IF(Input!$A$11="Weekly",CN16/(Formulas!$A$3*1),CN16/(Formulas!$A$3*2))),1)*$C16))</f>
        <v>0</v>
      </c>
      <c r="CQ16" s="101"/>
      <c r="CR16" s="77"/>
      <c r="CS16" s="77"/>
      <c r="CT16" s="80">
        <f>IF($C16="",ROUND(MIN(1,IF(Input!$A$11="Weekly",CR16/(Formulas!$A$3*1),CR16/(Formulas!$A$3*2))),1),IF(TEXT(ISNUMBER($C16),"#####")="False",ROUND(MIN(1,IF(Input!$A$11="Weekly",CR16/(Formulas!$A$3*1),CR16/(Formulas!$A$3*2))),1),ROUND(MIN(1,IF(Input!$A$11="Weekly",CR16/(Formulas!$A$3*1),CR16/(Formulas!$A$3*2))),1)*$C16))</f>
        <v>0</v>
      </c>
      <c r="CU16" s="101"/>
      <c r="CV16" s="77"/>
      <c r="CW16" s="77"/>
      <c r="CX16" s="80">
        <f>IF($C16="",ROUND(MIN(1,IF(Input!$A$11="Weekly",CV16/(Formulas!$A$3*1),CV16/(Formulas!$A$3*2))),1),IF(TEXT(ISNUMBER($C16),"#####")="False",ROUND(MIN(1,IF(Input!$A$11="Weekly",CV16/(Formulas!$A$3*1),CV16/(Formulas!$A$3*2))),1),ROUND(MIN(1,IF(Input!$A$11="Weekly",CV16/(Formulas!$A$3*1),CV16/(Formulas!$A$3*2))),1)*$C16))</f>
        <v>0</v>
      </c>
      <c r="CY16" s="101"/>
      <c r="CZ16" s="77"/>
      <c r="DA16" s="77"/>
      <c r="DB16" s="80">
        <f>IF($C16="",ROUND(MIN(1,IF(Input!$A$11="Weekly",CZ16/(Formulas!$A$3*1),CZ16/(Formulas!$A$3*2))),1),IF(TEXT(ISNUMBER($C16),"#####")="False",ROUND(MIN(1,IF(Input!$A$11="Weekly",CZ16/(Formulas!$A$3*1),CZ16/(Formulas!$A$3*2))),1),ROUND(MIN(1,IF(Input!$A$11="Weekly",CZ16/(Formulas!$A$3*1),CZ16/(Formulas!$A$3*2))),1)*$C16))</f>
        <v>0</v>
      </c>
      <c r="DC16" s="79"/>
      <c r="DD16" s="77"/>
      <c r="DE16" s="77"/>
      <c r="DF16" s="80">
        <f>IF($C16="",ROUND(MIN(1,IF(Input!$A$11="Weekly",DD16/(Formulas!$A$3*1),DD16/(Formulas!$A$3*2))),1),IF(TEXT(ISNUMBER($C16),"#####")="False",ROUND(MIN(1,IF(Input!$A$11="Weekly",DD16/(Formulas!$A$3*1),DD16/(Formulas!$A$3*2))),1),ROUND(MIN(1,IF(Input!$A$11="Weekly",DD16/(Formulas!$A$3*1),DD16/(Formulas!$A$3*2))),1)*$C16))</f>
        <v>0</v>
      </c>
      <c r="DG16" s="79"/>
      <c r="DH16" s="77"/>
      <c r="DI16" s="77"/>
      <c r="DJ16" s="80">
        <f>IF($C16="",ROUND(MIN(1,IF(Input!$A$11="Weekly",DH16/(Formulas!$A$3*1),DH16/(Formulas!$A$3*2))),1),IF(TEXT(ISNUMBER($C16),"#####")="False",ROUND(MIN(1,IF(Input!$A$11="Weekly",DH16/(Formulas!$A$3*1),DH16/(Formulas!$A$3*2))),1),ROUND(MIN(1,IF(Input!$A$11="Weekly",DH16/(Formulas!$A$3*1),DH16/(Formulas!$A$3*2))),1)*$C16))</f>
        <v>0</v>
      </c>
      <c r="DK16" s="79"/>
      <c r="DL16" s="77"/>
      <c r="DM16" s="77"/>
      <c r="DN16" s="80">
        <f>IF($C16="",ROUND(MIN(1,IF(Input!$A$11="Weekly",DL16/(Formulas!$A$3*1),DL16/(Formulas!$A$3*2))),1),IF(TEXT(ISNUMBER($C16),"#####")="False",ROUND(MIN(1,IF(Input!$A$11="Weekly",DL16/(Formulas!$A$3*1),DL16/(Formulas!$A$3*2))),1),ROUND(MIN(1,IF(Input!$A$11="Weekly",DL16/(Formulas!$A$3*1),DL16/(Formulas!$A$3*2))),1)*$C16))</f>
        <v>0</v>
      </c>
      <c r="DO16" s="79"/>
      <c r="DP16" s="77"/>
      <c r="DQ16" s="77"/>
      <c r="DR16" s="80">
        <f>IF($C16="",ROUND(MIN(1,IF(Input!$A$11="Weekly",DP16/(Formulas!$A$3*1),DP16/(Formulas!$A$3*2))),1),IF(TEXT(ISNUMBER($C16),"#####")="False",ROUND(MIN(1,IF(Input!$A$11="Weekly",DP16/(Formulas!$A$3*1),DP16/(Formulas!$A$3*2))),1),ROUND(MIN(1,IF(Input!$A$11="Weekly",DP16/(Formulas!$A$3*1),DP16/(Formulas!$A$3*2))),1)*$C16))</f>
        <v>0</v>
      </c>
      <c r="DS16" s="79"/>
      <c r="DT16" s="77"/>
      <c r="DU16" s="77"/>
      <c r="DV16" s="80">
        <f>IF($C16="",ROUND(MIN(1,IF(Input!$A$11="Weekly",DT16/(Formulas!$A$3*1),DT16/(Formulas!$A$3*2))),1),IF(TEXT(ISNUMBER($C16),"#####")="False",ROUND(MIN(1,IF(Input!$A$11="Weekly",DT16/(Formulas!$A$3*1),DT16/(Formulas!$A$3*2))),1),ROUND(MIN(1,IF(Input!$A$11="Weekly",DT16/(Formulas!$A$3*1),DT16/(Formulas!$A$3*2))),1)*$C16))</f>
        <v>0</v>
      </c>
      <c r="DW16" s="79"/>
      <c r="DX16" s="77"/>
      <c r="DY16" s="77"/>
      <c r="DZ16" s="80">
        <f>IF($C16="",ROUND(MIN(1,IF(Input!$A$11="Weekly",DX16/(Formulas!$A$3*1),DX16/(Formulas!$A$3*2))),1),IF(TEXT(ISNUMBER($C16),"#####")="False",ROUND(MIN(1,IF(Input!$A$11="Weekly",DX16/(Formulas!$A$3*1),DX16/(Formulas!$A$3*2))),1),ROUND(MIN(1,IF(Input!$A$11="Weekly",DX16/(Formulas!$A$3*1),DX16/(Formulas!$A$3*2))),1)*$C16))</f>
        <v>0</v>
      </c>
      <c r="EA16" s="79"/>
      <c r="EB16" s="77"/>
      <c r="EC16" s="77"/>
      <c r="ED16" s="80">
        <f>IF($C16="",ROUND(MIN(1,IF(Input!$A$11="Weekly",EB16/(Formulas!$A$3*1),EB16/(Formulas!$A$3*2))),1),IF(TEXT(ISNUMBER($C16),"#####")="False",ROUND(MIN(1,IF(Input!$A$11="Weekly",EB16/(Formulas!$A$3*1),EB16/(Formulas!$A$3*2))),1),ROUND(MIN(1,IF(Input!$A$11="Weekly",EB16/(Formulas!$A$3*1),EB16/(Formulas!$A$3*2))),1)*$C16))</f>
        <v>0</v>
      </c>
      <c r="EE16" s="79"/>
      <c r="EF16" s="77"/>
      <c r="EG16" s="77"/>
      <c r="EH16" s="80">
        <f>IF($C16="",ROUND(MIN(1,IF(Input!$A$11="Weekly",EF16/(Formulas!$A$3*1),EF16/(Formulas!$A$3*2))),1),IF(TEXT(ISNUMBER($C16),"#####")="False",ROUND(MIN(1,IF(Input!$A$11="Weekly",EF16/(Formulas!$A$3*1),EF16/(Formulas!$A$3*2))),1),ROUND(MIN(1,IF(Input!$A$11="Weekly",EF16/(Formulas!$A$3*1),EF16/(Formulas!$A$3*2))),1)*$C16))</f>
        <v>0</v>
      </c>
      <c r="EI16" s="79"/>
      <c r="EJ16" s="77"/>
      <c r="EK16" s="77"/>
      <c r="EL16" s="80">
        <f>IF($C16="",ROUND(MIN(1,IF(Input!$A$11="Weekly",EJ16/(Formulas!$A$3*1),EJ16/(Formulas!$A$3*2))),1),IF(TEXT(ISNUMBER($C16),"#####")="False",ROUND(MIN(1,IF(Input!$A$11="Weekly",EJ16/(Formulas!$A$3*1),EJ16/(Formulas!$A$3*2))),1),ROUND(MIN(1,IF(Input!$A$11="Weekly",EJ16/(Formulas!$A$3*1),EJ16/(Formulas!$A$3*2))),1)*$C16))</f>
        <v>0</v>
      </c>
      <c r="EM16" s="79"/>
      <c r="EN16" s="77"/>
      <c r="EO16" s="77"/>
      <c r="EP16" s="80">
        <f>IF($C16="",ROUND(MIN(1,IF(Input!$A$11="Weekly",EN16/(Formulas!$A$3*1),EN16/(Formulas!$A$3*2))),1),IF(TEXT(ISNUMBER($C16),"#####")="False",ROUND(MIN(1,IF(Input!$A$11="Weekly",EN16/(Formulas!$A$3*1),EN16/(Formulas!$A$3*2))),1),ROUND(MIN(1,IF(Input!$A$11="Weekly",EN16/(Formulas!$A$3*1),EN16/(Formulas!$A$3*2))),1)*$C16))</f>
        <v>0</v>
      </c>
      <c r="EQ16" s="79"/>
      <c r="ER16" s="77"/>
      <c r="ES16" s="77"/>
      <c r="ET16" s="80">
        <f>IF($C16="",ROUND(MIN(1,IF(Input!$A$11="Weekly",ER16/(Formulas!$A$3*1),ER16/(Formulas!$A$3*2))),1),IF(TEXT(ISNUMBER($C16),"#####")="False",ROUND(MIN(1,IF(Input!$A$11="Weekly",ER16/(Formulas!$A$3*1),ER16/(Formulas!$A$3*2))),1),ROUND(MIN(1,IF(Input!$A$11="Weekly",ER16/(Formulas!$A$3*1),ER16/(Formulas!$A$3*2))),1)*$C16))</f>
        <v>0</v>
      </c>
      <c r="EU16" s="79"/>
      <c r="EV16" s="77"/>
      <c r="EW16" s="77"/>
      <c r="EX16" s="80">
        <f>IF($C16="",ROUND(MIN(1,IF(Input!$A$11="Weekly",EV16/(Formulas!$A$3*1),EV16/(Formulas!$A$3*2))),1),IF(TEXT(ISNUMBER($C16),"#####")="False",ROUND(MIN(1,IF(Input!$A$11="Weekly",EV16/(Formulas!$A$3*1),EV16/(Formulas!$A$3*2))),1),ROUND(MIN(1,IF(Input!$A$11="Weekly",EV16/(Formulas!$A$3*1),EV16/(Formulas!$A$3*2))),1)*$C16))</f>
        <v>0</v>
      </c>
      <c r="EY16" s="79"/>
      <c r="EZ16" s="77"/>
      <c r="FA16" s="77"/>
      <c r="FB16" s="80">
        <f>IF($C16="",ROUND(MIN(1,IF(Input!$A$11="Weekly",EZ16/(Formulas!$A$3*1),EZ16/(Formulas!$A$3*2))),1),IF(TEXT(ISNUMBER($C16),"#####")="False",ROUND(MIN(1,IF(Input!$A$11="Weekly",EZ16/(Formulas!$A$3*1),EZ16/(Formulas!$A$3*2))),1),ROUND(MIN(1,IF(Input!$A$11="Weekly",EZ16/(Formulas!$A$3*1),EZ16/(Formulas!$A$3*2))),1)*$C16))</f>
        <v>0</v>
      </c>
      <c r="FC16" s="79"/>
      <c r="FD16" s="77"/>
      <c r="FE16" s="77"/>
      <c r="FF16" s="80">
        <f>IF($C16="",ROUND(MIN(1,IF(Input!$A$11="Weekly",FD16/(Formulas!$A$3*1),FD16/(Formulas!$A$3*2))),1),IF(TEXT(ISNUMBER($C16),"#####")="False",ROUND(MIN(1,IF(Input!$A$11="Weekly",FD16/(Formulas!$A$3*1),FD16/(Formulas!$A$3*2))),1),ROUND(MIN(1,IF(Input!$A$11="Weekly",FD16/(Formulas!$A$3*1),FD16/(Formulas!$A$3*2))),1)*$C16))</f>
        <v>0</v>
      </c>
      <c r="FG16" s="79"/>
      <c r="FH16" s="77"/>
      <c r="FI16" s="77"/>
      <c r="FJ16" s="80">
        <f>IF($C16="",ROUND(MIN(1,IF(Input!$A$11="Weekly",FH16/(Formulas!$A$3*1),FH16/(Formulas!$A$3*2))),1),IF(TEXT(ISNUMBER($C16),"#####")="False",ROUND(MIN(1,IF(Input!$A$11="Weekly",FH16/(Formulas!$A$3*1),FH16/(Formulas!$A$3*2))),1),ROUND(MIN(1,IF(Input!$A$11="Weekly",FH16/(Formulas!$A$3*1),FH16/(Formulas!$A$3*2))),1)*$C16))</f>
        <v>0</v>
      </c>
      <c r="FK16" s="79"/>
      <c r="FL16" s="77"/>
      <c r="FM16" s="77"/>
      <c r="FN16" s="80">
        <f>IF($C16="",ROUND(MIN(1,IF(Input!$A$11="Weekly",FL16/(Formulas!$A$3*1),FL16/(Formulas!$A$3*2))),1),IF(TEXT(ISNUMBER($C16),"#####")="False",ROUND(MIN(1,IF(Input!$A$11="Weekly",FL16/(Formulas!$A$3*1),FL16/(Formulas!$A$3*2))),1),ROUND(MIN(1,IF(Input!$A$11="Weekly",FL16/(Formulas!$A$3*1),FL16/(Formulas!$A$3*2))),1)*$C16))</f>
        <v>0</v>
      </c>
      <c r="FO16" s="79"/>
      <c r="FP16" s="77"/>
      <c r="FQ16" s="77"/>
      <c r="FR16" s="80">
        <f>IF($C16="",ROUND(MIN(1,IF(Input!$A$11="Weekly",FP16/(Formulas!$A$3*1),FP16/(Formulas!$A$3*2))),1),IF(TEXT(ISNUMBER($C16),"#####")="False",ROUND(MIN(1,IF(Input!$A$11="Weekly",FP16/(Formulas!$A$3*1),FP16/(Formulas!$A$3*2))),1),ROUND(MIN(1,IF(Input!$A$11="Weekly",FP16/(Formulas!$A$3*1),FP16/(Formulas!$A$3*2))),1)*$C16))</f>
        <v>0</v>
      </c>
      <c r="FS16" s="79"/>
      <c r="FT16" s="77"/>
      <c r="FU16" s="77"/>
      <c r="FV16" s="80">
        <f>IF($C16="",ROUND(MIN(1,IF(Input!$A$11="Weekly",FT16/(Formulas!$A$3*1),FT16/(Formulas!$A$3*2))),1),IF(TEXT(ISNUMBER($C16),"#####")="False",ROUND(MIN(1,IF(Input!$A$11="Weekly",FT16/(Formulas!$A$3*1),FT16/(Formulas!$A$3*2))),1),ROUND(MIN(1,IF(Input!$A$11="Weekly",FT16/(Formulas!$A$3*1),FT16/(Formulas!$A$3*2))),1)*$C16))</f>
        <v>0</v>
      </c>
      <c r="FW16" s="79"/>
      <c r="FX16" s="77"/>
      <c r="FY16" s="77"/>
      <c r="FZ16" s="80">
        <f>IF($C16="",ROUND(MIN(1,IF(Input!$A$11="Weekly",FX16/(Formulas!$A$3*1),FX16/(Formulas!$A$3*2))),1),IF(TEXT(ISNUMBER($C16),"#####")="False",ROUND(MIN(1,IF(Input!$A$11="Weekly",FX16/(Formulas!$A$3*1),FX16/(Formulas!$A$3*2))),1),ROUND(MIN(1,IF(Input!$A$11="Weekly",FX16/(Formulas!$A$3*1),FX16/(Formulas!$A$3*2))),1)*$C16))</f>
        <v>0</v>
      </c>
      <c r="GA16" s="79"/>
      <c r="GB16" s="77"/>
      <c r="GC16" s="77"/>
      <c r="GD16" s="80">
        <f>IF($C16="",ROUND(MIN(1,IF(Input!$A$11="Weekly",GB16/(Formulas!$A$3*1),GB16/(Formulas!$A$3*2))),1),IF(TEXT(ISNUMBER($C16),"#####")="False",ROUND(MIN(1,IF(Input!$A$11="Weekly",GB16/(Formulas!$A$3*1),GB16/(Formulas!$A$3*2))),1),ROUND(MIN(1,IF(Input!$A$11="Weekly",GB16/(Formulas!$A$3*1),GB16/(Formulas!$A$3*2))),1)*$C16))</f>
        <v>0</v>
      </c>
      <c r="GE16" s="79"/>
      <c r="GF16" s="77"/>
      <c r="GG16" s="77"/>
      <c r="GH16" s="80">
        <f>IF($C16="",ROUND(MIN(1,IF(Input!$A$11="Weekly",GF16/(Formulas!$A$3*1),GF16/(Formulas!$A$3*2))),1),IF(TEXT(ISNUMBER($C16),"#####")="False",ROUND(MIN(1,IF(Input!$A$11="Weekly",GF16/(Formulas!$A$3*1),GF16/(Formulas!$A$3*2))),1),ROUND(MIN(1,IF(Input!$A$11="Weekly",GF16/(Formulas!$A$3*1),GF16/(Formulas!$A$3*2))),1)*$C16))</f>
        <v>0</v>
      </c>
      <c r="GI16" s="79"/>
      <c r="GJ16" s="77"/>
      <c r="GK16" s="77"/>
      <c r="GL16" s="80">
        <f>IF($C16="",ROUND(MIN(1,IF(Input!$A$11="Weekly",GJ16/(Formulas!$A$3*1),GJ16/(Formulas!$A$3*2))),1),IF(TEXT(ISNUMBER($C16),"#####")="False",ROUND(MIN(1,IF(Input!$A$11="Weekly",GJ16/(Formulas!$A$3*1),GJ16/(Formulas!$A$3*2))),1),ROUND(MIN(1,IF(Input!$A$11="Weekly",GJ16/(Formulas!$A$3*1),GJ16/(Formulas!$A$3*2))),1)*$C16))</f>
        <v>0</v>
      </c>
      <c r="GM16" s="79"/>
      <c r="GN16" s="77"/>
      <c r="GO16" s="77"/>
      <c r="GP16" s="80">
        <f>IF($C16="",ROUND(MIN(1,IF(Input!$A$11="Weekly",GN16/(Formulas!$A$3*1),GN16/(Formulas!$A$3*2))),1),IF(TEXT(ISNUMBER($C16),"#####")="False",ROUND(MIN(1,IF(Input!$A$11="Weekly",GN16/(Formulas!$A$3*1),GN16/(Formulas!$A$3*2))),1),ROUND(MIN(1,IF(Input!$A$11="Weekly",GN16/(Formulas!$A$3*1),GN16/(Formulas!$A$3*2))),1)*$C16))</f>
        <v>0</v>
      </c>
      <c r="GQ16" s="79"/>
      <c r="GR16" s="77"/>
      <c r="GS16" s="77"/>
      <c r="GT16" s="80">
        <f>IF($C16="",ROUND(MIN(1,IF(Input!$A$11="Weekly",GR16/(Formulas!$A$3*1),GR16/(Formulas!$A$3*2))),1),IF(TEXT(ISNUMBER($C16),"#####")="False",ROUND(MIN(1,IF(Input!$A$11="Weekly",GR16/(Formulas!$A$3*1),GR16/(Formulas!$A$3*2))),1),ROUND(MIN(1,IF(Input!$A$11="Weekly",GR16/(Formulas!$A$3*1),GR16/(Formulas!$A$3*2))),1)*$C16))</f>
        <v>0</v>
      </c>
      <c r="GU16" s="79"/>
      <c r="GV16" s="77"/>
      <c r="GW16" s="77"/>
      <c r="GX16" s="80">
        <f>IF($C16="",ROUND(MIN(1,IF(Input!$A$11="Weekly",GV16/(Formulas!$A$3*1),GV16/(Formulas!$A$3*2))),1),IF(TEXT(ISNUMBER($C16),"#####")="False",ROUND(MIN(1,IF(Input!$A$11="Weekly",GV16/(Formulas!$A$3*1),GV16/(Formulas!$A$3*2))),1),ROUND(MIN(1,IF(Input!$A$11="Weekly",GV16/(Formulas!$A$3*1),GV16/(Formulas!$A$3*2))),1)*$C16))</f>
        <v>0</v>
      </c>
      <c r="GY16" s="79"/>
      <c r="GZ16" s="77"/>
      <c r="HA16" s="77"/>
      <c r="HB16" s="80">
        <f>IF($C16="",ROUND(MIN(1,IF(Input!$A$11="Weekly",GZ16/(Formulas!$A$3*1),GZ16/(Formulas!$A$3*2))),1),IF(TEXT(ISNUMBER($C16),"#####")="False",ROUND(MIN(1,IF(Input!$A$11="Weekly",GZ16/(Formulas!$A$3*1),GZ16/(Formulas!$A$3*2))),1),ROUND(MIN(1,IF(Input!$A$11="Weekly",GZ16/(Formulas!$A$3*1),GZ16/(Formulas!$A$3*2))),1)*$C16))</f>
        <v>0</v>
      </c>
      <c r="HC16" s="79"/>
      <c r="HD16" s="77"/>
      <c r="HE16" s="77"/>
      <c r="HF16" s="80">
        <f>IF($C16="",ROUND(MIN(1,IF(Input!$A$11="Weekly",HD16/(Formulas!$A$3*1),HD16/(Formulas!$A$3*2))),1),IF(TEXT(ISNUMBER($C16),"#####")="False",ROUND(MIN(1,IF(Input!$A$11="Weekly",HD16/(Formulas!$A$3*1),HD16/(Formulas!$A$3*2))),1),ROUND(MIN(1,IF(Input!$A$11="Weekly",HD16/(Formulas!$A$3*1),HD16/(Formulas!$A$3*2))),1)*$C16))</f>
        <v>0</v>
      </c>
      <c r="HG16" s="79"/>
      <c r="HH16" s="35"/>
      <c r="HI16" s="35">
        <f t="shared" si="0"/>
        <v>0</v>
      </c>
      <c r="HJ16" s="35"/>
      <c r="HK16" s="35">
        <f t="shared" si="1"/>
        <v>0</v>
      </c>
      <c r="HL16" s="35"/>
      <c r="HM16" s="35">
        <f t="shared" si="2"/>
        <v>0</v>
      </c>
      <c r="HN16" s="35"/>
      <c r="HO16" s="35">
        <f t="shared" si="3"/>
        <v>0</v>
      </c>
      <c r="HP16" s="35"/>
      <c r="HQ16" s="35"/>
      <c r="HR16" s="35"/>
      <c r="HS16" s="35"/>
      <c r="HT16" s="35"/>
    </row>
    <row r="17" spans="2:228" x14ac:dyDescent="0.25">
      <c r="B17" s="74"/>
      <c r="D17" s="77"/>
      <c r="E17" s="77"/>
      <c r="F17" s="80">
        <f>IF($C17="",ROUND(MIN(1,IF(Input!$A$11="Weekly",D17/(Formulas!$A$3*1),D17/(Formulas!$A$3*2))),1),IF(TEXT(ISNUMBER($C17),"#####")="False",ROUND(MIN(1,IF(Input!$A$11="Weekly",D17/(Formulas!$A$3*1),D17/(Formulas!$A$3*2))),1),ROUND(MIN(1,IF(Input!$A$11="Weekly",D17/(Formulas!$A$3*1),D17/(Formulas!$A$3*2))),1)*$C17))</f>
        <v>0</v>
      </c>
      <c r="G17" s="101"/>
      <c r="H17" s="77"/>
      <c r="I17" s="77"/>
      <c r="J17" s="80">
        <f>IF($C17="",ROUND(MIN(1,IF(Input!$A$11="Weekly",H17/(Formulas!$A$3*1),H17/(Formulas!$A$3*2))),1),IF(TEXT(ISNUMBER($C17),"#####")="False",ROUND(MIN(1,IF(Input!$A$11="Weekly",H17/(Formulas!$A$3*1),H17/(Formulas!$A$3*2))),1),ROUND(MIN(1,IF(Input!$A$11="Weekly",H17/(Formulas!$A$3*1),H17/(Formulas!$A$3*2))),1)*$C17))</f>
        <v>0</v>
      </c>
      <c r="K17" s="101"/>
      <c r="L17" s="77"/>
      <c r="M17" s="77"/>
      <c r="N17" s="80">
        <f>IF($C17="",ROUND(MIN(1,IF(Input!$A$11="Weekly",L17/(Formulas!$A$3*1),L17/(Formulas!$A$3*2))),1),IF(TEXT(ISNUMBER($C17),"#####")="False",ROUND(MIN(1,IF(Input!$A$11="Weekly",L17/(Formulas!$A$3*1),L17/(Formulas!$A$3*2))),1),ROUND(MIN(1,IF(Input!$A$11="Weekly",L17/(Formulas!$A$3*1),L17/(Formulas!$A$3*2))),1)*$C17))</f>
        <v>0</v>
      </c>
      <c r="O17" s="101"/>
      <c r="P17" s="77"/>
      <c r="Q17" s="77"/>
      <c r="R17" s="80">
        <f>IF($C17="",ROUND(MIN(1,IF(Input!$A$11="Weekly",P17/(Formulas!$A$3*1),P17/(Formulas!$A$3*2))),1),IF(TEXT(ISNUMBER($C17),"#####")="False",ROUND(MIN(1,IF(Input!$A$11="Weekly",P17/(Formulas!$A$3*1),P17/(Formulas!$A$3*2))),1),ROUND(MIN(1,IF(Input!$A$11="Weekly",P17/(Formulas!$A$3*1),P17/(Formulas!$A$3*2))),1)*$C17))</f>
        <v>0</v>
      </c>
      <c r="S17" s="101"/>
      <c r="T17" s="77"/>
      <c r="U17" s="77"/>
      <c r="V17" s="80">
        <f>IF($C17="",ROUND(MIN(1,IF(Input!$A$11="Weekly",T17/(Formulas!$A$3*1),T17/(Formulas!$A$3*2))),1),IF(TEXT(ISNUMBER($C17),"#####")="False",ROUND(MIN(1,IF(Input!$A$11="Weekly",T17/(Formulas!$A$3*1),T17/(Formulas!$A$3*2))),1),ROUND(MIN(1,IF(Input!$A$11="Weekly",T17/(Formulas!$A$3*1),T17/(Formulas!$A$3*2))),1)*$C17))</f>
        <v>0</v>
      </c>
      <c r="W17" s="101"/>
      <c r="X17" s="77"/>
      <c r="Y17" s="77"/>
      <c r="Z17" s="80">
        <f>IF($C17="",ROUND(MIN(1,IF(Input!$A$11="Weekly",X17/(Formulas!$A$3*1),X17/(Formulas!$A$3*2))),1),IF(TEXT(ISNUMBER($C17),"#####")="False",ROUND(MIN(1,IF(Input!$A$11="Weekly",X17/(Formulas!$A$3*1),X17/(Formulas!$A$3*2))),1),ROUND(MIN(1,IF(Input!$A$11="Weekly",X17/(Formulas!$A$3*1),X17/(Formulas!$A$3*2))),1)*$C17))</f>
        <v>0</v>
      </c>
      <c r="AA17" s="101"/>
      <c r="AB17" s="77"/>
      <c r="AC17" s="77"/>
      <c r="AD17" s="80">
        <f>IF($C17="",ROUND(MIN(1,IF(Input!$A$11="Weekly",AB17/(Formulas!$A$3*1),AB17/(Formulas!$A$3*2))),1),IF(TEXT(ISNUMBER($C17),"#####")="False",ROUND(MIN(1,IF(Input!$A$11="Weekly",AB17/(Formulas!$A$3*1),AB17/(Formulas!$A$3*2))),1),ROUND(MIN(1,IF(Input!$A$11="Weekly",AB17/(Formulas!$A$3*1),AB17/(Formulas!$A$3*2))),1)*$C17))</f>
        <v>0</v>
      </c>
      <c r="AE17" s="101"/>
      <c r="AF17" s="77"/>
      <c r="AG17" s="77"/>
      <c r="AH17" s="80">
        <f>IF($C17="",ROUND(MIN(1,IF(Input!$A$11="Weekly",AF17/(Formulas!$A$3*1),AF17/(Formulas!$A$3*2))),1),IF(TEXT(ISNUMBER($C17),"#####")="False",ROUND(MIN(1,IF(Input!$A$11="Weekly",AF17/(Formulas!$A$3*1),AF17/(Formulas!$A$3*2))),1),ROUND(MIN(1,IF(Input!$A$11="Weekly",AF17/(Formulas!$A$3*1),AF17/(Formulas!$A$3*2))),1)*$C17))</f>
        <v>0</v>
      </c>
      <c r="AI17" s="101"/>
      <c r="AJ17" s="77"/>
      <c r="AK17" s="77"/>
      <c r="AL17" s="80">
        <f>IF($C17="",ROUND(MIN(1,IF(Input!$A$11="Weekly",AJ17/(Formulas!$A$3*1),AJ17/(Formulas!$A$3*2))),1),IF(TEXT(ISNUMBER($C17),"#####")="False",ROUND(MIN(1,IF(Input!$A$11="Weekly",AJ17/(Formulas!$A$3*1),AJ17/(Formulas!$A$3*2))),1),ROUND(MIN(1,IF(Input!$A$11="Weekly",AJ17/(Formulas!$A$3*1),AJ17/(Formulas!$A$3*2))),1)*$C17))</f>
        <v>0</v>
      </c>
      <c r="AM17" s="101"/>
      <c r="AN17" s="77"/>
      <c r="AO17" s="77"/>
      <c r="AP17" s="80">
        <f>IF($C17="",ROUND(MIN(1,IF(Input!$A$11="Weekly",AN17/(Formulas!$A$3*1),AN17/(Formulas!$A$3*2))),1),IF(TEXT(ISNUMBER($C17),"#####")="False",ROUND(MIN(1,IF(Input!$A$11="Weekly",AN17/(Formulas!$A$3*1),AN17/(Formulas!$A$3*2))),1),ROUND(MIN(1,IF(Input!$A$11="Weekly",AN17/(Formulas!$A$3*1),AN17/(Formulas!$A$3*2))),1)*$C17))</f>
        <v>0</v>
      </c>
      <c r="AQ17" s="101"/>
      <c r="AR17" s="77"/>
      <c r="AS17" s="77"/>
      <c r="AT17" s="80">
        <f>IF($C17="",ROUND(MIN(1,IF(Input!$A$11="Weekly",AR17/(Formulas!$A$3*1),AR17/(Formulas!$A$3*2))),1),IF(TEXT(ISNUMBER($C17),"#####")="False",ROUND(MIN(1,IF(Input!$A$11="Weekly",AR17/(Formulas!$A$3*1),AR17/(Formulas!$A$3*2))),1),ROUND(MIN(1,IF(Input!$A$11="Weekly",AR17/(Formulas!$A$3*1),AR17/(Formulas!$A$3*2))),1)*$C17))</f>
        <v>0</v>
      </c>
      <c r="AU17" s="101"/>
      <c r="AV17" s="77"/>
      <c r="AW17" s="77"/>
      <c r="AX17" s="80">
        <f>IF($C17="",ROUND(MIN(1,IF(Input!$A$11="Weekly",AV17/(Formulas!$A$3*1),AV17/(Formulas!$A$3*2))),1),IF(TEXT(ISNUMBER($C17),"#####")="False",ROUND(MIN(1,IF(Input!$A$11="Weekly",AV17/(Formulas!$A$3*1),AV17/(Formulas!$A$3*2))),1),ROUND(MIN(1,IF(Input!$A$11="Weekly",AV17/(Formulas!$A$3*1),AV17/(Formulas!$A$3*2))),1)*$C17))</f>
        <v>0</v>
      </c>
      <c r="AY17" s="101"/>
      <c r="AZ17" s="77"/>
      <c r="BA17" s="77"/>
      <c r="BB17" s="80">
        <f>IF($C17="",ROUND(MIN(1,IF(Input!$A$11="Weekly",AZ17/(Formulas!$A$3*1),AZ17/(Formulas!$A$3*2))),1),IF(TEXT(ISNUMBER($C17),"#####")="False",ROUND(MIN(1,IF(Input!$A$11="Weekly",AZ17/(Formulas!$A$3*1),AZ17/(Formulas!$A$3*2))),1),ROUND(MIN(1,IF(Input!$A$11="Weekly",AZ17/(Formulas!$A$3*1),AZ17/(Formulas!$A$3*2))),1)*$C17))</f>
        <v>0</v>
      </c>
      <c r="BC17" s="101"/>
      <c r="BD17" s="77"/>
      <c r="BE17" s="77"/>
      <c r="BF17" s="80">
        <f>IF($C17="",ROUND(MIN(1,IF(Input!$A$11="Weekly",BD17/(Formulas!$A$3*1),BD17/(Formulas!$A$3*2))),1),IF(TEXT(ISNUMBER($C17),"#####")="False",ROUND(MIN(1,IF(Input!$A$11="Weekly",BD17/(Formulas!$A$3*1),BD17/(Formulas!$A$3*2))),1),ROUND(MIN(1,IF(Input!$A$11="Weekly",BD17/(Formulas!$A$3*1),BD17/(Formulas!$A$3*2))),1)*$C17))</f>
        <v>0</v>
      </c>
      <c r="BG17" s="101"/>
      <c r="BH17" s="77"/>
      <c r="BI17" s="77"/>
      <c r="BJ17" s="80">
        <f>IF($C17="",ROUND(MIN(1,IF(Input!$A$11="Weekly",BH17/(Formulas!$A$3*1),BH17/(Formulas!$A$3*2))),1),IF(TEXT(ISNUMBER($C17),"#####")="False",ROUND(MIN(1,IF(Input!$A$11="Weekly",BH17/(Formulas!$A$3*1),BH17/(Formulas!$A$3*2))),1),ROUND(MIN(1,IF(Input!$A$11="Weekly",BH17/(Formulas!$A$3*1),BH17/(Formulas!$A$3*2))),1)*$C17))</f>
        <v>0</v>
      </c>
      <c r="BK17" s="101"/>
      <c r="BL17" s="77"/>
      <c r="BM17" s="77"/>
      <c r="BN17" s="80">
        <f>IF($C17="",ROUND(MIN(1,IF(Input!$A$11="Weekly",BL17/(Formulas!$A$3*1),BL17/(Formulas!$A$3*2))),1),IF(TEXT(ISNUMBER($C17),"#####")="False",ROUND(MIN(1,IF(Input!$A$11="Weekly",BL17/(Formulas!$A$3*1),BL17/(Formulas!$A$3*2))),1),ROUND(MIN(1,IF(Input!$A$11="Weekly",BL17/(Formulas!$A$3*1),BL17/(Formulas!$A$3*2))),1)*$C17))</f>
        <v>0</v>
      </c>
      <c r="BO17" s="101"/>
      <c r="BP17" s="77"/>
      <c r="BQ17" s="77"/>
      <c r="BR17" s="80">
        <f>IF($C17="",ROUND(MIN(1,IF(Input!$A$11="Weekly",BP17/(Formulas!$A$3*1),BP17/(Formulas!$A$3*2))),1),IF(TEXT(ISNUMBER($C17),"#####")="False",ROUND(MIN(1,IF(Input!$A$11="Weekly",BP17/(Formulas!$A$3*1),BP17/(Formulas!$A$3*2))),1),ROUND(MIN(1,IF(Input!$A$11="Weekly",BP17/(Formulas!$A$3*1),BP17/(Formulas!$A$3*2))),1)*$C17))</f>
        <v>0</v>
      </c>
      <c r="BS17" s="101"/>
      <c r="BT17" s="77"/>
      <c r="BU17" s="77"/>
      <c r="BV17" s="80">
        <f>IF($C17="",ROUND(MIN(1,IF(Input!$A$11="Weekly",BT17/(Formulas!$A$3*1),BT17/(Formulas!$A$3*2))),1),IF(TEXT(ISNUMBER($C17),"#####")="False",ROUND(MIN(1,IF(Input!$A$11="Weekly",BT17/(Formulas!$A$3*1),BT17/(Formulas!$A$3*2))),1),ROUND(MIN(1,IF(Input!$A$11="Weekly",BT17/(Formulas!$A$3*1),BT17/(Formulas!$A$3*2))),1)*$C17))</f>
        <v>0</v>
      </c>
      <c r="BW17" s="101"/>
      <c r="BX17" s="77"/>
      <c r="BY17" s="77"/>
      <c r="BZ17" s="80">
        <f>IF($C17="",ROUND(MIN(1,IF(Input!$A$11="Weekly",BX17/(Formulas!$A$3*1),BX17/(Formulas!$A$3*2))),1),IF(TEXT(ISNUMBER($C17),"#####")="False",ROUND(MIN(1,IF(Input!$A$11="Weekly",BX17/(Formulas!$A$3*1),BX17/(Formulas!$A$3*2))),1),ROUND(MIN(1,IF(Input!$A$11="Weekly",BX17/(Formulas!$A$3*1),BX17/(Formulas!$A$3*2))),1)*$C17))</f>
        <v>0</v>
      </c>
      <c r="CA17" s="101"/>
      <c r="CB17" s="77"/>
      <c r="CC17" s="77"/>
      <c r="CD17" s="80">
        <f>IF($C17="",ROUND(MIN(1,IF(Input!$A$11="Weekly",CB17/(Formulas!$A$3*1),CB17/(Formulas!$A$3*2))),1),IF(TEXT(ISNUMBER($C17),"#####")="False",ROUND(MIN(1,IF(Input!$A$11="Weekly",CB17/(Formulas!$A$3*1),CB17/(Formulas!$A$3*2))),1),ROUND(MIN(1,IF(Input!$A$11="Weekly",CB17/(Formulas!$A$3*1),CB17/(Formulas!$A$3*2))),1)*$C17))</f>
        <v>0</v>
      </c>
      <c r="CE17" s="101"/>
      <c r="CF17" s="77"/>
      <c r="CG17" s="77"/>
      <c r="CH17" s="80">
        <f>IF($C17="",ROUND(MIN(1,IF(Input!$A$11="Weekly",CF17/(Formulas!$A$3*1),CF17/(Formulas!$A$3*2))),1),IF(TEXT(ISNUMBER($C17),"#####")="False",ROUND(MIN(1,IF(Input!$A$11="Weekly",CF17/(Formulas!$A$3*1),CF17/(Formulas!$A$3*2))),1),ROUND(MIN(1,IF(Input!$A$11="Weekly",CF17/(Formulas!$A$3*1),CF17/(Formulas!$A$3*2))),1)*$C17))</f>
        <v>0</v>
      </c>
      <c r="CI17" s="101"/>
      <c r="CJ17" s="77"/>
      <c r="CK17" s="77"/>
      <c r="CL17" s="80">
        <f>IF($C17="",ROUND(MIN(1,IF(Input!$A$11="Weekly",CJ17/(Formulas!$A$3*1),CJ17/(Formulas!$A$3*2))),1),IF(TEXT(ISNUMBER($C17),"#####")="False",ROUND(MIN(1,IF(Input!$A$11="Weekly",CJ17/(Formulas!$A$3*1),CJ17/(Formulas!$A$3*2))),1),ROUND(MIN(1,IF(Input!$A$11="Weekly",CJ17/(Formulas!$A$3*1),CJ17/(Formulas!$A$3*2))),1)*$C17))</f>
        <v>0</v>
      </c>
      <c r="CM17" s="101"/>
      <c r="CN17" s="77"/>
      <c r="CO17" s="77"/>
      <c r="CP17" s="80">
        <f>IF($C17="",ROUND(MIN(1,IF(Input!$A$11="Weekly",CN17/(Formulas!$A$3*1),CN17/(Formulas!$A$3*2))),1),IF(TEXT(ISNUMBER($C17),"#####")="False",ROUND(MIN(1,IF(Input!$A$11="Weekly",CN17/(Formulas!$A$3*1),CN17/(Formulas!$A$3*2))),1),ROUND(MIN(1,IF(Input!$A$11="Weekly",CN17/(Formulas!$A$3*1),CN17/(Formulas!$A$3*2))),1)*$C17))</f>
        <v>0</v>
      </c>
      <c r="CQ17" s="101"/>
      <c r="CR17" s="77"/>
      <c r="CS17" s="77"/>
      <c r="CT17" s="80">
        <f>IF($C17="",ROUND(MIN(1,IF(Input!$A$11="Weekly",CR17/(Formulas!$A$3*1),CR17/(Formulas!$A$3*2))),1),IF(TEXT(ISNUMBER($C17),"#####")="False",ROUND(MIN(1,IF(Input!$A$11="Weekly",CR17/(Formulas!$A$3*1),CR17/(Formulas!$A$3*2))),1),ROUND(MIN(1,IF(Input!$A$11="Weekly",CR17/(Formulas!$A$3*1),CR17/(Formulas!$A$3*2))),1)*$C17))</f>
        <v>0</v>
      </c>
      <c r="CU17" s="101"/>
      <c r="CV17" s="77"/>
      <c r="CW17" s="77"/>
      <c r="CX17" s="80">
        <f>IF($C17="",ROUND(MIN(1,IF(Input!$A$11="Weekly",CV17/(Formulas!$A$3*1),CV17/(Formulas!$A$3*2))),1),IF(TEXT(ISNUMBER($C17),"#####")="False",ROUND(MIN(1,IF(Input!$A$11="Weekly",CV17/(Formulas!$A$3*1),CV17/(Formulas!$A$3*2))),1),ROUND(MIN(1,IF(Input!$A$11="Weekly",CV17/(Formulas!$A$3*1),CV17/(Formulas!$A$3*2))),1)*$C17))</f>
        <v>0</v>
      </c>
      <c r="CY17" s="101"/>
      <c r="CZ17" s="77"/>
      <c r="DA17" s="77"/>
      <c r="DB17" s="80">
        <f>IF($C17="",ROUND(MIN(1,IF(Input!$A$11="Weekly",CZ17/(Formulas!$A$3*1),CZ17/(Formulas!$A$3*2))),1),IF(TEXT(ISNUMBER($C17),"#####")="False",ROUND(MIN(1,IF(Input!$A$11="Weekly",CZ17/(Formulas!$A$3*1),CZ17/(Formulas!$A$3*2))),1),ROUND(MIN(1,IF(Input!$A$11="Weekly",CZ17/(Formulas!$A$3*1),CZ17/(Formulas!$A$3*2))),1)*$C17))</f>
        <v>0</v>
      </c>
      <c r="DC17" s="79"/>
      <c r="DD17" s="77"/>
      <c r="DE17" s="77"/>
      <c r="DF17" s="80">
        <f>IF($C17="",ROUND(MIN(1,IF(Input!$A$11="Weekly",DD17/(Formulas!$A$3*1),DD17/(Formulas!$A$3*2))),1),IF(TEXT(ISNUMBER($C17),"#####")="False",ROUND(MIN(1,IF(Input!$A$11="Weekly",DD17/(Formulas!$A$3*1),DD17/(Formulas!$A$3*2))),1),ROUND(MIN(1,IF(Input!$A$11="Weekly",DD17/(Formulas!$A$3*1),DD17/(Formulas!$A$3*2))),1)*$C17))</f>
        <v>0</v>
      </c>
      <c r="DG17" s="79"/>
      <c r="DH17" s="77"/>
      <c r="DI17" s="77"/>
      <c r="DJ17" s="80">
        <f>IF($C17="",ROUND(MIN(1,IF(Input!$A$11="Weekly",DH17/(Formulas!$A$3*1),DH17/(Formulas!$A$3*2))),1),IF(TEXT(ISNUMBER($C17),"#####")="False",ROUND(MIN(1,IF(Input!$A$11="Weekly",DH17/(Formulas!$A$3*1),DH17/(Formulas!$A$3*2))),1),ROUND(MIN(1,IF(Input!$A$11="Weekly",DH17/(Formulas!$A$3*1),DH17/(Formulas!$A$3*2))),1)*$C17))</f>
        <v>0</v>
      </c>
      <c r="DK17" s="79"/>
      <c r="DL17" s="77"/>
      <c r="DM17" s="77"/>
      <c r="DN17" s="80">
        <f>IF($C17="",ROUND(MIN(1,IF(Input!$A$11="Weekly",DL17/(Formulas!$A$3*1),DL17/(Formulas!$A$3*2))),1),IF(TEXT(ISNUMBER($C17),"#####")="False",ROUND(MIN(1,IF(Input!$A$11="Weekly",DL17/(Formulas!$A$3*1),DL17/(Formulas!$A$3*2))),1),ROUND(MIN(1,IF(Input!$A$11="Weekly",DL17/(Formulas!$A$3*1),DL17/(Formulas!$A$3*2))),1)*$C17))</f>
        <v>0</v>
      </c>
      <c r="DO17" s="79"/>
      <c r="DP17" s="77"/>
      <c r="DQ17" s="77"/>
      <c r="DR17" s="80">
        <f>IF($C17="",ROUND(MIN(1,IF(Input!$A$11="Weekly",DP17/(Formulas!$A$3*1),DP17/(Formulas!$A$3*2))),1),IF(TEXT(ISNUMBER($C17),"#####")="False",ROUND(MIN(1,IF(Input!$A$11="Weekly",DP17/(Formulas!$A$3*1),DP17/(Formulas!$A$3*2))),1),ROUND(MIN(1,IF(Input!$A$11="Weekly",DP17/(Formulas!$A$3*1),DP17/(Formulas!$A$3*2))),1)*$C17))</f>
        <v>0</v>
      </c>
      <c r="DS17" s="79"/>
      <c r="DT17" s="77"/>
      <c r="DU17" s="77"/>
      <c r="DV17" s="80">
        <f>IF($C17="",ROUND(MIN(1,IF(Input!$A$11="Weekly",DT17/(Formulas!$A$3*1),DT17/(Formulas!$A$3*2))),1),IF(TEXT(ISNUMBER($C17),"#####")="False",ROUND(MIN(1,IF(Input!$A$11="Weekly",DT17/(Formulas!$A$3*1),DT17/(Formulas!$A$3*2))),1),ROUND(MIN(1,IF(Input!$A$11="Weekly",DT17/(Formulas!$A$3*1),DT17/(Formulas!$A$3*2))),1)*$C17))</f>
        <v>0</v>
      </c>
      <c r="DW17" s="79"/>
      <c r="DX17" s="77"/>
      <c r="DY17" s="77"/>
      <c r="DZ17" s="80">
        <f>IF($C17="",ROUND(MIN(1,IF(Input!$A$11="Weekly",DX17/(Formulas!$A$3*1),DX17/(Formulas!$A$3*2))),1),IF(TEXT(ISNUMBER($C17),"#####")="False",ROUND(MIN(1,IF(Input!$A$11="Weekly",DX17/(Formulas!$A$3*1),DX17/(Formulas!$A$3*2))),1),ROUND(MIN(1,IF(Input!$A$11="Weekly",DX17/(Formulas!$A$3*1),DX17/(Formulas!$A$3*2))),1)*$C17))</f>
        <v>0</v>
      </c>
      <c r="EA17" s="79"/>
      <c r="EB17" s="77"/>
      <c r="EC17" s="77"/>
      <c r="ED17" s="80">
        <f>IF($C17="",ROUND(MIN(1,IF(Input!$A$11="Weekly",EB17/(Formulas!$A$3*1),EB17/(Formulas!$A$3*2))),1),IF(TEXT(ISNUMBER($C17),"#####")="False",ROUND(MIN(1,IF(Input!$A$11="Weekly",EB17/(Formulas!$A$3*1),EB17/(Formulas!$A$3*2))),1),ROUND(MIN(1,IF(Input!$A$11="Weekly",EB17/(Formulas!$A$3*1),EB17/(Formulas!$A$3*2))),1)*$C17))</f>
        <v>0</v>
      </c>
      <c r="EE17" s="79"/>
      <c r="EF17" s="77"/>
      <c r="EG17" s="77"/>
      <c r="EH17" s="80">
        <f>IF($C17="",ROUND(MIN(1,IF(Input!$A$11="Weekly",EF17/(Formulas!$A$3*1),EF17/(Formulas!$A$3*2))),1),IF(TEXT(ISNUMBER($C17),"#####")="False",ROUND(MIN(1,IF(Input!$A$11="Weekly",EF17/(Formulas!$A$3*1),EF17/(Formulas!$A$3*2))),1),ROUND(MIN(1,IF(Input!$A$11="Weekly",EF17/(Formulas!$A$3*1),EF17/(Formulas!$A$3*2))),1)*$C17))</f>
        <v>0</v>
      </c>
      <c r="EI17" s="79"/>
      <c r="EJ17" s="77"/>
      <c r="EK17" s="77"/>
      <c r="EL17" s="80">
        <f>IF($C17="",ROUND(MIN(1,IF(Input!$A$11="Weekly",EJ17/(Formulas!$A$3*1),EJ17/(Formulas!$A$3*2))),1),IF(TEXT(ISNUMBER($C17),"#####")="False",ROUND(MIN(1,IF(Input!$A$11="Weekly",EJ17/(Formulas!$A$3*1),EJ17/(Formulas!$A$3*2))),1),ROUND(MIN(1,IF(Input!$A$11="Weekly",EJ17/(Formulas!$A$3*1),EJ17/(Formulas!$A$3*2))),1)*$C17))</f>
        <v>0</v>
      </c>
      <c r="EM17" s="79"/>
      <c r="EN17" s="77"/>
      <c r="EO17" s="77"/>
      <c r="EP17" s="80">
        <f>IF($C17="",ROUND(MIN(1,IF(Input!$A$11="Weekly",EN17/(Formulas!$A$3*1),EN17/(Formulas!$A$3*2))),1),IF(TEXT(ISNUMBER($C17),"#####")="False",ROUND(MIN(1,IF(Input!$A$11="Weekly",EN17/(Formulas!$A$3*1),EN17/(Formulas!$A$3*2))),1),ROUND(MIN(1,IF(Input!$A$11="Weekly",EN17/(Formulas!$A$3*1),EN17/(Formulas!$A$3*2))),1)*$C17))</f>
        <v>0</v>
      </c>
      <c r="EQ17" s="79"/>
      <c r="ER17" s="77"/>
      <c r="ES17" s="77"/>
      <c r="ET17" s="80">
        <f>IF($C17="",ROUND(MIN(1,IF(Input!$A$11="Weekly",ER17/(Formulas!$A$3*1),ER17/(Formulas!$A$3*2))),1),IF(TEXT(ISNUMBER($C17),"#####")="False",ROUND(MIN(1,IF(Input!$A$11="Weekly",ER17/(Formulas!$A$3*1),ER17/(Formulas!$A$3*2))),1),ROUND(MIN(1,IF(Input!$A$11="Weekly",ER17/(Formulas!$A$3*1),ER17/(Formulas!$A$3*2))),1)*$C17))</f>
        <v>0</v>
      </c>
      <c r="EU17" s="79"/>
      <c r="EV17" s="77"/>
      <c r="EW17" s="77"/>
      <c r="EX17" s="80">
        <f>IF($C17="",ROUND(MIN(1,IF(Input!$A$11="Weekly",EV17/(Formulas!$A$3*1),EV17/(Formulas!$A$3*2))),1),IF(TEXT(ISNUMBER($C17),"#####")="False",ROUND(MIN(1,IF(Input!$A$11="Weekly",EV17/(Formulas!$A$3*1),EV17/(Formulas!$A$3*2))),1),ROUND(MIN(1,IF(Input!$A$11="Weekly",EV17/(Formulas!$A$3*1),EV17/(Formulas!$A$3*2))),1)*$C17))</f>
        <v>0</v>
      </c>
      <c r="EY17" s="79"/>
      <c r="EZ17" s="77"/>
      <c r="FA17" s="77"/>
      <c r="FB17" s="80">
        <f>IF($C17="",ROUND(MIN(1,IF(Input!$A$11="Weekly",EZ17/(Formulas!$A$3*1),EZ17/(Formulas!$A$3*2))),1),IF(TEXT(ISNUMBER($C17),"#####")="False",ROUND(MIN(1,IF(Input!$A$11="Weekly",EZ17/(Formulas!$A$3*1),EZ17/(Formulas!$A$3*2))),1),ROUND(MIN(1,IF(Input!$A$11="Weekly",EZ17/(Formulas!$A$3*1),EZ17/(Formulas!$A$3*2))),1)*$C17))</f>
        <v>0</v>
      </c>
      <c r="FC17" s="79"/>
      <c r="FD17" s="77"/>
      <c r="FE17" s="77"/>
      <c r="FF17" s="80">
        <f>IF($C17="",ROUND(MIN(1,IF(Input!$A$11="Weekly",FD17/(Formulas!$A$3*1),FD17/(Formulas!$A$3*2))),1),IF(TEXT(ISNUMBER($C17),"#####")="False",ROUND(MIN(1,IF(Input!$A$11="Weekly",FD17/(Formulas!$A$3*1),FD17/(Formulas!$A$3*2))),1),ROUND(MIN(1,IF(Input!$A$11="Weekly",FD17/(Formulas!$A$3*1),FD17/(Formulas!$A$3*2))),1)*$C17))</f>
        <v>0</v>
      </c>
      <c r="FG17" s="79"/>
      <c r="FH17" s="77"/>
      <c r="FI17" s="77"/>
      <c r="FJ17" s="80">
        <f>IF($C17="",ROUND(MIN(1,IF(Input!$A$11="Weekly",FH17/(Formulas!$A$3*1),FH17/(Formulas!$A$3*2))),1),IF(TEXT(ISNUMBER($C17),"#####")="False",ROUND(MIN(1,IF(Input!$A$11="Weekly",FH17/(Formulas!$A$3*1),FH17/(Formulas!$A$3*2))),1),ROUND(MIN(1,IF(Input!$A$11="Weekly",FH17/(Formulas!$A$3*1),FH17/(Formulas!$A$3*2))),1)*$C17))</f>
        <v>0</v>
      </c>
      <c r="FK17" s="79"/>
      <c r="FL17" s="77"/>
      <c r="FM17" s="77"/>
      <c r="FN17" s="80">
        <f>IF($C17="",ROUND(MIN(1,IF(Input!$A$11="Weekly",FL17/(Formulas!$A$3*1),FL17/(Formulas!$A$3*2))),1),IF(TEXT(ISNUMBER($C17),"#####")="False",ROUND(MIN(1,IF(Input!$A$11="Weekly",FL17/(Formulas!$A$3*1),FL17/(Formulas!$A$3*2))),1),ROUND(MIN(1,IF(Input!$A$11="Weekly",FL17/(Formulas!$A$3*1),FL17/(Formulas!$A$3*2))),1)*$C17))</f>
        <v>0</v>
      </c>
      <c r="FO17" s="79"/>
      <c r="FP17" s="77"/>
      <c r="FQ17" s="77"/>
      <c r="FR17" s="80">
        <f>IF($C17="",ROUND(MIN(1,IF(Input!$A$11="Weekly",FP17/(Formulas!$A$3*1),FP17/(Formulas!$A$3*2))),1),IF(TEXT(ISNUMBER($C17),"#####")="False",ROUND(MIN(1,IF(Input!$A$11="Weekly",FP17/(Formulas!$A$3*1),FP17/(Formulas!$A$3*2))),1),ROUND(MIN(1,IF(Input!$A$11="Weekly",FP17/(Formulas!$A$3*1),FP17/(Formulas!$A$3*2))),1)*$C17))</f>
        <v>0</v>
      </c>
      <c r="FS17" s="79"/>
      <c r="FT17" s="77"/>
      <c r="FU17" s="77"/>
      <c r="FV17" s="80">
        <f>IF($C17="",ROUND(MIN(1,IF(Input!$A$11="Weekly",FT17/(Formulas!$A$3*1),FT17/(Formulas!$A$3*2))),1),IF(TEXT(ISNUMBER($C17),"#####")="False",ROUND(MIN(1,IF(Input!$A$11="Weekly",FT17/(Formulas!$A$3*1),FT17/(Formulas!$A$3*2))),1),ROUND(MIN(1,IF(Input!$A$11="Weekly",FT17/(Formulas!$A$3*1),FT17/(Formulas!$A$3*2))),1)*$C17))</f>
        <v>0</v>
      </c>
      <c r="FW17" s="79"/>
      <c r="FX17" s="77"/>
      <c r="FY17" s="77"/>
      <c r="FZ17" s="80">
        <f>IF($C17="",ROUND(MIN(1,IF(Input!$A$11="Weekly",FX17/(Formulas!$A$3*1),FX17/(Formulas!$A$3*2))),1),IF(TEXT(ISNUMBER($C17),"#####")="False",ROUND(MIN(1,IF(Input!$A$11="Weekly",FX17/(Formulas!$A$3*1),FX17/(Formulas!$A$3*2))),1),ROUND(MIN(1,IF(Input!$A$11="Weekly",FX17/(Formulas!$A$3*1),FX17/(Formulas!$A$3*2))),1)*$C17))</f>
        <v>0</v>
      </c>
      <c r="GA17" s="79"/>
      <c r="GB17" s="77"/>
      <c r="GC17" s="77"/>
      <c r="GD17" s="80">
        <f>IF($C17="",ROUND(MIN(1,IF(Input!$A$11="Weekly",GB17/(Formulas!$A$3*1),GB17/(Formulas!$A$3*2))),1),IF(TEXT(ISNUMBER($C17),"#####")="False",ROUND(MIN(1,IF(Input!$A$11="Weekly",GB17/(Formulas!$A$3*1),GB17/(Formulas!$A$3*2))),1),ROUND(MIN(1,IF(Input!$A$11="Weekly",GB17/(Formulas!$A$3*1),GB17/(Formulas!$A$3*2))),1)*$C17))</f>
        <v>0</v>
      </c>
      <c r="GE17" s="79"/>
      <c r="GF17" s="77"/>
      <c r="GG17" s="77"/>
      <c r="GH17" s="80">
        <f>IF($C17="",ROUND(MIN(1,IF(Input!$A$11="Weekly",GF17/(Formulas!$A$3*1),GF17/(Formulas!$A$3*2))),1),IF(TEXT(ISNUMBER($C17),"#####")="False",ROUND(MIN(1,IF(Input!$A$11="Weekly",GF17/(Formulas!$A$3*1),GF17/(Formulas!$A$3*2))),1),ROUND(MIN(1,IF(Input!$A$11="Weekly",GF17/(Formulas!$A$3*1),GF17/(Formulas!$A$3*2))),1)*$C17))</f>
        <v>0</v>
      </c>
      <c r="GI17" s="79"/>
      <c r="GJ17" s="77"/>
      <c r="GK17" s="77"/>
      <c r="GL17" s="80">
        <f>IF($C17="",ROUND(MIN(1,IF(Input!$A$11="Weekly",GJ17/(Formulas!$A$3*1),GJ17/(Formulas!$A$3*2))),1),IF(TEXT(ISNUMBER($C17),"#####")="False",ROUND(MIN(1,IF(Input!$A$11="Weekly",GJ17/(Formulas!$A$3*1),GJ17/(Formulas!$A$3*2))),1),ROUND(MIN(1,IF(Input!$A$11="Weekly",GJ17/(Formulas!$A$3*1),GJ17/(Formulas!$A$3*2))),1)*$C17))</f>
        <v>0</v>
      </c>
      <c r="GM17" s="79"/>
      <c r="GN17" s="77"/>
      <c r="GO17" s="77"/>
      <c r="GP17" s="80">
        <f>IF($C17="",ROUND(MIN(1,IF(Input!$A$11="Weekly",GN17/(Formulas!$A$3*1),GN17/(Formulas!$A$3*2))),1),IF(TEXT(ISNUMBER($C17),"#####")="False",ROUND(MIN(1,IF(Input!$A$11="Weekly",GN17/(Formulas!$A$3*1),GN17/(Formulas!$A$3*2))),1),ROUND(MIN(1,IF(Input!$A$11="Weekly",GN17/(Formulas!$A$3*1),GN17/(Formulas!$A$3*2))),1)*$C17))</f>
        <v>0</v>
      </c>
      <c r="GQ17" s="79"/>
      <c r="GR17" s="77"/>
      <c r="GS17" s="77"/>
      <c r="GT17" s="80">
        <f>IF($C17="",ROUND(MIN(1,IF(Input!$A$11="Weekly",GR17/(Formulas!$A$3*1),GR17/(Formulas!$A$3*2))),1),IF(TEXT(ISNUMBER($C17),"#####")="False",ROUND(MIN(1,IF(Input!$A$11="Weekly",GR17/(Formulas!$A$3*1),GR17/(Formulas!$A$3*2))),1),ROUND(MIN(1,IF(Input!$A$11="Weekly",GR17/(Formulas!$A$3*1),GR17/(Formulas!$A$3*2))),1)*$C17))</f>
        <v>0</v>
      </c>
      <c r="GU17" s="79"/>
      <c r="GV17" s="77"/>
      <c r="GW17" s="77"/>
      <c r="GX17" s="80">
        <f>IF($C17="",ROUND(MIN(1,IF(Input!$A$11="Weekly",GV17/(Formulas!$A$3*1),GV17/(Formulas!$A$3*2))),1),IF(TEXT(ISNUMBER($C17),"#####")="False",ROUND(MIN(1,IF(Input!$A$11="Weekly",GV17/(Formulas!$A$3*1),GV17/(Formulas!$A$3*2))),1),ROUND(MIN(1,IF(Input!$A$11="Weekly",GV17/(Formulas!$A$3*1),GV17/(Formulas!$A$3*2))),1)*$C17))</f>
        <v>0</v>
      </c>
      <c r="GY17" s="79"/>
      <c r="GZ17" s="77"/>
      <c r="HA17" s="77"/>
      <c r="HB17" s="80">
        <f>IF($C17="",ROUND(MIN(1,IF(Input!$A$11="Weekly",GZ17/(Formulas!$A$3*1),GZ17/(Formulas!$A$3*2))),1),IF(TEXT(ISNUMBER($C17),"#####")="False",ROUND(MIN(1,IF(Input!$A$11="Weekly",GZ17/(Formulas!$A$3*1),GZ17/(Formulas!$A$3*2))),1),ROUND(MIN(1,IF(Input!$A$11="Weekly",GZ17/(Formulas!$A$3*1),GZ17/(Formulas!$A$3*2))),1)*$C17))</f>
        <v>0</v>
      </c>
      <c r="HC17" s="79"/>
      <c r="HD17" s="77"/>
      <c r="HE17" s="77"/>
      <c r="HF17" s="80">
        <f>IF($C17="",ROUND(MIN(1,IF(Input!$A$11="Weekly",HD17/(Formulas!$A$3*1),HD17/(Formulas!$A$3*2))),1),IF(TEXT(ISNUMBER($C17),"#####")="False",ROUND(MIN(1,IF(Input!$A$11="Weekly",HD17/(Formulas!$A$3*1),HD17/(Formulas!$A$3*2))),1),ROUND(MIN(1,IF(Input!$A$11="Weekly",HD17/(Formulas!$A$3*1),HD17/(Formulas!$A$3*2))),1)*$C17))</f>
        <v>0</v>
      </c>
      <c r="HG17" s="79"/>
      <c r="HH17" s="35"/>
      <c r="HI17" s="35">
        <f t="shared" si="0"/>
        <v>0</v>
      </c>
      <c r="HJ17" s="35"/>
      <c r="HK17" s="35">
        <f t="shared" si="1"/>
        <v>0</v>
      </c>
      <c r="HL17" s="35"/>
      <c r="HM17" s="35">
        <f t="shared" si="2"/>
        <v>0</v>
      </c>
      <c r="HN17" s="35"/>
      <c r="HO17" s="35">
        <f t="shared" si="3"/>
        <v>0</v>
      </c>
      <c r="HP17" s="35"/>
      <c r="HQ17" s="35"/>
      <c r="HR17" s="35"/>
      <c r="HS17" s="35"/>
      <c r="HT17" s="35"/>
    </row>
    <row r="18" spans="2:228" x14ac:dyDescent="0.25">
      <c r="B18" s="74"/>
      <c r="D18" s="77"/>
      <c r="E18" s="77"/>
      <c r="F18" s="80">
        <f>IF($C18="",ROUND(MIN(1,IF(Input!$A$11="Weekly",D18/(Formulas!$A$3*1),D18/(Formulas!$A$3*2))),1),IF(TEXT(ISNUMBER($C18),"#####")="False",ROUND(MIN(1,IF(Input!$A$11="Weekly",D18/(Formulas!$A$3*1),D18/(Formulas!$A$3*2))),1),ROUND(MIN(1,IF(Input!$A$11="Weekly",D18/(Formulas!$A$3*1),D18/(Formulas!$A$3*2))),1)*$C18))</f>
        <v>0</v>
      </c>
      <c r="G18" s="101"/>
      <c r="H18" s="77"/>
      <c r="I18" s="77"/>
      <c r="J18" s="80">
        <f>IF($C18="",ROUND(MIN(1,IF(Input!$A$11="Weekly",H18/(Formulas!$A$3*1),H18/(Formulas!$A$3*2))),1),IF(TEXT(ISNUMBER($C18),"#####")="False",ROUND(MIN(1,IF(Input!$A$11="Weekly",H18/(Formulas!$A$3*1),H18/(Formulas!$A$3*2))),1),ROUND(MIN(1,IF(Input!$A$11="Weekly",H18/(Formulas!$A$3*1),H18/(Formulas!$A$3*2))),1)*$C18))</f>
        <v>0</v>
      </c>
      <c r="K18" s="101"/>
      <c r="L18" s="77"/>
      <c r="M18" s="77"/>
      <c r="N18" s="80">
        <f>IF($C18="",ROUND(MIN(1,IF(Input!$A$11="Weekly",L18/(Formulas!$A$3*1),L18/(Formulas!$A$3*2))),1),IF(TEXT(ISNUMBER($C18),"#####")="False",ROUND(MIN(1,IF(Input!$A$11="Weekly",L18/(Formulas!$A$3*1),L18/(Formulas!$A$3*2))),1),ROUND(MIN(1,IF(Input!$A$11="Weekly",L18/(Formulas!$A$3*1),L18/(Formulas!$A$3*2))),1)*$C18))</f>
        <v>0</v>
      </c>
      <c r="O18" s="101"/>
      <c r="P18" s="77"/>
      <c r="Q18" s="77"/>
      <c r="R18" s="80">
        <f>IF($C18="",ROUND(MIN(1,IF(Input!$A$11="Weekly",P18/(Formulas!$A$3*1),P18/(Formulas!$A$3*2))),1),IF(TEXT(ISNUMBER($C18),"#####")="False",ROUND(MIN(1,IF(Input!$A$11="Weekly",P18/(Formulas!$A$3*1),P18/(Formulas!$A$3*2))),1),ROUND(MIN(1,IF(Input!$A$11="Weekly",P18/(Formulas!$A$3*1),P18/(Formulas!$A$3*2))),1)*$C18))</f>
        <v>0</v>
      </c>
      <c r="S18" s="101"/>
      <c r="T18" s="77"/>
      <c r="U18" s="77"/>
      <c r="V18" s="80">
        <f>IF($C18="",ROUND(MIN(1,IF(Input!$A$11="Weekly",T18/(Formulas!$A$3*1),T18/(Formulas!$A$3*2))),1),IF(TEXT(ISNUMBER($C18),"#####")="False",ROUND(MIN(1,IF(Input!$A$11="Weekly",T18/(Formulas!$A$3*1),T18/(Formulas!$A$3*2))),1),ROUND(MIN(1,IF(Input!$A$11="Weekly",T18/(Formulas!$A$3*1),T18/(Formulas!$A$3*2))),1)*$C18))</f>
        <v>0</v>
      </c>
      <c r="W18" s="101"/>
      <c r="X18" s="77"/>
      <c r="Y18" s="77"/>
      <c r="Z18" s="80">
        <f>IF($C18="",ROUND(MIN(1,IF(Input!$A$11="Weekly",X18/(Formulas!$A$3*1),X18/(Formulas!$A$3*2))),1),IF(TEXT(ISNUMBER($C18),"#####")="False",ROUND(MIN(1,IF(Input!$A$11="Weekly",X18/(Formulas!$A$3*1),X18/(Formulas!$A$3*2))),1),ROUND(MIN(1,IF(Input!$A$11="Weekly",X18/(Formulas!$A$3*1),X18/(Formulas!$A$3*2))),1)*$C18))</f>
        <v>0</v>
      </c>
      <c r="AA18" s="101"/>
      <c r="AB18" s="77"/>
      <c r="AC18" s="77"/>
      <c r="AD18" s="80">
        <f>IF($C18="",ROUND(MIN(1,IF(Input!$A$11="Weekly",AB18/(Formulas!$A$3*1),AB18/(Formulas!$A$3*2))),1),IF(TEXT(ISNUMBER($C18),"#####")="False",ROUND(MIN(1,IF(Input!$A$11="Weekly",AB18/(Formulas!$A$3*1),AB18/(Formulas!$A$3*2))),1),ROUND(MIN(1,IF(Input!$A$11="Weekly",AB18/(Formulas!$A$3*1),AB18/(Formulas!$A$3*2))),1)*$C18))</f>
        <v>0</v>
      </c>
      <c r="AE18" s="101"/>
      <c r="AF18" s="77"/>
      <c r="AG18" s="77"/>
      <c r="AH18" s="80">
        <f>IF($C18="",ROUND(MIN(1,IF(Input!$A$11="Weekly",AF18/(Formulas!$A$3*1),AF18/(Formulas!$A$3*2))),1),IF(TEXT(ISNUMBER($C18),"#####")="False",ROUND(MIN(1,IF(Input!$A$11="Weekly",AF18/(Formulas!$A$3*1),AF18/(Formulas!$A$3*2))),1),ROUND(MIN(1,IF(Input!$A$11="Weekly",AF18/(Formulas!$A$3*1),AF18/(Formulas!$A$3*2))),1)*$C18))</f>
        <v>0</v>
      </c>
      <c r="AI18" s="101"/>
      <c r="AJ18" s="77"/>
      <c r="AK18" s="77"/>
      <c r="AL18" s="80">
        <f>IF($C18="",ROUND(MIN(1,IF(Input!$A$11="Weekly",AJ18/(Formulas!$A$3*1),AJ18/(Formulas!$A$3*2))),1),IF(TEXT(ISNUMBER($C18),"#####")="False",ROUND(MIN(1,IF(Input!$A$11="Weekly",AJ18/(Formulas!$A$3*1),AJ18/(Formulas!$A$3*2))),1),ROUND(MIN(1,IF(Input!$A$11="Weekly",AJ18/(Formulas!$A$3*1),AJ18/(Formulas!$A$3*2))),1)*$C18))</f>
        <v>0</v>
      </c>
      <c r="AM18" s="101"/>
      <c r="AN18" s="77"/>
      <c r="AO18" s="77"/>
      <c r="AP18" s="80">
        <f>IF($C18="",ROUND(MIN(1,IF(Input!$A$11="Weekly",AN18/(Formulas!$A$3*1),AN18/(Formulas!$A$3*2))),1),IF(TEXT(ISNUMBER($C18),"#####")="False",ROUND(MIN(1,IF(Input!$A$11="Weekly",AN18/(Formulas!$A$3*1),AN18/(Formulas!$A$3*2))),1),ROUND(MIN(1,IF(Input!$A$11="Weekly",AN18/(Formulas!$A$3*1),AN18/(Formulas!$A$3*2))),1)*$C18))</f>
        <v>0</v>
      </c>
      <c r="AQ18" s="101"/>
      <c r="AR18" s="77"/>
      <c r="AS18" s="77"/>
      <c r="AT18" s="80">
        <f>IF($C18="",ROUND(MIN(1,IF(Input!$A$11="Weekly",AR18/(Formulas!$A$3*1),AR18/(Formulas!$A$3*2))),1),IF(TEXT(ISNUMBER($C18),"#####")="False",ROUND(MIN(1,IF(Input!$A$11="Weekly",AR18/(Formulas!$A$3*1),AR18/(Formulas!$A$3*2))),1),ROUND(MIN(1,IF(Input!$A$11="Weekly",AR18/(Formulas!$A$3*1),AR18/(Formulas!$A$3*2))),1)*$C18))</f>
        <v>0</v>
      </c>
      <c r="AU18" s="101"/>
      <c r="AV18" s="77"/>
      <c r="AW18" s="77"/>
      <c r="AX18" s="80">
        <f>IF($C18="",ROUND(MIN(1,IF(Input!$A$11="Weekly",AV18/(Formulas!$A$3*1),AV18/(Formulas!$A$3*2))),1),IF(TEXT(ISNUMBER($C18),"#####")="False",ROUND(MIN(1,IF(Input!$A$11="Weekly",AV18/(Formulas!$A$3*1),AV18/(Formulas!$A$3*2))),1),ROUND(MIN(1,IF(Input!$A$11="Weekly",AV18/(Formulas!$A$3*1),AV18/(Formulas!$A$3*2))),1)*$C18))</f>
        <v>0</v>
      </c>
      <c r="AY18" s="101"/>
      <c r="AZ18" s="77"/>
      <c r="BA18" s="77"/>
      <c r="BB18" s="80">
        <f>IF($C18="",ROUND(MIN(1,IF(Input!$A$11="Weekly",AZ18/(Formulas!$A$3*1),AZ18/(Formulas!$A$3*2))),1),IF(TEXT(ISNUMBER($C18),"#####")="False",ROUND(MIN(1,IF(Input!$A$11="Weekly",AZ18/(Formulas!$A$3*1),AZ18/(Formulas!$A$3*2))),1),ROUND(MIN(1,IF(Input!$A$11="Weekly",AZ18/(Formulas!$A$3*1),AZ18/(Formulas!$A$3*2))),1)*$C18))</f>
        <v>0</v>
      </c>
      <c r="BC18" s="101"/>
      <c r="BD18" s="77"/>
      <c r="BE18" s="77"/>
      <c r="BF18" s="80">
        <f>IF($C18="",ROUND(MIN(1,IF(Input!$A$11="Weekly",BD18/(Formulas!$A$3*1),BD18/(Formulas!$A$3*2))),1),IF(TEXT(ISNUMBER($C18),"#####")="False",ROUND(MIN(1,IF(Input!$A$11="Weekly",BD18/(Formulas!$A$3*1),BD18/(Formulas!$A$3*2))),1),ROUND(MIN(1,IF(Input!$A$11="Weekly",BD18/(Formulas!$A$3*1),BD18/(Formulas!$A$3*2))),1)*$C18))</f>
        <v>0</v>
      </c>
      <c r="BG18" s="101"/>
      <c r="BH18" s="77"/>
      <c r="BI18" s="77"/>
      <c r="BJ18" s="80">
        <f>IF($C18="",ROUND(MIN(1,IF(Input!$A$11="Weekly",BH18/(Formulas!$A$3*1),BH18/(Formulas!$A$3*2))),1),IF(TEXT(ISNUMBER($C18),"#####")="False",ROUND(MIN(1,IF(Input!$A$11="Weekly",BH18/(Formulas!$A$3*1),BH18/(Formulas!$A$3*2))),1),ROUND(MIN(1,IF(Input!$A$11="Weekly",BH18/(Formulas!$A$3*1),BH18/(Formulas!$A$3*2))),1)*$C18))</f>
        <v>0</v>
      </c>
      <c r="BK18" s="101"/>
      <c r="BL18" s="77"/>
      <c r="BM18" s="77"/>
      <c r="BN18" s="80">
        <f>IF($C18="",ROUND(MIN(1,IF(Input!$A$11="Weekly",BL18/(Formulas!$A$3*1),BL18/(Formulas!$A$3*2))),1),IF(TEXT(ISNUMBER($C18),"#####")="False",ROUND(MIN(1,IF(Input!$A$11="Weekly",BL18/(Formulas!$A$3*1),BL18/(Formulas!$A$3*2))),1),ROUND(MIN(1,IF(Input!$A$11="Weekly",BL18/(Formulas!$A$3*1),BL18/(Formulas!$A$3*2))),1)*$C18))</f>
        <v>0</v>
      </c>
      <c r="BO18" s="101"/>
      <c r="BP18" s="77"/>
      <c r="BQ18" s="77"/>
      <c r="BR18" s="80">
        <f>IF($C18="",ROUND(MIN(1,IF(Input!$A$11="Weekly",BP18/(Formulas!$A$3*1),BP18/(Formulas!$A$3*2))),1),IF(TEXT(ISNUMBER($C18),"#####")="False",ROUND(MIN(1,IF(Input!$A$11="Weekly",BP18/(Formulas!$A$3*1),BP18/(Formulas!$A$3*2))),1),ROUND(MIN(1,IF(Input!$A$11="Weekly",BP18/(Formulas!$A$3*1),BP18/(Formulas!$A$3*2))),1)*$C18))</f>
        <v>0</v>
      </c>
      <c r="BS18" s="101"/>
      <c r="BT18" s="77"/>
      <c r="BU18" s="77"/>
      <c r="BV18" s="80">
        <f>IF($C18="",ROUND(MIN(1,IF(Input!$A$11="Weekly",BT18/(Formulas!$A$3*1),BT18/(Formulas!$A$3*2))),1),IF(TEXT(ISNUMBER($C18),"#####")="False",ROUND(MIN(1,IF(Input!$A$11="Weekly",BT18/(Formulas!$A$3*1),BT18/(Formulas!$A$3*2))),1),ROUND(MIN(1,IF(Input!$A$11="Weekly",BT18/(Formulas!$A$3*1),BT18/(Formulas!$A$3*2))),1)*$C18))</f>
        <v>0</v>
      </c>
      <c r="BW18" s="101"/>
      <c r="BX18" s="77"/>
      <c r="BY18" s="77"/>
      <c r="BZ18" s="80">
        <f>IF($C18="",ROUND(MIN(1,IF(Input!$A$11="Weekly",BX18/(Formulas!$A$3*1),BX18/(Formulas!$A$3*2))),1),IF(TEXT(ISNUMBER($C18),"#####")="False",ROUND(MIN(1,IF(Input!$A$11="Weekly",BX18/(Formulas!$A$3*1),BX18/(Formulas!$A$3*2))),1),ROUND(MIN(1,IF(Input!$A$11="Weekly",BX18/(Formulas!$A$3*1),BX18/(Formulas!$A$3*2))),1)*$C18))</f>
        <v>0</v>
      </c>
      <c r="CA18" s="101"/>
      <c r="CB18" s="77"/>
      <c r="CC18" s="77"/>
      <c r="CD18" s="80">
        <f>IF($C18="",ROUND(MIN(1,IF(Input!$A$11="Weekly",CB18/(Formulas!$A$3*1),CB18/(Formulas!$A$3*2))),1),IF(TEXT(ISNUMBER($C18),"#####")="False",ROUND(MIN(1,IF(Input!$A$11="Weekly",CB18/(Formulas!$A$3*1),CB18/(Formulas!$A$3*2))),1),ROUND(MIN(1,IF(Input!$A$11="Weekly",CB18/(Formulas!$A$3*1),CB18/(Formulas!$A$3*2))),1)*$C18))</f>
        <v>0</v>
      </c>
      <c r="CE18" s="101"/>
      <c r="CF18" s="77"/>
      <c r="CG18" s="77"/>
      <c r="CH18" s="80">
        <f>IF($C18="",ROUND(MIN(1,IF(Input!$A$11="Weekly",CF18/(Formulas!$A$3*1),CF18/(Formulas!$A$3*2))),1),IF(TEXT(ISNUMBER($C18),"#####")="False",ROUND(MIN(1,IF(Input!$A$11="Weekly",CF18/(Formulas!$A$3*1),CF18/(Formulas!$A$3*2))),1),ROUND(MIN(1,IF(Input!$A$11="Weekly",CF18/(Formulas!$A$3*1),CF18/(Formulas!$A$3*2))),1)*$C18))</f>
        <v>0</v>
      </c>
      <c r="CI18" s="101"/>
      <c r="CJ18" s="77"/>
      <c r="CK18" s="77"/>
      <c r="CL18" s="80">
        <f>IF($C18="",ROUND(MIN(1,IF(Input!$A$11="Weekly",CJ18/(Formulas!$A$3*1),CJ18/(Formulas!$A$3*2))),1),IF(TEXT(ISNUMBER($C18),"#####")="False",ROUND(MIN(1,IF(Input!$A$11="Weekly",CJ18/(Formulas!$A$3*1),CJ18/(Formulas!$A$3*2))),1),ROUND(MIN(1,IF(Input!$A$11="Weekly",CJ18/(Formulas!$A$3*1),CJ18/(Formulas!$A$3*2))),1)*$C18))</f>
        <v>0</v>
      </c>
      <c r="CM18" s="101"/>
      <c r="CN18" s="77"/>
      <c r="CO18" s="77"/>
      <c r="CP18" s="80">
        <f>IF($C18="",ROUND(MIN(1,IF(Input!$A$11="Weekly",CN18/(Formulas!$A$3*1),CN18/(Formulas!$A$3*2))),1),IF(TEXT(ISNUMBER($C18),"#####")="False",ROUND(MIN(1,IF(Input!$A$11="Weekly",CN18/(Formulas!$A$3*1),CN18/(Formulas!$A$3*2))),1),ROUND(MIN(1,IF(Input!$A$11="Weekly",CN18/(Formulas!$A$3*1),CN18/(Formulas!$A$3*2))),1)*$C18))</f>
        <v>0</v>
      </c>
      <c r="CQ18" s="101"/>
      <c r="CR18" s="77"/>
      <c r="CS18" s="77"/>
      <c r="CT18" s="80">
        <f>IF($C18="",ROUND(MIN(1,IF(Input!$A$11="Weekly",CR18/(Formulas!$A$3*1),CR18/(Formulas!$A$3*2))),1),IF(TEXT(ISNUMBER($C18),"#####")="False",ROUND(MIN(1,IF(Input!$A$11="Weekly",CR18/(Formulas!$A$3*1),CR18/(Formulas!$A$3*2))),1),ROUND(MIN(1,IF(Input!$A$11="Weekly",CR18/(Formulas!$A$3*1),CR18/(Formulas!$A$3*2))),1)*$C18))</f>
        <v>0</v>
      </c>
      <c r="CU18" s="101"/>
      <c r="CV18" s="77"/>
      <c r="CW18" s="77"/>
      <c r="CX18" s="80">
        <f>IF($C18="",ROUND(MIN(1,IF(Input!$A$11="Weekly",CV18/(Formulas!$A$3*1),CV18/(Formulas!$A$3*2))),1),IF(TEXT(ISNUMBER($C18),"#####")="False",ROUND(MIN(1,IF(Input!$A$11="Weekly",CV18/(Formulas!$A$3*1),CV18/(Formulas!$A$3*2))),1),ROUND(MIN(1,IF(Input!$A$11="Weekly",CV18/(Formulas!$A$3*1),CV18/(Formulas!$A$3*2))),1)*$C18))</f>
        <v>0</v>
      </c>
      <c r="CY18" s="101"/>
      <c r="CZ18" s="77"/>
      <c r="DA18" s="77"/>
      <c r="DB18" s="80">
        <f>IF($C18="",ROUND(MIN(1,IF(Input!$A$11="Weekly",CZ18/(Formulas!$A$3*1),CZ18/(Formulas!$A$3*2))),1),IF(TEXT(ISNUMBER($C18),"#####")="False",ROUND(MIN(1,IF(Input!$A$11="Weekly",CZ18/(Formulas!$A$3*1),CZ18/(Formulas!$A$3*2))),1),ROUND(MIN(1,IF(Input!$A$11="Weekly",CZ18/(Formulas!$A$3*1),CZ18/(Formulas!$A$3*2))),1)*$C18))</f>
        <v>0</v>
      </c>
      <c r="DC18" s="79"/>
      <c r="DD18" s="77"/>
      <c r="DE18" s="77"/>
      <c r="DF18" s="80">
        <f>IF($C18="",ROUND(MIN(1,IF(Input!$A$11="Weekly",DD18/(Formulas!$A$3*1),DD18/(Formulas!$A$3*2))),1),IF(TEXT(ISNUMBER($C18),"#####")="False",ROUND(MIN(1,IF(Input!$A$11="Weekly",DD18/(Formulas!$A$3*1),DD18/(Formulas!$A$3*2))),1),ROUND(MIN(1,IF(Input!$A$11="Weekly",DD18/(Formulas!$A$3*1),DD18/(Formulas!$A$3*2))),1)*$C18))</f>
        <v>0</v>
      </c>
      <c r="DG18" s="79"/>
      <c r="DH18" s="77"/>
      <c r="DI18" s="77"/>
      <c r="DJ18" s="80">
        <f>IF($C18="",ROUND(MIN(1,IF(Input!$A$11="Weekly",DH18/(Formulas!$A$3*1),DH18/(Formulas!$A$3*2))),1),IF(TEXT(ISNUMBER($C18),"#####")="False",ROUND(MIN(1,IF(Input!$A$11="Weekly",DH18/(Formulas!$A$3*1),DH18/(Formulas!$A$3*2))),1),ROUND(MIN(1,IF(Input!$A$11="Weekly",DH18/(Formulas!$A$3*1),DH18/(Formulas!$A$3*2))),1)*$C18))</f>
        <v>0</v>
      </c>
      <c r="DK18" s="79"/>
      <c r="DL18" s="77"/>
      <c r="DM18" s="77"/>
      <c r="DN18" s="80">
        <f>IF($C18="",ROUND(MIN(1,IF(Input!$A$11="Weekly",DL18/(Formulas!$A$3*1),DL18/(Formulas!$A$3*2))),1),IF(TEXT(ISNUMBER($C18),"#####")="False",ROUND(MIN(1,IF(Input!$A$11="Weekly",DL18/(Formulas!$A$3*1),DL18/(Formulas!$A$3*2))),1),ROUND(MIN(1,IF(Input!$A$11="Weekly",DL18/(Formulas!$A$3*1),DL18/(Formulas!$A$3*2))),1)*$C18))</f>
        <v>0</v>
      </c>
      <c r="DO18" s="79"/>
      <c r="DP18" s="77"/>
      <c r="DQ18" s="77"/>
      <c r="DR18" s="80">
        <f>IF($C18="",ROUND(MIN(1,IF(Input!$A$11="Weekly",DP18/(Formulas!$A$3*1),DP18/(Formulas!$A$3*2))),1),IF(TEXT(ISNUMBER($C18),"#####")="False",ROUND(MIN(1,IF(Input!$A$11="Weekly",DP18/(Formulas!$A$3*1),DP18/(Formulas!$A$3*2))),1),ROUND(MIN(1,IF(Input!$A$11="Weekly",DP18/(Formulas!$A$3*1),DP18/(Formulas!$A$3*2))),1)*$C18))</f>
        <v>0</v>
      </c>
      <c r="DS18" s="79"/>
      <c r="DT18" s="77"/>
      <c r="DU18" s="77"/>
      <c r="DV18" s="80">
        <f>IF($C18="",ROUND(MIN(1,IF(Input!$A$11="Weekly",DT18/(Formulas!$A$3*1),DT18/(Formulas!$A$3*2))),1),IF(TEXT(ISNUMBER($C18),"#####")="False",ROUND(MIN(1,IF(Input!$A$11="Weekly",DT18/(Formulas!$A$3*1),DT18/(Formulas!$A$3*2))),1),ROUND(MIN(1,IF(Input!$A$11="Weekly",DT18/(Formulas!$A$3*1),DT18/(Formulas!$A$3*2))),1)*$C18))</f>
        <v>0</v>
      </c>
      <c r="DW18" s="79"/>
      <c r="DX18" s="77"/>
      <c r="DY18" s="77"/>
      <c r="DZ18" s="80">
        <f>IF($C18="",ROUND(MIN(1,IF(Input!$A$11="Weekly",DX18/(Formulas!$A$3*1),DX18/(Formulas!$A$3*2))),1),IF(TEXT(ISNUMBER($C18),"#####")="False",ROUND(MIN(1,IF(Input!$A$11="Weekly",DX18/(Formulas!$A$3*1),DX18/(Formulas!$A$3*2))),1),ROUND(MIN(1,IF(Input!$A$11="Weekly",DX18/(Formulas!$A$3*1),DX18/(Formulas!$A$3*2))),1)*$C18))</f>
        <v>0</v>
      </c>
      <c r="EA18" s="79"/>
      <c r="EB18" s="77"/>
      <c r="EC18" s="77"/>
      <c r="ED18" s="80">
        <f>IF($C18="",ROUND(MIN(1,IF(Input!$A$11="Weekly",EB18/(Formulas!$A$3*1),EB18/(Formulas!$A$3*2))),1),IF(TEXT(ISNUMBER($C18),"#####")="False",ROUND(MIN(1,IF(Input!$A$11="Weekly",EB18/(Formulas!$A$3*1),EB18/(Formulas!$A$3*2))),1),ROUND(MIN(1,IF(Input!$A$11="Weekly",EB18/(Formulas!$A$3*1),EB18/(Formulas!$A$3*2))),1)*$C18))</f>
        <v>0</v>
      </c>
      <c r="EE18" s="79"/>
      <c r="EF18" s="77"/>
      <c r="EG18" s="77"/>
      <c r="EH18" s="80">
        <f>IF($C18="",ROUND(MIN(1,IF(Input!$A$11="Weekly",EF18/(Formulas!$A$3*1),EF18/(Formulas!$A$3*2))),1),IF(TEXT(ISNUMBER($C18),"#####")="False",ROUND(MIN(1,IF(Input!$A$11="Weekly",EF18/(Formulas!$A$3*1),EF18/(Formulas!$A$3*2))),1),ROUND(MIN(1,IF(Input!$A$11="Weekly",EF18/(Formulas!$A$3*1),EF18/(Formulas!$A$3*2))),1)*$C18))</f>
        <v>0</v>
      </c>
      <c r="EI18" s="79"/>
      <c r="EJ18" s="77"/>
      <c r="EK18" s="77"/>
      <c r="EL18" s="80">
        <f>IF($C18="",ROUND(MIN(1,IF(Input!$A$11="Weekly",EJ18/(Formulas!$A$3*1),EJ18/(Formulas!$A$3*2))),1),IF(TEXT(ISNUMBER($C18),"#####")="False",ROUND(MIN(1,IF(Input!$A$11="Weekly",EJ18/(Formulas!$A$3*1),EJ18/(Formulas!$A$3*2))),1),ROUND(MIN(1,IF(Input!$A$11="Weekly",EJ18/(Formulas!$A$3*1),EJ18/(Formulas!$A$3*2))),1)*$C18))</f>
        <v>0</v>
      </c>
      <c r="EM18" s="79"/>
      <c r="EN18" s="77"/>
      <c r="EO18" s="77"/>
      <c r="EP18" s="80">
        <f>IF($C18="",ROUND(MIN(1,IF(Input!$A$11="Weekly",EN18/(Formulas!$A$3*1),EN18/(Formulas!$A$3*2))),1),IF(TEXT(ISNUMBER($C18),"#####")="False",ROUND(MIN(1,IF(Input!$A$11="Weekly",EN18/(Formulas!$A$3*1),EN18/(Formulas!$A$3*2))),1),ROUND(MIN(1,IF(Input!$A$11="Weekly",EN18/(Formulas!$A$3*1),EN18/(Formulas!$A$3*2))),1)*$C18))</f>
        <v>0</v>
      </c>
      <c r="EQ18" s="79"/>
      <c r="ER18" s="77"/>
      <c r="ES18" s="77"/>
      <c r="ET18" s="80">
        <f>IF($C18="",ROUND(MIN(1,IF(Input!$A$11="Weekly",ER18/(Formulas!$A$3*1),ER18/(Formulas!$A$3*2))),1),IF(TEXT(ISNUMBER($C18),"#####")="False",ROUND(MIN(1,IF(Input!$A$11="Weekly",ER18/(Formulas!$A$3*1),ER18/(Formulas!$A$3*2))),1),ROUND(MIN(1,IF(Input!$A$11="Weekly",ER18/(Formulas!$A$3*1),ER18/(Formulas!$A$3*2))),1)*$C18))</f>
        <v>0</v>
      </c>
      <c r="EU18" s="79"/>
      <c r="EV18" s="77"/>
      <c r="EW18" s="77"/>
      <c r="EX18" s="80">
        <f>IF($C18="",ROUND(MIN(1,IF(Input!$A$11="Weekly",EV18/(Formulas!$A$3*1),EV18/(Formulas!$A$3*2))),1),IF(TEXT(ISNUMBER($C18),"#####")="False",ROUND(MIN(1,IF(Input!$A$11="Weekly",EV18/(Formulas!$A$3*1),EV18/(Formulas!$A$3*2))),1),ROUND(MIN(1,IF(Input!$A$11="Weekly",EV18/(Formulas!$A$3*1),EV18/(Formulas!$A$3*2))),1)*$C18))</f>
        <v>0</v>
      </c>
      <c r="EY18" s="79"/>
      <c r="EZ18" s="77"/>
      <c r="FA18" s="77"/>
      <c r="FB18" s="80">
        <f>IF($C18="",ROUND(MIN(1,IF(Input!$A$11="Weekly",EZ18/(Formulas!$A$3*1),EZ18/(Formulas!$A$3*2))),1),IF(TEXT(ISNUMBER($C18),"#####")="False",ROUND(MIN(1,IF(Input!$A$11="Weekly",EZ18/(Formulas!$A$3*1),EZ18/(Formulas!$A$3*2))),1),ROUND(MIN(1,IF(Input!$A$11="Weekly",EZ18/(Formulas!$A$3*1),EZ18/(Formulas!$A$3*2))),1)*$C18))</f>
        <v>0</v>
      </c>
      <c r="FC18" s="79"/>
      <c r="FD18" s="77"/>
      <c r="FE18" s="77"/>
      <c r="FF18" s="80">
        <f>IF($C18="",ROUND(MIN(1,IF(Input!$A$11="Weekly",FD18/(Formulas!$A$3*1),FD18/(Formulas!$A$3*2))),1),IF(TEXT(ISNUMBER($C18),"#####")="False",ROUND(MIN(1,IF(Input!$A$11="Weekly",FD18/(Formulas!$A$3*1),FD18/(Formulas!$A$3*2))),1),ROUND(MIN(1,IF(Input!$A$11="Weekly",FD18/(Formulas!$A$3*1),FD18/(Formulas!$A$3*2))),1)*$C18))</f>
        <v>0</v>
      </c>
      <c r="FG18" s="79"/>
      <c r="FH18" s="77"/>
      <c r="FI18" s="77"/>
      <c r="FJ18" s="80">
        <f>IF($C18="",ROUND(MIN(1,IF(Input!$A$11="Weekly",FH18/(Formulas!$A$3*1),FH18/(Formulas!$A$3*2))),1),IF(TEXT(ISNUMBER($C18),"#####")="False",ROUND(MIN(1,IF(Input!$A$11="Weekly",FH18/(Formulas!$A$3*1),FH18/(Formulas!$A$3*2))),1),ROUND(MIN(1,IF(Input!$A$11="Weekly",FH18/(Formulas!$A$3*1),FH18/(Formulas!$A$3*2))),1)*$C18))</f>
        <v>0</v>
      </c>
      <c r="FK18" s="79"/>
      <c r="FL18" s="77"/>
      <c r="FM18" s="77"/>
      <c r="FN18" s="80">
        <f>IF($C18="",ROUND(MIN(1,IF(Input!$A$11="Weekly",FL18/(Formulas!$A$3*1),FL18/(Formulas!$A$3*2))),1),IF(TEXT(ISNUMBER($C18),"#####")="False",ROUND(MIN(1,IF(Input!$A$11="Weekly",FL18/(Formulas!$A$3*1),FL18/(Formulas!$A$3*2))),1),ROUND(MIN(1,IF(Input!$A$11="Weekly",FL18/(Formulas!$A$3*1),FL18/(Formulas!$A$3*2))),1)*$C18))</f>
        <v>0</v>
      </c>
      <c r="FO18" s="79"/>
      <c r="FP18" s="77"/>
      <c r="FQ18" s="77"/>
      <c r="FR18" s="80">
        <f>IF($C18="",ROUND(MIN(1,IF(Input!$A$11="Weekly",FP18/(Formulas!$A$3*1),FP18/(Formulas!$A$3*2))),1),IF(TEXT(ISNUMBER($C18),"#####")="False",ROUND(MIN(1,IF(Input!$A$11="Weekly",FP18/(Formulas!$A$3*1),FP18/(Formulas!$A$3*2))),1),ROUND(MIN(1,IF(Input!$A$11="Weekly",FP18/(Formulas!$A$3*1),FP18/(Formulas!$A$3*2))),1)*$C18))</f>
        <v>0</v>
      </c>
      <c r="FS18" s="79"/>
      <c r="FT18" s="77"/>
      <c r="FU18" s="77"/>
      <c r="FV18" s="80">
        <f>IF($C18="",ROUND(MIN(1,IF(Input!$A$11="Weekly",FT18/(Formulas!$A$3*1),FT18/(Formulas!$A$3*2))),1),IF(TEXT(ISNUMBER($C18),"#####")="False",ROUND(MIN(1,IF(Input!$A$11="Weekly",FT18/(Formulas!$A$3*1),FT18/(Formulas!$A$3*2))),1),ROUND(MIN(1,IF(Input!$A$11="Weekly",FT18/(Formulas!$A$3*1),FT18/(Formulas!$A$3*2))),1)*$C18))</f>
        <v>0</v>
      </c>
      <c r="FW18" s="79"/>
      <c r="FX18" s="77"/>
      <c r="FY18" s="77"/>
      <c r="FZ18" s="80">
        <f>IF($C18="",ROUND(MIN(1,IF(Input!$A$11="Weekly",FX18/(Formulas!$A$3*1),FX18/(Formulas!$A$3*2))),1),IF(TEXT(ISNUMBER($C18),"#####")="False",ROUND(MIN(1,IF(Input!$A$11="Weekly",FX18/(Formulas!$A$3*1),FX18/(Formulas!$A$3*2))),1),ROUND(MIN(1,IF(Input!$A$11="Weekly",FX18/(Formulas!$A$3*1),FX18/(Formulas!$A$3*2))),1)*$C18))</f>
        <v>0</v>
      </c>
      <c r="GA18" s="79"/>
      <c r="GB18" s="77"/>
      <c r="GC18" s="77"/>
      <c r="GD18" s="80">
        <f>IF($C18="",ROUND(MIN(1,IF(Input!$A$11="Weekly",GB18/(Formulas!$A$3*1),GB18/(Formulas!$A$3*2))),1),IF(TEXT(ISNUMBER($C18),"#####")="False",ROUND(MIN(1,IF(Input!$A$11="Weekly",GB18/(Formulas!$A$3*1),GB18/(Formulas!$A$3*2))),1),ROUND(MIN(1,IF(Input!$A$11="Weekly",GB18/(Formulas!$A$3*1),GB18/(Formulas!$A$3*2))),1)*$C18))</f>
        <v>0</v>
      </c>
      <c r="GE18" s="79"/>
      <c r="GF18" s="77"/>
      <c r="GG18" s="77"/>
      <c r="GH18" s="80">
        <f>IF($C18="",ROUND(MIN(1,IF(Input!$A$11="Weekly",GF18/(Formulas!$A$3*1),GF18/(Formulas!$A$3*2))),1),IF(TEXT(ISNUMBER($C18),"#####")="False",ROUND(MIN(1,IF(Input!$A$11="Weekly",GF18/(Formulas!$A$3*1),GF18/(Formulas!$A$3*2))),1),ROUND(MIN(1,IF(Input!$A$11="Weekly",GF18/(Formulas!$A$3*1),GF18/(Formulas!$A$3*2))),1)*$C18))</f>
        <v>0</v>
      </c>
      <c r="GI18" s="79"/>
      <c r="GJ18" s="77"/>
      <c r="GK18" s="77"/>
      <c r="GL18" s="80">
        <f>IF($C18="",ROUND(MIN(1,IF(Input!$A$11="Weekly",GJ18/(Formulas!$A$3*1),GJ18/(Formulas!$A$3*2))),1),IF(TEXT(ISNUMBER($C18),"#####")="False",ROUND(MIN(1,IF(Input!$A$11="Weekly",GJ18/(Formulas!$A$3*1),GJ18/(Formulas!$A$3*2))),1),ROUND(MIN(1,IF(Input!$A$11="Weekly",GJ18/(Formulas!$A$3*1),GJ18/(Formulas!$A$3*2))),1)*$C18))</f>
        <v>0</v>
      </c>
      <c r="GM18" s="79"/>
      <c r="GN18" s="77"/>
      <c r="GO18" s="77"/>
      <c r="GP18" s="80">
        <f>IF($C18="",ROUND(MIN(1,IF(Input!$A$11="Weekly",GN18/(Formulas!$A$3*1),GN18/(Formulas!$A$3*2))),1),IF(TEXT(ISNUMBER($C18),"#####")="False",ROUND(MIN(1,IF(Input!$A$11="Weekly",GN18/(Formulas!$A$3*1),GN18/(Formulas!$A$3*2))),1),ROUND(MIN(1,IF(Input!$A$11="Weekly",GN18/(Formulas!$A$3*1),GN18/(Formulas!$A$3*2))),1)*$C18))</f>
        <v>0</v>
      </c>
      <c r="GQ18" s="79"/>
      <c r="GR18" s="77"/>
      <c r="GS18" s="77"/>
      <c r="GT18" s="80">
        <f>IF($C18="",ROUND(MIN(1,IF(Input!$A$11="Weekly",GR18/(Formulas!$A$3*1),GR18/(Formulas!$A$3*2))),1),IF(TEXT(ISNUMBER($C18),"#####")="False",ROUND(MIN(1,IF(Input!$A$11="Weekly",GR18/(Formulas!$A$3*1),GR18/(Formulas!$A$3*2))),1),ROUND(MIN(1,IF(Input!$A$11="Weekly",GR18/(Formulas!$A$3*1),GR18/(Formulas!$A$3*2))),1)*$C18))</f>
        <v>0</v>
      </c>
      <c r="GU18" s="79"/>
      <c r="GV18" s="77"/>
      <c r="GW18" s="77"/>
      <c r="GX18" s="80">
        <f>IF($C18="",ROUND(MIN(1,IF(Input!$A$11="Weekly",GV18/(Formulas!$A$3*1),GV18/(Formulas!$A$3*2))),1),IF(TEXT(ISNUMBER($C18),"#####")="False",ROUND(MIN(1,IF(Input!$A$11="Weekly",GV18/(Formulas!$A$3*1),GV18/(Formulas!$A$3*2))),1),ROUND(MIN(1,IF(Input!$A$11="Weekly",GV18/(Formulas!$A$3*1),GV18/(Formulas!$A$3*2))),1)*$C18))</f>
        <v>0</v>
      </c>
      <c r="GY18" s="79"/>
      <c r="GZ18" s="77"/>
      <c r="HA18" s="77"/>
      <c r="HB18" s="80">
        <f>IF($C18="",ROUND(MIN(1,IF(Input!$A$11="Weekly",GZ18/(Formulas!$A$3*1),GZ18/(Formulas!$A$3*2))),1),IF(TEXT(ISNUMBER($C18),"#####")="False",ROUND(MIN(1,IF(Input!$A$11="Weekly",GZ18/(Formulas!$A$3*1),GZ18/(Formulas!$A$3*2))),1),ROUND(MIN(1,IF(Input!$A$11="Weekly",GZ18/(Formulas!$A$3*1),GZ18/(Formulas!$A$3*2))),1)*$C18))</f>
        <v>0</v>
      </c>
      <c r="HC18" s="79"/>
      <c r="HD18" s="77"/>
      <c r="HE18" s="77"/>
      <c r="HF18" s="80">
        <f>IF($C18="",ROUND(MIN(1,IF(Input!$A$11="Weekly",HD18/(Formulas!$A$3*1),HD18/(Formulas!$A$3*2))),1),IF(TEXT(ISNUMBER($C18),"#####")="False",ROUND(MIN(1,IF(Input!$A$11="Weekly",HD18/(Formulas!$A$3*1),HD18/(Formulas!$A$3*2))),1),ROUND(MIN(1,IF(Input!$A$11="Weekly",HD18/(Formulas!$A$3*1),HD18/(Formulas!$A$3*2))),1)*$C18))</f>
        <v>0</v>
      </c>
      <c r="HG18" s="79"/>
      <c r="HH18" s="35"/>
      <c r="HI18" s="35">
        <f t="shared" si="0"/>
        <v>0</v>
      </c>
      <c r="HJ18" s="35"/>
      <c r="HK18" s="35">
        <f t="shared" si="1"/>
        <v>0</v>
      </c>
      <c r="HL18" s="35"/>
      <c r="HM18" s="35">
        <f t="shared" si="2"/>
        <v>0</v>
      </c>
      <c r="HN18" s="35"/>
      <c r="HO18" s="35">
        <f t="shared" si="3"/>
        <v>0</v>
      </c>
      <c r="HP18" s="35"/>
      <c r="HQ18" s="35"/>
      <c r="HR18" s="35"/>
      <c r="HS18" s="35"/>
      <c r="HT18" s="35"/>
    </row>
    <row r="19" spans="2:228" x14ac:dyDescent="0.25">
      <c r="B19" s="74"/>
      <c r="D19" s="77"/>
      <c r="E19" s="77"/>
      <c r="F19" s="80">
        <f>IF($C19="",ROUND(MIN(1,IF(Input!$A$11="Weekly",D19/(Formulas!$A$3*1),D19/(Formulas!$A$3*2))),1),IF(TEXT(ISNUMBER($C19),"#####")="False",ROUND(MIN(1,IF(Input!$A$11="Weekly",D19/(Formulas!$A$3*1),D19/(Formulas!$A$3*2))),1),ROUND(MIN(1,IF(Input!$A$11="Weekly",D19/(Formulas!$A$3*1),D19/(Formulas!$A$3*2))),1)*$C19))</f>
        <v>0</v>
      </c>
      <c r="G19" s="101"/>
      <c r="H19" s="77"/>
      <c r="I19" s="77"/>
      <c r="J19" s="80">
        <f>IF($C19="",ROUND(MIN(1,IF(Input!$A$11="Weekly",H19/(Formulas!$A$3*1),H19/(Formulas!$A$3*2))),1),IF(TEXT(ISNUMBER($C19),"#####")="False",ROUND(MIN(1,IF(Input!$A$11="Weekly",H19/(Formulas!$A$3*1),H19/(Formulas!$A$3*2))),1),ROUND(MIN(1,IF(Input!$A$11="Weekly",H19/(Formulas!$A$3*1),H19/(Formulas!$A$3*2))),1)*$C19))</f>
        <v>0</v>
      </c>
      <c r="K19" s="101"/>
      <c r="L19" s="77"/>
      <c r="M19" s="77"/>
      <c r="N19" s="80">
        <f>IF($C19="",ROUND(MIN(1,IF(Input!$A$11="Weekly",L19/(Formulas!$A$3*1),L19/(Formulas!$A$3*2))),1),IF(TEXT(ISNUMBER($C19),"#####")="False",ROUND(MIN(1,IF(Input!$A$11="Weekly",L19/(Formulas!$A$3*1),L19/(Formulas!$A$3*2))),1),ROUND(MIN(1,IF(Input!$A$11="Weekly",L19/(Formulas!$A$3*1),L19/(Formulas!$A$3*2))),1)*$C19))</f>
        <v>0</v>
      </c>
      <c r="O19" s="101"/>
      <c r="P19" s="77"/>
      <c r="Q19" s="77"/>
      <c r="R19" s="80">
        <f>IF($C19="",ROUND(MIN(1,IF(Input!$A$11="Weekly",P19/(Formulas!$A$3*1),P19/(Formulas!$A$3*2))),1),IF(TEXT(ISNUMBER($C19),"#####")="False",ROUND(MIN(1,IF(Input!$A$11="Weekly",P19/(Formulas!$A$3*1),P19/(Formulas!$A$3*2))),1),ROUND(MIN(1,IF(Input!$A$11="Weekly",P19/(Formulas!$A$3*1),P19/(Formulas!$A$3*2))),1)*$C19))</f>
        <v>0</v>
      </c>
      <c r="S19" s="101"/>
      <c r="T19" s="77"/>
      <c r="U19" s="77"/>
      <c r="V19" s="80">
        <f>IF($C19="",ROUND(MIN(1,IF(Input!$A$11="Weekly",T19/(Formulas!$A$3*1),T19/(Formulas!$A$3*2))),1),IF(TEXT(ISNUMBER($C19),"#####")="False",ROUND(MIN(1,IF(Input!$A$11="Weekly",T19/(Formulas!$A$3*1),T19/(Formulas!$A$3*2))),1),ROUND(MIN(1,IF(Input!$A$11="Weekly",T19/(Formulas!$A$3*1),T19/(Formulas!$A$3*2))),1)*$C19))</f>
        <v>0</v>
      </c>
      <c r="W19" s="101"/>
      <c r="X19" s="77"/>
      <c r="Y19" s="77"/>
      <c r="Z19" s="80">
        <f>IF($C19="",ROUND(MIN(1,IF(Input!$A$11="Weekly",X19/(Formulas!$A$3*1),X19/(Formulas!$A$3*2))),1),IF(TEXT(ISNUMBER($C19),"#####")="False",ROUND(MIN(1,IF(Input!$A$11="Weekly",X19/(Formulas!$A$3*1),X19/(Formulas!$A$3*2))),1),ROUND(MIN(1,IF(Input!$A$11="Weekly",X19/(Formulas!$A$3*1),X19/(Formulas!$A$3*2))),1)*$C19))</f>
        <v>0</v>
      </c>
      <c r="AA19" s="101"/>
      <c r="AB19" s="77"/>
      <c r="AC19" s="77"/>
      <c r="AD19" s="80">
        <f>IF($C19="",ROUND(MIN(1,IF(Input!$A$11="Weekly",AB19/(Formulas!$A$3*1),AB19/(Formulas!$A$3*2))),1),IF(TEXT(ISNUMBER($C19),"#####")="False",ROUND(MIN(1,IF(Input!$A$11="Weekly",AB19/(Formulas!$A$3*1),AB19/(Formulas!$A$3*2))),1),ROUND(MIN(1,IF(Input!$A$11="Weekly",AB19/(Formulas!$A$3*1),AB19/(Formulas!$A$3*2))),1)*$C19))</f>
        <v>0</v>
      </c>
      <c r="AE19" s="101"/>
      <c r="AF19" s="77"/>
      <c r="AG19" s="77"/>
      <c r="AH19" s="80">
        <f>IF($C19="",ROUND(MIN(1,IF(Input!$A$11="Weekly",AF19/(Formulas!$A$3*1),AF19/(Formulas!$A$3*2))),1),IF(TEXT(ISNUMBER($C19),"#####")="False",ROUND(MIN(1,IF(Input!$A$11="Weekly",AF19/(Formulas!$A$3*1),AF19/(Formulas!$A$3*2))),1),ROUND(MIN(1,IF(Input!$A$11="Weekly",AF19/(Formulas!$A$3*1),AF19/(Formulas!$A$3*2))),1)*$C19))</f>
        <v>0</v>
      </c>
      <c r="AI19" s="101"/>
      <c r="AJ19" s="77"/>
      <c r="AK19" s="77"/>
      <c r="AL19" s="80">
        <f>IF($C19="",ROUND(MIN(1,IF(Input!$A$11="Weekly",AJ19/(Formulas!$A$3*1),AJ19/(Formulas!$A$3*2))),1),IF(TEXT(ISNUMBER($C19),"#####")="False",ROUND(MIN(1,IF(Input!$A$11="Weekly",AJ19/(Formulas!$A$3*1),AJ19/(Formulas!$A$3*2))),1),ROUND(MIN(1,IF(Input!$A$11="Weekly",AJ19/(Formulas!$A$3*1),AJ19/(Formulas!$A$3*2))),1)*$C19))</f>
        <v>0</v>
      </c>
      <c r="AM19" s="101"/>
      <c r="AN19" s="77"/>
      <c r="AO19" s="77"/>
      <c r="AP19" s="80">
        <f>IF($C19="",ROUND(MIN(1,IF(Input!$A$11="Weekly",AN19/(Formulas!$A$3*1),AN19/(Formulas!$A$3*2))),1),IF(TEXT(ISNUMBER($C19),"#####")="False",ROUND(MIN(1,IF(Input!$A$11="Weekly",AN19/(Formulas!$A$3*1),AN19/(Formulas!$A$3*2))),1),ROUND(MIN(1,IF(Input!$A$11="Weekly",AN19/(Formulas!$A$3*1),AN19/(Formulas!$A$3*2))),1)*$C19))</f>
        <v>0</v>
      </c>
      <c r="AQ19" s="101"/>
      <c r="AR19" s="77"/>
      <c r="AS19" s="77"/>
      <c r="AT19" s="80">
        <f>IF($C19="",ROUND(MIN(1,IF(Input!$A$11="Weekly",AR19/(Formulas!$A$3*1),AR19/(Formulas!$A$3*2))),1),IF(TEXT(ISNUMBER($C19),"#####")="False",ROUND(MIN(1,IF(Input!$A$11="Weekly",AR19/(Formulas!$A$3*1),AR19/(Formulas!$A$3*2))),1),ROUND(MIN(1,IF(Input!$A$11="Weekly",AR19/(Formulas!$A$3*1),AR19/(Formulas!$A$3*2))),1)*$C19))</f>
        <v>0</v>
      </c>
      <c r="AU19" s="101"/>
      <c r="AV19" s="77"/>
      <c r="AW19" s="77"/>
      <c r="AX19" s="80">
        <f>IF($C19="",ROUND(MIN(1,IF(Input!$A$11="Weekly",AV19/(Formulas!$A$3*1),AV19/(Formulas!$A$3*2))),1),IF(TEXT(ISNUMBER($C19),"#####")="False",ROUND(MIN(1,IF(Input!$A$11="Weekly",AV19/(Formulas!$A$3*1),AV19/(Formulas!$A$3*2))),1),ROUND(MIN(1,IF(Input!$A$11="Weekly",AV19/(Formulas!$A$3*1),AV19/(Formulas!$A$3*2))),1)*$C19))</f>
        <v>0</v>
      </c>
      <c r="AY19" s="101"/>
      <c r="AZ19" s="77"/>
      <c r="BA19" s="77"/>
      <c r="BB19" s="80">
        <f>IF($C19="",ROUND(MIN(1,IF(Input!$A$11="Weekly",AZ19/(Formulas!$A$3*1),AZ19/(Formulas!$A$3*2))),1),IF(TEXT(ISNUMBER($C19),"#####")="False",ROUND(MIN(1,IF(Input!$A$11="Weekly",AZ19/(Formulas!$A$3*1),AZ19/(Formulas!$A$3*2))),1),ROUND(MIN(1,IF(Input!$A$11="Weekly",AZ19/(Formulas!$A$3*1),AZ19/(Formulas!$A$3*2))),1)*$C19))</f>
        <v>0</v>
      </c>
      <c r="BC19" s="101"/>
      <c r="BD19" s="77"/>
      <c r="BE19" s="77"/>
      <c r="BF19" s="80">
        <f>IF($C19="",ROUND(MIN(1,IF(Input!$A$11="Weekly",BD19/(Formulas!$A$3*1),BD19/(Formulas!$A$3*2))),1),IF(TEXT(ISNUMBER($C19),"#####")="False",ROUND(MIN(1,IF(Input!$A$11="Weekly",BD19/(Formulas!$A$3*1),BD19/(Formulas!$A$3*2))),1),ROUND(MIN(1,IF(Input!$A$11="Weekly",BD19/(Formulas!$A$3*1),BD19/(Formulas!$A$3*2))),1)*$C19))</f>
        <v>0</v>
      </c>
      <c r="BG19" s="101"/>
      <c r="BH19" s="77"/>
      <c r="BI19" s="77"/>
      <c r="BJ19" s="80">
        <f>IF($C19="",ROUND(MIN(1,IF(Input!$A$11="Weekly",BH19/(Formulas!$A$3*1),BH19/(Formulas!$A$3*2))),1),IF(TEXT(ISNUMBER($C19),"#####")="False",ROUND(MIN(1,IF(Input!$A$11="Weekly",BH19/(Formulas!$A$3*1),BH19/(Formulas!$A$3*2))),1),ROUND(MIN(1,IF(Input!$A$11="Weekly",BH19/(Formulas!$A$3*1),BH19/(Formulas!$A$3*2))),1)*$C19))</f>
        <v>0</v>
      </c>
      <c r="BK19" s="101"/>
      <c r="BL19" s="77"/>
      <c r="BM19" s="77"/>
      <c r="BN19" s="80">
        <f>IF($C19="",ROUND(MIN(1,IF(Input!$A$11="Weekly",BL19/(Formulas!$A$3*1),BL19/(Formulas!$A$3*2))),1),IF(TEXT(ISNUMBER($C19),"#####")="False",ROUND(MIN(1,IF(Input!$A$11="Weekly",BL19/(Formulas!$A$3*1),BL19/(Formulas!$A$3*2))),1),ROUND(MIN(1,IF(Input!$A$11="Weekly",BL19/(Formulas!$A$3*1),BL19/(Formulas!$A$3*2))),1)*$C19))</f>
        <v>0</v>
      </c>
      <c r="BO19" s="101"/>
      <c r="BP19" s="77"/>
      <c r="BQ19" s="77"/>
      <c r="BR19" s="80">
        <f>IF($C19="",ROUND(MIN(1,IF(Input!$A$11="Weekly",BP19/(Formulas!$A$3*1),BP19/(Formulas!$A$3*2))),1),IF(TEXT(ISNUMBER($C19),"#####")="False",ROUND(MIN(1,IF(Input!$A$11="Weekly",BP19/(Formulas!$A$3*1),BP19/(Formulas!$A$3*2))),1),ROUND(MIN(1,IF(Input!$A$11="Weekly",BP19/(Formulas!$A$3*1),BP19/(Formulas!$A$3*2))),1)*$C19))</f>
        <v>0</v>
      </c>
      <c r="BS19" s="101"/>
      <c r="BT19" s="77"/>
      <c r="BU19" s="77"/>
      <c r="BV19" s="80">
        <f>IF($C19="",ROUND(MIN(1,IF(Input!$A$11="Weekly",BT19/(Formulas!$A$3*1),BT19/(Formulas!$A$3*2))),1),IF(TEXT(ISNUMBER($C19),"#####")="False",ROUND(MIN(1,IF(Input!$A$11="Weekly",BT19/(Formulas!$A$3*1),BT19/(Formulas!$A$3*2))),1),ROUND(MIN(1,IF(Input!$A$11="Weekly",BT19/(Formulas!$A$3*1),BT19/(Formulas!$A$3*2))),1)*$C19))</f>
        <v>0</v>
      </c>
      <c r="BW19" s="101"/>
      <c r="BX19" s="77"/>
      <c r="BY19" s="77"/>
      <c r="BZ19" s="80">
        <f>IF($C19="",ROUND(MIN(1,IF(Input!$A$11="Weekly",BX19/(Formulas!$A$3*1),BX19/(Formulas!$A$3*2))),1),IF(TEXT(ISNUMBER($C19),"#####")="False",ROUND(MIN(1,IF(Input!$A$11="Weekly",BX19/(Formulas!$A$3*1),BX19/(Formulas!$A$3*2))),1),ROUND(MIN(1,IF(Input!$A$11="Weekly",BX19/(Formulas!$A$3*1),BX19/(Formulas!$A$3*2))),1)*$C19))</f>
        <v>0</v>
      </c>
      <c r="CA19" s="101"/>
      <c r="CB19" s="77"/>
      <c r="CC19" s="77"/>
      <c r="CD19" s="80">
        <f>IF($C19="",ROUND(MIN(1,IF(Input!$A$11="Weekly",CB19/(Formulas!$A$3*1),CB19/(Formulas!$A$3*2))),1),IF(TEXT(ISNUMBER($C19),"#####")="False",ROUND(MIN(1,IF(Input!$A$11="Weekly",CB19/(Formulas!$A$3*1),CB19/(Formulas!$A$3*2))),1),ROUND(MIN(1,IF(Input!$A$11="Weekly",CB19/(Formulas!$A$3*1),CB19/(Formulas!$A$3*2))),1)*$C19))</f>
        <v>0</v>
      </c>
      <c r="CE19" s="101"/>
      <c r="CF19" s="77"/>
      <c r="CG19" s="77"/>
      <c r="CH19" s="80">
        <f>IF($C19="",ROUND(MIN(1,IF(Input!$A$11="Weekly",CF19/(Formulas!$A$3*1),CF19/(Formulas!$A$3*2))),1),IF(TEXT(ISNUMBER($C19),"#####")="False",ROUND(MIN(1,IF(Input!$A$11="Weekly",CF19/(Formulas!$A$3*1),CF19/(Formulas!$A$3*2))),1),ROUND(MIN(1,IF(Input!$A$11="Weekly",CF19/(Formulas!$A$3*1),CF19/(Formulas!$A$3*2))),1)*$C19))</f>
        <v>0</v>
      </c>
      <c r="CI19" s="101"/>
      <c r="CJ19" s="77"/>
      <c r="CK19" s="77"/>
      <c r="CL19" s="80">
        <f>IF($C19="",ROUND(MIN(1,IF(Input!$A$11="Weekly",CJ19/(Formulas!$A$3*1),CJ19/(Formulas!$A$3*2))),1),IF(TEXT(ISNUMBER($C19),"#####")="False",ROUND(MIN(1,IF(Input!$A$11="Weekly",CJ19/(Formulas!$A$3*1),CJ19/(Formulas!$A$3*2))),1),ROUND(MIN(1,IF(Input!$A$11="Weekly",CJ19/(Formulas!$A$3*1),CJ19/(Formulas!$A$3*2))),1)*$C19))</f>
        <v>0</v>
      </c>
      <c r="CM19" s="101"/>
      <c r="CN19" s="77"/>
      <c r="CO19" s="77"/>
      <c r="CP19" s="80">
        <f>IF($C19="",ROUND(MIN(1,IF(Input!$A$11="Weekly",CN19/(Formulas!$A$3*1),CN19/(Formulas!$A$3*2))),1),IF(TEXT(ISNUMBER($C19),"#####")="False",ROUND(MIN(1,IF(Input!$A$11="Weekly",CN19/(Formulas!$A$3*1),CN19/(Formulas!$A$3*2))),1),ROUND(MIN(1,IF(Input!$A$11="Weekly",CN19/(Formulas!$A$3*1),CN19/(Formulas!$A$3*2))),1)*$C19))</f>
        <v>0</v>
      </c>
      <c r="CQ19" s="101"/>
      <c r="CR19" s="77"/>
      <c r="CS19" s="77"/>
      <c r="CT19" s="80">
        <f>IF($C19="",ROUND(MIN(1,IF(Input!$A$11="Weekly",CR19/(Formulas!$A$3*1),CR19/(Formulas!$A$3*2))),1),IF(TEXT(ISNUMBER($C19),"#####")="False",ROUND(MIN(1,IF(Input!$A$11="Weekly",CR19/(Formulas!$A$3*1),CR19/(Formulas!$A$3*2))),1),ROUND(MIN(1,IF(Input!$A$11="Weekly",CR19/(Formulas!$A$3*1),CR19/(Formulas!$A$3*2))),1)*$C19))</f>
        <v>0</v>
      </c>
      <c r="CU19" s="101"/>
      <c r="CV19" s="77"/>
      <c r="CW19" s="77"/>
      <c r="CX19" s="80">
        <f>IF($C19="",ROUND(MIN(1,IF(Input!$A$11="Weekly",CV19/(Formulas!$A$3*1),CV19/(Formulas!$A$3*2))),1),IF(TEXT(ISNUMBER($C19),"#####")="False",ROUND(MIN(1,IF(Input!$A$11="Weekly",CV19/(Formulas!$A$3*1),CV19/(Formulas!$A$3*2))),1),ROUND(MIN(1,IF(Input!$A$11="Weekly",CV19/(Formulas!$A$3*1),CV19/(Formulas!$A$3*2))),1)*$C19))</f>
        <v>0</v>
      </c>
      <c r="CY19" s="101"/>
      <c r="CZ19" s="77"/>
      <c r="DA19" s="77"/>
      <c r="DB19" s="80">
        <f>IF($C19="",ROUND(MIN(1,IF(Input!$A$11="Weekly",CZ19/(Formulas!$A$3*1),CZ19/(Formulas!$A$3*2))),1),IF(TEXT(ISNUMBER($C19),"#####")="False",ROUND(MIN(1,IF(Input!$A$11="Weekly",CZ19/(Formulas!$A$3*1),CZ19/(Formulas!$A$3*2))),1),ROUND(MIN(1,IF(Input!$A$11="Weekly",CZ19/(Formulas!$A$3*1),CZ19/(Formulas!$A$3*2))),1)*$C19))</f>
        <v>0</v>
      </c>
      <c r="DC19" s="79"/>
      <c r="DD19" s="77"/>
      <c r="DE19" s="77"/>
      <c r="DF19" s="80">
        <f>IF($C19="",ROUND(MIN(1,IF(Input!$A$11="Weekly",DD19/(Formulas!$A$3*1),DD19/(Formulas!$A$3*2))),1),IF(TEXT(ISNUMBER($C19),"#####")="False",ROUND(MIN(1,IF(Input!$A$11="Weekly",DD19/(Formulas!$A$3*1),DD19/(Formulas!$A$3*2))),1),ROUND(MIN(1,IF(Input!$A$11="Weekly",DD19/(Formulas!$A$3*1),DD19/(Formulas!$A$3*2))),1)*$C19))</f>
        <v>0</v>
      </c>
      <c r="DG19" s="79"/>
      <c r="DH19" s="77"/>
      <c r="DI19" s="77"/>
      <c r="DJ19" s="80">
        <f>IF($C19="",ROUND(MIN(1,IF(Input!$A$11="Weekly",DH19/(Formulas!$A$3*1),DH19/(Formulas!$A$3*2))),1),IF(TEXT(ISNUMBER($C19),"#####")="False",ROUND(MIN(1,IF(Input!$A$11="Weekly",DH19/(Formulas!$A$3*1),DH19/(Formulas!$A$3*2))),1),ROUND(MIN(1,IF(Input!$A$11="Weekly",DH19/(Formulas!$A$3*1),DH19/(Formulas!$A$3*2))),1)*$C19))</f>
        <v>0</v>
      </c>
      <c r="DK19" s="79"/>
      <c r="DL19" s="77"/>
      <c r="DM19" s="77"/>
      <c r="DN19" s="80">
        <f>IF($C19="",ROUND(MIN(1,IF(Input!$A$11="Weekly",DL19/(Formulas!$A$3*1),DL19/(Formulas!$A$3*2))),1),IF(TEXT(ISNUMBER($C19),"#####")="False",ROUND(MIN(1,IF(Input!$A$11="Weekly",DL19/(Formulas!$A$3*1),DL19/(Formulas!$A$3*2))),1),ROUND(MIN(1,IF(Input!$A$11="Weekly",DL19/(Formulas!$A$3*1),DL19/(Formulas!$A$3*2))),1)*$C19))</f>
        <v>0</v>
      </c>
      <c r="DO19" s="79"/>
      <c r="DP19" s="77"/>
      <c r="DQ19" s="77"/>
      <c r="DR19" s="80">
        <f>IF($C19="",ROUND(MIN(1,IF(Input!$A$11="Weekly",DP19/(Formulas!$A$3*1),DP19/(Formulas!$A$3*2))),1),IF(TEXT(ISNUMBER($C19),"#####")="False",ROUND(MIN(1,IF(Input!$A$11="Weekly",DP19/(Formulas!$A$3*1),DP19/(Formulas!$A$3*2))),1),ROUND(MIN(1,IF(Input!$A$11="Weekly",DP19/(Formulas!$A$3*1),DP19/(Formulas!$A$3*2))),1)*$C19))</f>
        <v>0</v>
      </c>
      <c r="DS19" s="79"/>
      <c r="DT19" s="77"/>
      <c r="DU19" s="77"/>
      <c r="DV19" s="80">
        <f>IF($C19="",ROUND(MIN(1,IF(Input!$A$11="Weekly",DT19/(Formulas!$A$3*1),DT19/(Formulas!$A$3*2))),1),IF(TEXT(ISNUMBER($C19),"#####")="False",ROUND(MIN(1,IF(Input!$A$11="Weekly",DT19/(Formulas!$A$3*1),DT19/(Formulas!$A$3*2))),1),ROUND(MIN(1,IF(Input!$A$11="Weekly",DT19/(Formulas!$A$3*1),DT19/(Formulas!$A$3*2))),1)*$C19))</f>
        <v>0</v>
      </c>
      <c r="DW19" s="79"/>
      <c r="DX19" s="77"/>
      <c r="DY19" s="77"/>
      <c r="DZ19" s="80">
        <f>IF($C19="",ROUND(MIN(1,IF(Input!$A$11="Weekly",DX19/(Formulas!$A$3*1),DX19/(Formulas!$A$3*2))),1),IF(TEXT(ISNUMBER($C19),"#####")="False",ROUND(MIN(1,IF(Input!$A$11="Weekly",DX19/(Formulas!$A$3*1),DX19/(Formulas!$A$3*2))),1),ROUND(MIN(1,IF(Input!$A$11="Weekly",DX19/(Formulas!$A$3*1),DX19/(Formulas!$A$3*2))),1)*$C19))</f>
        <v>0</v>
      </c>
      <c r="EA19" s="79"/>
      <c r="EB19" s="77"/>
      <c r="EC19" s="77"/>
      <c r="ED19" s="80">
        <f>IF($C19="",ROUND(MIN(1,IF(Input!$A$11="Weekly",EB19/(Formulas!$A$3*1),EB19/(Formulas!$A$3*2))),1),IF(TEXT(ISNUMBER($C19),"#####")="False",ROUND(MIN(1,IF(Input!$A$11="Weekly",EB19/(Formulas!$A$3*1),EB19/(Formulas!$A$3*2))),1),ROUND(MIN(1,IF(Input!$A$11="Weekly",EB19/(Formulas!$A$3*1),EB19/(Formulas!$A$3*2))),1)*$C19))</f>
        <v>0</v>
      </c>
      <c r="EE19" s="79"/>
      <c r="EF19" s="77"/>
      <c r="EG19" s="77"/>
      <c r="EH19" s="80">
        <f>IF($C19="",ROUND(MIN(1,IF(Input!$A$11="Weekly",EF19/(Formulas!$A$3*1),EF19/(Formulas!$A$3*2))),1),IF(TEXT(ISNUMBER($C19),"#####")="False",ROUND(MIN(1,IF(Input!$A$11="Weekly",EF19/(Formulas!$A$3*1),EF19/(Formulas!$A$3*2))),1),ROUND(MIN(1,IF(Input!$A$11="Weekly",EF19/(Formulas!$A$3*1),EF19/(Formulas!$A$3*2))),1)*$C19))</f>
        <v>0</v>
      </c>
      <c r="EI19" s="79"/>
      <c r="EJ19" s="77"/>
      <c r="EK19" s="77"/>
      <c r="EL19" s="80">
        <f>IF($C19="",ROUND(MIN(1,IF(Input!$A$11="Weekly",EJ19/(Formulas!$A$3*1),EJ19/(Formulas!$A$3*2))),1),IF(TEXT(ISNUMBER($C19),"#####")="False",ROUND(MIN(1,IF(Input!$A$11="Weekly",EJ19/(Formulas!$A$3*1),EJ19/(Formulas!$A$3*2))),1),ROUND(MIN(1,IF(Input!$A$11="Weekly",EJ19/(Formulas!$A$3*1),EJ19/(Formulas!$A$3*2))),1)*$C19))</f>
        <v>0</v>
      </c>
      <c r="EM19" s="79"/>
      <c r="EN19" s="77"/>
      <c r="EO19" s="77"/>
      <c r="EP19" s="80">
        <f>IF($C19="",ROUND(MIN(1,IF(Input!$A$11="Weekly",EN19/(Formulas!$A$3*1),EN19/(Formulas!$A$3*2))),1),IF(TEXT(ISNUMBER($C19),"#####")="False",ROUND(MIN(1,IF(Input!$A$11="Weekly",EN19/(Formulas!$A$3*1),EN19/(Formulas!$A$3*2))),1),ROUND(MIN(1,IF(Input!$A$11="Weekly",EN19/(Formulas!$A$3*1),EN19/(Formulas!$A$3*2))),1)*$C19))</f>
        <v>0</v>
      </c>
      <c r="EQ19" s="79"/>
      <c r="ER19" s="77"/>
      <c r="ES19" s="77"/>
      <c r="ET19" s="80">
        <f>IF($C19="",ROUND(MIN(1,IF(Input!$A$11="Weekly",ER19/(Formulas!$A$3*1),ER19/(Formulas!$A$3*2))),1),IF(TEXT(ISNUMBER($C19),"#####")="False",ROUND(MIN(1,IF(Input!$A$11="Weekly",ER19/(Formulas!$A$3*1),ER19/(Formulas!$A$3*2))),1),ROUND(MIN(1,IF(Input!$A$11="Weekly",ER19/(Formulas!$A$3*1),ER19/(Formulas!$A$3*2))),1)*$C19))</f>
        <v>0</v>
      </c>
      <c r="EU19" s="79"/>
      <c r="EV19" s="77"/>
      <c r="EW19" s="77"/>
      <c r="EX19" s="80">
        <f>IF($C19="",ROUND(MIN(1,IF(Input!$A$11="Weekly",EV19/(Formulas!$A$3*1),EV19/(Formulas!$A$3*2))),1),IF(TEXT(ISNUMBER($C19),"#####")="False",ROUND(MIN(1,IF(Input!$A$11="Weekly",EV19/(Formulas!$A$3*1),EV19/(Formulas!$A$3*2))),1),ROUND(MIN(1,IF(Input!$A$11="Weekly",EV19/(Formulas!$A$3*1),EV19/(Formulas!$A$3*2))),1)*$C19))</f>
        <v>0</v>
      </c>
      <c r="EY19" s="79"/>
      <c r="EZ19" s="77"/>
      <c r="FA19" s="77"/>
      <c r="FB19" s="80">
        <f>IF($C19="",ROUND(MIN(1,IF(Input!$A$11="Weekly",EZ19/(Formulas!$A$3*1),EZ19/(Formulas!$A$3*2))),1),IF(TEXT(ISNUMBER($C19),"#####")="False",ROUND(MIN(1,IF(Input!$A$11="Weekly",EZ19/(Formulas!$A$3*1),EZ19/(Formulas!$A$3*2))),1),ROUND(MIN(1,IF(Input!$A$11="Weekly",EZ19/(Formulas!$A$3*1),EZ19/(Formulas!$A$3*2))),1)*$C19))</f>
        <v>0</v>
      </c>
      <c r="FC19" s="79"/>
      <c r="FD19" s="77"/>
      <c r="FE19" s="77"/>
      <c r="FF19" s="80">
        <f>IF($C19="",ROUND(MIN(1,IF(Input!$A$11="Weekly",FD19/(Formulas!$A$3*1),FD19/(Formulas!$A$3*2))),1),IF(TEXT(ISNUMBER($C19),"#####")="False",ROUND(MIN(1,IF(Input!$A$11="Weekly",FD19/(Formulas!$A$3*1),FD19/(Formulas!$A$3*2))),1),ROUND(MIN(1,IF(Input!$A$11="Weekly",FD19/(Formulas!$A$3*1),FD19/(Formulas!$A$3*2))),1)*$C19))</f>
        <v>0</v>
      </c>
      <c r="FG19" s="79"/>
      <c r="FH19" s="77"/>
      <c r="FI19" s="77"/>
      <c r="FJ19" s="80">
        <f>IF($C19="",ROUND(MIN(1,IF(Input!$A$11="Weekly",FH19/(Formulas!$A$3*1),FH19/(Formulas!$A$3*2))),1),IF(TEXT(ISNUMBER($C19),"#####")="False",ROUND(MIN(1,IF(Input!$A$11="Weekly",FH19/(Formulas!$A$3*1),FH19/(Formulas!$A$3*2))),1),ROUND(MIN(1,IF(Input!$A$11="Weekly",FH19/(Formulas!$A$3*1),FH19/(Formulas!$A$3*2))),1)*$C19))</f>
        <v>0</v>
      </c>
      <c r="FK19" s="79"/>
      <c r="FL19" s="77"/>
      <c r="FM19" s="77"/>
      <c r="FN19" s="80">
        <f>IF($C19="",ROUND(MIN(1,IF(Input!$A$11="Weekly",FL19/(Formulas!$A$3*1),FL19/(Formulas!$A$3*2))),1),IF(TEXT(ISNUMBER($C19),"#####")="False",ROUND(MIN(1,IF(Input!$A$11="Weekly",FL19/(Formulas!$A$3*1),FL19/(Formulas!$A$3*2))),1),ROUND(MIN(1,IF(Input!$A$11="Weekly",FL19/(Formulas!$A$3*1),FL19/(Formulas!$A$3*2))),1)*$C19))</f>
        <v>0</v>
      </c>
      <c r="FO19" s="79"/>
      <c r="FP19" s="77"/>
      <c r="FQ19" s="77"/>
      <c r="FR19" s="80">
        <f>IF($C19="",ROUND(MIN(1,IF(Input!$A$11="Weekly",FP19/(Formulas!$A$3*1),FP19/(Formulas!$A$3*2))),1),IF(TEXT(ISNUMBER($C19),"#####")="False",ROUND(MIN(1,IF(Input!$A$11="Weekly",FP19/(Formulas!$A$3*1),FP19/(Formulas!$A$3*2))),1),ROUND(MIN(1,IF(Input!$A$11="Weekly",FP19/(Formulas!$A$3*1),FP19/(Formulas!$A$3*2))),1)*$C19))</f>
        <v>0</v>
      </c>
      <c r="FS19" s="79"/>
      <c r="FT19" s="77"/>
      <c r="FU19" s="77"/>
      <c r="FV19" s="80">
        <f>IF($C19="",ROUND(MIN(1,IF(Input!$A$11="Weekly",FT19/(Formulas!$A$3*1),FT19/(Formulas!$A$3*2))),1),IF(TEXT(ISNUMBER($C19),"#####")="False",ROUND(MIN(1,IF(Input!$A$11="Weekly",FT19/(Formulas!$A$3*1),FT19/(Formulas!$A$3*2))),1),ROUND(MIN(1,IF(Input!$A$11="Weekly",FT19/(Formulas!$A$3*1),FT19/(Formulas!$A$3*2))),1)*$C19))</f>
        <v>0</v>
      </c>
      <c r="FW19" s="79"/>
      <c r="FX19" s="77"/>
      <c r="FY19" s="77"/>
      <c r="FZ19" s="80">
        <f>IF($C19="",ROUND(MIN(1,IF(Input!$A$11="Weekly",FX19/(Formulas!$A$3*1),FX19/(Formulas!$A$3*2))),1),IF(TEXT(ISNUMBER($C19),"#####")="False",ROUND(MIN(1,IF(Input!$A$11="Weekly",FX19/(Formulas!$A$3*1),FX19/(Formulas!$A$3*2))),1),ROUND(MIN(1,IF(Input!$A$11="Weekly",FX19/(Formulas!$A$3*1),FX19/(Formulas!$A$3*2))),1)*$C19))</f>
        <v>0</v>
      </c>
      <c r="GA19" s="79"/>
      <c r="GB19" s="77"/>
      <c r="GC19" s="77"/>
      <c r="GD19" s="80">
        <f>IF($C19="",ROUND(MIN(1,IF(Input!$A$11="Weekly",GB19/(Formulas!$A$3*1),GB19/(Formulas!$A$3*2))),1),IF(TEXT(ISNUMBER($C19),"#####")="False",ROUND(MIN(1,IF(Input!$A$11="Weekly",GB19/(Formulas!$A$3*1),GB19/(Formulas!$A$3*2))),1),ROUND(MIN(1,IF(Input!$A$11="Weekly",GB19/(Formulas!$A$3*1),GB19/(Formulas!$A$3*2))),1)*$C19))</f>
        <v>0</v>
      </c>
      <c r="GE19" s="79"/>
      <c r="GF19" s="77"/>
      <c r="GG19" s="77"/>
      <c r="GH19" s="80">
        <f>IF($C19="",ROUND(MIN(1,IF(Input!$A$11="Weekly",GF19/(Formulas!$A$3*1),GF19/(Formulas!$A$3*2))),1),IF(TEXT(ISNUMBER($C19),"#####")="False",ROUND(MIN(1,IF(Input!$A$11="Weekly",GF19/(Formulas!$A$3*1),GF19/(Formulas!$A$3*2))),1),ROUND(MIN(1,IF(Input!$A$11="Weekly",GF19/(Formulas!$A$3*1),GF19/(Formulas!$A$3*2))),1)*$C19))</f>
        <v>0</v>
      </c>
      <c r="GI19" s="79"/>
      <c r="GJ19" s="77"/>
      <c r="GK19" s="77"/>
      <c r="GL19" s="80">
        <f>IF($C19="",ROUND(MIN(1,IF(Input!$A$11="Weekly",GJ19/(Formulas!$A$3*1),GJ19/(Formulas!$A$3*2))),1),IF(TEXT(ISNUMBER($C19),"#####")="False",ROUND(MIN(1,IF(Input!$A$11="Weekly",GJ19/(Formulas!$A$3*1),GJ19/(Formulas!$A$3*2))),1),ROUND(MIN(1,IF(Input!$A$11="Weekly",GJ19/(Formulas!$A$3*1),GJ19/(Formulas!$A$3*2))),1)*$C19))</f>
        <v>0</v>
      </c>
      <c r="GM19" s="79"/>
      <c r="GN19" s="77"/>
      <c r="GO19" s="77"/>
      <c r="GP19" s="80">
        <f>IF($C19="",ROUND(MIN(1,IF(Input!$A$11="Weekly",GN19/(Formulas!$A$3*1),GN19/(Formulas!$A$3*2))),1),IF(TEXT(ISNUMBER($C19),"#####")="False",ROUND(MIN(1,IF(Input!$A$11="Weekly",GN19/(Formulas!$A$3*1),GN19/(Formulas!$A$3*2))),1),ROUND(MIN(1,IF(Input!$A$11="Weekly",GN19/(Formulas!$A$3*1),GN19/(Formulas!$A$3*2))),1)*$C19))</f>
        <v>0</v>
      </c>
      <c r="GQ19" s="79"/>
      <c r="GR19" s="77"/>
      <c r="GS19" s="77"/>
      <c r="GT19" s="80">
        <f>IF($C19="",ROUND(MIN(1,IF(Input!$A$11="Weekly",GR19/(Formulas!$A$3*1),GR19/(Formulas!$A$3*2))),1),IF(TEXT(ISNUMBER($C19),"#####")="False",ROUND(MIN(1,IF(Input!$A$11="Weekly",GR19/(Formulas!$A$3*1),GR19/(Formulas!$A$3*2))),1),ROUND(MIN(1,IF(Input!$A$11="Weekly",GR19/(Formulas!$A$3*1),GR19/(Formulas!$A$3*2))),1)*$C19))</f>
        <v>0</v>
      </c>
      <c r="GU19" s="79"/>
      <c r="GV19" s="77"/>
      <c r="GW19" s="77"/>
      <c r="GX19" s="80">
        <f>IF($C19="",ROUND(MIN(1,IF(Input!$A$11="Weekly",GV19/(Formulas!$A$3*1),GV19/(Formulas!$A$3*2))),1),IF(TEXT(ISNUMBER($C19),"#####")="False",ROUND(MIN(1,IF(Input!$A$11="Weekly",GV19/(Formulas!$A$3*1),GV19/(Formulas!$A$3*2))),1),ROUND(MIN(1,IF(Input!$A$11="Weekly",GV19/(Formulas!$A$3*1),GV19/(Formulas!$A$3*2))),1)*$C19))</f>
        <v>0</v>
      </c>
      <c r="GY19" s="79"/>
      <c r="GZ19" s="77"/>
      <c r="HA19" s="77"/>
      <c r="HB19" s="80">
        <f>IF($C19="",ROUND(MIN(1,IF(Input!$A$11="Weekly",GZ19/(Formulas!$A$3*1),GZ19/(Formulas!$A$3*2))),1),IF(TEXT(ISNUMBER($C19),"#####")="False",ROUND(MIN(1,IF(Input!$A$11="Weekly",GZ19/(Formulas!$A$3*1),GZ19/(Formulas!$A$3*2))),1),ROUND(MIN(1,IF(Input!$A$11="Weekly",GZ19/(Formulas!$A$3*1),GZ19/(Formulas!$A$3*2))),1)*$C19))</f>
        <v>0</v>
      </c>
      <c r="HC19" s="79"/>
      <c r="HD19" s="77"/>
      <c r="HE19" s="77"/>
      <c r="HF19" s="80">
        <f>IF($C19="",ROUND(MIN(1,IF(Input!$A$11="Weekly",HD19/(Formulas!$A$3*1),HD19/(Formulas!$A$3*2))),1),IF(TEXT(ISNUMBER($C19),"#####")="False",ROUND(MIN(1,IF(Input!$A$11="Weekly",HD19/(Formulas!$A$3*1),HD19/(Formulas!$A$3*2))),1),ROUND(MIN(1,IF(Input!$A$11="Weekly",HD19/(Formulas!$A$3*1),HD19/(Formulas!$A$3*2))),1)*$C19))</f>
        <v>0</v>
      </c>
      <c r="HG19" s="79"/>
      <c r="HH19" s="35"/>
      <c r="HI19" s="35">
        <f t="shared" si="0"/>
        <v>0</v>
      </c>
      <c r="HJ19" s="35"/>
      <c r="HK19" s="35">
        <f t="shared" si="1"/>
        <v>0</v>
      </c>
      <c r="HL19" s="35"/>
      <c r="HM19" s="35">
        <f t="shared" si="2"/>
        <v>0</v>
      </c>
      <c r="HN19" s="35"/>
      <c r="HO19" s="35">
        <f t="shared" si="3"/>
        <v>0</v>
      </c>
      <c r="HP19" s="35"/>
      <c r="HQ19" s="35"/>
      <c r="HR19" s="35"/>
      <c r="HS19" s="35"/>
      <c r="HT19" s="35"/>
    </row>
    <row r="20" spans="2:228" x14ac:dyDescent="0.25">
      <c r="B20" s="74"/>
      <c r="D20" s="77"/>
      <c r="E20" s="77"/>
      <c r="F20" s="80">
        <f>IF($C20="",ROUND(MIN(1,IF(Input!$A$11="Weekly",D20/(Formulas!$A$3*1),D20/(Formulas!$A$3*2))),1),IF(TEXT(ISNUMBER($C20),"#####")="False",ROUND(MIN(1,IF(Input!$A$11="Weekly",D20/(Formulas!$A$3*1),D20/(Formulas!$A$3*2))),1),ROUND(MIN(1,IF(Input!$A$11="Weekly",D20/(Formulas!$A$3*1),D20/(Formulas!$A$3*2))),1)*$C20))</f>
        <v>0</v>
      </c>
      <c r="G20" s="101"/>
      <c r="H20" s="77"/>
      <c r="I20" s="77"/>
      <c r="J20" s="80">
        <f>IF($C20="",ROUND(MIN(1,IF(Input!$A$11="Weekly",H20/(Formulas!$A$3*1),H20/(Formulas!$A$3*2))),1),IF(TEXT(ISNUMBER($C20),"#####")="False",ROUND(MIN(1,IF(Input!$A$11="Weekly",H20/(Formulas!$A$3*1),H20/(Formulas!$A$3*2))),1),ROUND(MIN(1,IF(Input!$A$11="Weekly",H20/(Formulas!$A$3*1),H20/(Formulas!$A$3*2))),1)*$C20))</f>
        <v>0</v>
      </c>
      <c r="K20" s="101"/>
      <c r="L20" s="77"/>
      <c r="M20" s="77"/>
      <c r="N20" s="80">
        <f>IF($C20="",ROUND(MIN(1,IF(Input!$A$11="Weekly",L20/(Formulas!$A$3*1),L20/(Formulas!$A$3*2))),1),IF(TEXT(ISNUMBER($C20),"#####")="False",ROUND(MIN(1,IF(Input!$A$11="Weekly",L20/(Formulas!$A$3*1),L20/(Formulas!$A$3*2))),1),ROUND(MIN(1,IF(Input!$A$11="Weekly",L20/(Formulas!$A$3*1),L20/(Formulas!$A$3*2))),1)*$C20))</f>
        <v>0</v>
      </c>
      <c r="O20" s="101"/>
      <c r="P20" s="77"/>
      <c r="Q20" s="77"/>
      <c r="R20" s="80">
        <f>IF($C20="",ROUND(MIN(1,IF(Input!$A$11="Weekly",P20/(Formulas!$A$3*1),P20/(Formulas!$A$3*2))),1),IF(TEXT(ISNUMBER($C20),"#####")="False",ROUND(MIN(1,IF(Input!$A$11="Weekly",P20/(Formulas!$A$3*1),P20/(Formulas!$A$3*2))),1),ROUND(MIN(1,IF(Input!$A$11="Weekly",P20/(Formulas!$A$3*1),P20/(Formulas!$A$3*2))),1)*$C20))</f>
        <v>0</v>
      </c>
      <c r="S20" s="101"/>
      <c r="T20" s="77"/>
      <c r="U20" s="77"/>
      <c r="V20" s="80">
        <f>IF($C20="",ROUND(MIN(1,IF(Input!$A$11="Weekly",T20/(Formulas!$A$3*1),T20/(Formulas!$A$3*2))),1),IF(TEXT(ISNUMBER($C20),"#####")="False",ROUND(MIN(1,IF(Input!$A$11="Weekly",T20/(Formulas!$A$3*1),T20/(Formulas!$A$3*2))),1),ROUND(MIN(1,IF(Input!$A$11="Weekly",T20/(Formulas!$A$3*1),T20/(Formulas!$A$3*2))),1)*$C20))</f>
        <v>0</v>
      </c>
      <c r="W20" s="101"/>
      <c r="X20" s="77"/>
      <c r="Y20" s="77"/>
      <c r="Z20" s="80">
        <f>IF($C20="",ROUND(MIN(1,IF(Input!$A$11="Weekly",X20/(Formulas!$A$3*1),X20/(Formulas!$A$3*2))),1),IF(TEXT(ISNUMBER($C20),"#####")="False",ROUND(MIN(1,IF(Input!$A$11="Weekly",X20/(Formulas!$A$3*1),X20/(Formulas!$A$3*2))),1),ROUND(MIN(1,IF(Input!$A$11="Weekly",X20/(Formulas!$A$3*1),X20/(Formulas!$A$3*2))),1)*$C20))</f>
        <v>0</v>
      </c>
      <c r="AA20" s="101"/>
      <c r="AB20" s="77"/>
      <c r="AC20" s="77"/>
      <c r="AD20" s="80">
        <f>IF($C20="",ROUND(MIN(1,IF(Input!$A$11="Weekly",AB20/(Formulas!$A$3*1),AB20/(Formulas!$A$3*2))),1),IF(TEXT(ISNUMBER($C20),"#####")="False",ROUND(MIN(1,IF(Input!$A$11="Weekly",AB20/(Formulas!$A$3*1),AB20/(Formulas!$A$3*2))),1),ROUND(MIN(1,IF(Input!$A$11="Weekly",AB20/(Formulas!$A$3*1),AB20/(Formulas!$A$3*2))),1)*$C20))</f>
        <v>0</v>
      </c>
      <c r="AE20" s="101"/>
      <c r="AF20" s="77"/>
      <c r="AG20" s="77"/>
      <c r="AH20" s="80">
        <f>IF($C20="",ROUND(MIN(1,IF(Input!$A$11="Weekly",AF20/(Formulas!$A$3*1),AF20/(Formulas!$A$3*2))),1),IF(TEXT(ISNUMBER($C20),"#####")="False",ROUND(MIN(1,IF(Input!$A$11="Weekly",AF20/(Formulas!$A$3*1),AF20/(Formulas!$A$3*2))),1),ROUND(MIN(1,IF(Input!$A$11="Weekly",AF20/(Formulas!$A$3*1),AF20/(Formulas!$A$3*2))),1)*$C20))</f>
        <v>0</v>
      </c>
      <c r="AI20" s="101"/>
      <c r="AJ20" s="77"/>
      <c r="AK20" s="77"/>
      <c r="AL20" s="80">
        <f>IF($C20="",ROUND(MIN(1,IF(Input!$A$11="Weekly",AJ20/(Formulas!$A$3*1),AJ20/(Formulas!$A$3*2))),1),IF(TEXT(ISNUMBER($C20),"#####")="False",ROUND(MIN(1,IF(Input!$A$11="Weekly",AJ20/(Formulas!$A$3*1),AJ20/(Formulas!$A$3*2))),1),ROUND(MIN(1,IF(Input!$A$11="Weekly",AJ20/(Formulas!$A$3*1),AJ20/(Formulas!$A$3*2))),1)*$C20))</f>
        <v>0</v>
      </c>
      <c r="AM20" s="101"/>
      <c r="AN20" s="77"/>
      <c r="AO20" s="77"/>
      <c r="AP20" s="80">
        <f>IF($C20="",ROUND(MIN(1,IF(Input!$A$11="Weekly",AN20/(Formulas!$A$3*1),AN20/(Formulas!$A$3*2))),1),IF(TEXT(ISNUMBER($C20),"#####")="False",ROUND(MIN(1,IF(Input!$A$11="Weekly",AN20/(Formulas!$A$3*1),AN20/(Formulas!$A$3*2))),1),ROUND(MIN(1,IF(Input!$A$11="Weekly",AN20/(Formulas!$A$3*1),AN20/(Formulas!$A$3*2))),1)*$C20))</f>
        <v>0</v>
      </c>
      <c r="AQ20" s="101"/>
      <c r="AR20" s="77"/>
      <c r="AS20" s="77"/>
      <c r="AT20" s="80">
        <f>IF($C20="",ROUND(MIN(1,IF(Input!$A$11="Weekly",AR20/(Formulas!$A$3*1),AR20/(Formulas!$A$3*2))),1),IF(TEXT(ISNUMBER($C20),"#####")="False",ROUND(MIN(1,IF(Input!$A$11="Weekly",AR20/(Formulas!$A$3*1),AR20/(Formulas!$A$3*2))),1),ROUND(MIN(1,IF(Input!$A$11="Weekly",AR20/(Formulas!$A$3*1),AR20/(Formulas!$A$3*2))),1)*$C20))</f>
        <v>0</v>
      </c>
      <c r="AU20" s="101"/>
      <c r="AV20" s="77"/>
      <c r="AW20" s="77"/>
      <c r="AX20" s="80">
        <f>IF($C20="",ROUND(MIN(1,IF(Input!$A$11="Weekly",AV20/(Formulas!$A$3*1),AV20/(Formulas!$A$3*2))),1),IF(TEXT(ISNUMBER($C20),"#####")="False",ROUND(MIN(1,IF(Input!$A$11="Weekly",AV20/(Formulas!$A$3*1),AV20/(Formulas!$A$3*2))),1),ROUND(MIN(1,IF(Input!$A$11="Weekly",AV20/(Formulas!$A$3*1),AV20/(Formulas!$A$3*2))),1)*$C20))</f>
        <v>0</v>
      </c>
      <c r="AY20" s="101"/>
      <c r="AZ20" s="77"/>
      <c r="BA20" s="77"/>
      <c r="BB20" s="80">
        <f>IF($C20="",ROUND(MIN(1,IF(Input!$A$11="Weekly",AZ20/(Formulas!$A$3*1),AZ20/(Formulas!$A$3*2))),1),IF(TEXT(ISNUMBER($C20),"#####")="False",ROUND(MIN(1,IF(Input!$A$11="Weekly",AZ20/(Formulas!$A$3*1),AZ20/(Formulas!$A$3*2))),1),ROUND(MIN(1,IF(Input!$A$11="Weekly",AZ20/(Formulas!$A$3*1),AZ20/(Formulas!$A$3*2))),1)*$C20))</f>
        <v>0</v>
      </c>
      <c r="BC20" s="101"/>
      <c r="BD20" s="77"/>
      <c r="BE20" s="77"/>
      <c r="BF20" s="80">
        <f>IF($C20="",ROUND(MIN(1,IF(Input!$A$11="Weekly",BD20/(Formulas!$A$3*1),BD20/(Formulas!$A$3*2))),1),IF(TEXT(ISNUMBER($C20),"#####")="False",ROUND(MIN(1,IF(Input!$A$11="Weekly",BD20/(Formulas!$A$3*1),BD20/(Formulas!$A$3*2))),1),ROUND(MIN(1,IF(Input!$A$11="Weekly",BD20/(Formulas!$A$3*1),BD20/(Formulas!$A$3*2))),1)*$C20))</f>
        <v>0</v>
      </c>
      <c r="BG20" s="101"/>
      <c r="BH20" s="77"/>
      <c r="BI20" s="77"/>
      <c r="BJ20" s="80">
        <f>IF($C20="",ROUND(MIN(1,IF(Input!$A$11="Weekly",BH20/(Formulas!$A$3*1),BH20/(Formulas!$A$3*2))),1),IF(TEXT(ISNUMBER($C20),"#####")="False",ROUND(MIN(1,IF(Input!$A$11="Weekly",BH20/(Formulas!$A$3*1),BH20/(Formulas!$A$3*2))),1),ROUND(MIN(1,IF(Input!$A$11="Weekly",BH20/(Formulas!$A$3*1),BH20/(Formulas!$A$3*2))),1)*$C20))</f>
        <v>0</v>
      </c>
      <c r="BK20" s="101"/>
      <c r="BL20" s="77"/>
      <c r="BM20" s="77"/>
      <c r="BN20" s="80">
        <f>IF($C20="",ROUND(MIN(1,IF(Input!$A$11="Weekly",BL20/(Formulas!$A$3*1),BL20/(Formulas!$A$3*2))),1),IF(TEXT(ISNUMBER($C20),"#####")="False",ROUND(MIN(1,IF(Input!$A$11="Weekly",BL20/(Formulas!$A$3*1),BL20/(Formulas!$A$3*2))),1),ROUND(MIN(1,IF(Input!$A$11="Weekly",BL20/(Formulas!$A$3*1),BL20/(Formulas!$A$3*2))),1)*$C20))</f>
        <v>0</v>
      </c>
      <c r="BO20" s="101"/>
      <c r="BP20" s="77"/>
      <c r="BQ20" s="77"/>
      <c r="BR20" s="80">
        <f>IF($C20="",ROUND(MIN(1,IF(Input!$A$11="Weekly",BP20/(Formulas!$A$3*1),BP20/(Formulas!$A$3*2))),1),IF(TEXT(ISNUMBER($C20),"#####")="False",ROUND(MIN(1,IF(Input!$A$11="Weekly",BP20/(Formulas!$A$3*1),BP20/(Formulas!$A$3*2))),1),ROUND(MIN(1,IF(Input!$A$11="Weekly",BP20/(Formulas!$A$3*1),BP20/(Formulas!$A$3*2))),1)*$C20))</f>
        <v>0</v>
      </c>
      <c r="BS20" s="101"/>
      <c r="BT20" s="77"/>
      <c r="BU20" s="77"/>
      <c r="BV20" s="80">
        <f>IF($C20="",ROUND(MIN(1,IF(Input!$A$11="Weekly",BT20/(Formulas!$A$3*1),BT20/(Formulas!$A$3*2))),1),IF(TEXT(ISNUMBER($C20),"#####")="False",ROUND(MIN(1,IF(Input!$A$11="Weekly",BT20/(Formulas!$A$3*1),BT20/(Formulas!$A$3*2))),1),ROUND(MIN(1,IF(Input!$A$11="Weekly",BT20/(Formulas!$A$3*1),BT20/(Formulas!$A$3*2))),1)*$C20))</f>
        <v>0</v>
      </c>
      <c r="BW20" s="101"/>
      <c r="BX20" s="77"/>
      <c r="BY20" s="77"/>
      <c r="BZ20" s="80">
        <f>IF($C20="",ROUND(MIN(1,IF(Input!$A$11="Weekly",BX20/(Formulas!$A$3*1),BX20/(Formulas!$A$3*2))),1),IF(TEXT(ISNUMBER($C20),"#####")="False",ROUND(MIN(1,IF(Input!$A$11="Weekly",BX20/(Formulas!$A$3*1),BX20/(Formulas!$A$3*2))),1),ROUND(MIN(1,IF(Input!$A$11="Weekly",BX20/(Formulas!$A$3*1),BX20/(Formulas!$A$3*2))),1)*$C20))</f>
        <v>0</v>
      </c>
      <c r="CA20" s="101"/>
      <c r="CB20" s="77"/>
      <c r="CC20" s="77"/>
      <c r="CD20" s="80">
        <f>IF($C20="",ROUND(MIN(1,IF(Input!$A$11="Weekly",CB20/(Formulas!$A$3*1),CB20/(Formulas!$A$3*2))),1),IF(TEXT(ISNUMBER($C20),"#####")="False",ROUND(MIN(1,IF(Input!$A$11="Weekly",CB20/(Formulas!$A$3*1),CB20/(Formulas!$A$3*2))),1),ROUND(MIN(1,IF(Input!$A$11="Weekly",CB20/(Formulas!$A$3*1),CB20/(Formulas!$A$3*2))),1)*$C20))</f>
        <v>0</v>
      </c>
      <c r="CE20" s="101"/>
      <c r="CF20" s="77"/>
      <c r="CG20" s="77"/>
      <c r="CH20" s="80">
        <f>IF($C20="",ROUND(MIN(1,IF(Input!$A$11="Weekly",CF20/(Formulas!$A$3*1),CF20/(Formulas!$A$3*2))),1),IF(TEXT(ISNUMBER($C20),"#####")="False",ROUND(MIN(1,IF(Input!$A$11="Weekly",CF20/(Formulas!$A$3*1),CF20/(Formulas!$A$3*2))),1),ROUND(MIN(1,IF(Input!$A$11="Weekly",CF20/(Formulas!$A$3*1),CF20/(Formulas!$A$3*2))),1)*$C20))</f>
        <v>0</v>
      </c>
      <c r="CI20" s="101"/>
      <c r="CJ20" s="77"/>
      <c r="CK20" s="77"/>
      <c r="CL20" s="80">
        <f>IF($C20="",ROUND(MIN(1,IF(Input!$A$11="Weekly",CJ20/(Formulas!$A$3*1),CJ20/(Formulas!$A$3*2))),1),IF(TEXT(ISNUMBER($C20),"#####")="False",ROUND(MIN(1,IF(Input!$A$11="Weekly",CJ20/(Formulas!$A$3*1),CJ20/(Formulas!$A$3*2))),1),ROUND(MIN(1,IF(Input!$A$11="Weekly",CJ20/(Formulas!$A$3*1),CJ20/(Formulas!$A$3*2))),1)*$C20))</f>
        <v>0</v>
      </c>
      <c r="CM20" s="101"/>
      <c r="CN20" s="77"/>
      <c r="CO20" s="77"/>
      <c r="CP20" s="80">
        <f>IF($C20="",ROUND(MIN(1,IF(Input!$A$11="Weekly",CN20/(Formulas!$A$3*1),CN20/(Formulas!$A$3*2))),1),IF(TEXT(ISNUMBER($C20),"#####")="False",ROUND(MIN(1,IF(Input!$A$11="Weekly",CN20/(Formulas!$A$3*1),CN20/(Formulas!$A$3*2))),1),ROUND(MIN(1,IF(Input!$A$11="Weekly",CN20/(Formulas!$A$3*1),CN20/(Formulas!$A$3*2))),1)*$C20))</f>
        <v>0</v>
      </c>
      <c r="CQ20" s="101"/>
      <c r="CR20" s="77"/>
      <c r="CS20" s="77"/>
      <c r="CT20" s="80">
        <f>IF($C20="",ROUND(MIN(1,IF(Input!$A$11="Weekly",CR20/(Formulas!$A$3*1),CR20/(Formulas!$A$3*2))),1),IF(TEXT(ISNUMBER($C20),"#####")="False",ROUND(MIN(1,IF(Input!$A$11="Weekly",CR20/(Formulas!$A$3*1),CR20/(Formulas!$A$3*2))),1),ROUND(MIN(1,IF(Input!$A$11="Weekly",CR20/(Formulas!$A$3*1),CR20/(Formulas!$A$3*2))),1)*$C20))</f>
        <v>0</v>
      </c>
      <c r="CU20" s="101"/>
      <c r="CV20" s="77"/>
      <c r="CW20" s="77"/>
      <c r="CX20" s="80">
        <f>IF($C20="",ROUND(MIN(1,IF(Input!$A$11="Weekly",CV20/(Formulas!$A$3*1),CV20/(Formulas!$A$3*2))),1),IF(TEXT(ISNUMBER($C20),"#####")="False",ROUND(MIN(1,IF(Input!$A$11="Weekly",CV20/(Formulas!$A$3*1),CV20/(Formulas!$A$3*2))),1),ROUND(MIN(1,IF(Input!$A$11="Weekly",CV20/(Formulas!$A$3*1),CV20/(Formulas!$A$3*2))),1)*$C20))</f>
        <v>0</v>
      </c>
      <c r="CY20" s="101"/>
      <c r="CZ20" s="77"/>
      <c r="DA20" s="77"/>
      <c r="DB20" s="80">
        <f>IF($C20="",ROUND(MIN(1,IF(Input!$A$11="Weekly",CZ20/(Formulas!$A$3*1),CZ20/(Formulas!$A$3*2))),1),IF(TEXT(ISNUMBER($C20),"#####")="False",ROUND(MIN(1,IF(Input!$A$11="Weekly",CZ20/(Formulas!$A$3*1),CZ20/(Formulas!$A$3*2))),1),ROUND(MIN(1,IF(Input!$A$11="Weekly",CZ20/(Formulas!$A$3*1),CZ20/(Formulas!$A$3*2))),1)*$C20))</f>
        <v>0</v>
      </c>
      <c r="DC20" s="79"/>
      <c r="DD20" s="77"/>
      <c r="DE20" s="77"/>
      <c r="DF20" s="80">
        <f>IF($C20="",ROUND(MIN(1,IF(Input!$A$11="Weekly",DD20/(Formulas!$A$3*1),DD20/(Formulas!$A$3*2))),1),IF(TEXT(ISNUMBER($C20),"#####")="False",ROUND(MIN(1,IF(Input!$A$11="Weekly",DD20/(Formulas!$A$3*1),DD20/(Formulas!$A$3*2))),1),ROUND(MIN(1,IF(Input!$A$11="Weekly",DD20/(Formulas!$A$3*1),DD20/(Formulas!$A$3*2))),1)*$C20))</f>
        <v>0</v>
      </c>
      <c r="DG20" s="79"/>
      <c r="DH20" s="77"/>
      <c r="DI20" s="77"/>
      <c r="DJ20" s="80">
        <f>IF($C20="",ROUND(MIN(1,IF(Input!$A$11="Weekly",DH20/(Formulas!$A$3*1),DH20/(Formulas!$A$3*2))),1),IF(TEXT(ISNUMBER($C20),"#####")="False",ROUND(MIN(1,IF(Input!$A$11="Weekly",DH20/(Formulas!$A$3*1),DH20/(Formulas!$A$3*2))),1),ROUND(MIN(1,IF(Input!$A$11="Weekly",DH20/(Formulas!$A$3*1),DH20/(Formulas!$A$3*2))),1)*$C20))</f>
        <v>0</v>
      </c>
      <c r="DK20" s="79"/>
      <c r="DL20" s="77"/>
      <c r="DM20" s="77"/>
      <c r="DN20" s="80">
        <f>IF($C20="",ROUND(MIN(1,IF(Input!$A$11="Weekly",DL20/(Formulas!$A$3*1),DL20/(Formulas!$A$3*2))),1),IF(TEXT(ISNUMBER($C20),"#####")="False",ROUND(MIN(1,IF(Input!$A$11="Weekly",DL20/(Formulas!$A$3*1),DL20/(Formulas!$A$3*2))),1),ROUND(MIN(1,IF(Input!$A$11="Weekly",DL20/(Formulas!$A$3*1),DL20/(Formulas!$A$3*2))),1)*$C20))</f>
        <v>0</v>
      </c>
      <c r="DO20" s="79"/>
      <c r="DP20" s="77"/>
      <c r="DQ20" s="77"/>
      <c r="DR20" s="80">
        <f>IF($C20="",ROUND(MIN(1,IF(Input!$A$11="Weekly",DP20/(Formulas!$A$3*1),DP20/(Formulas!$A$3*2))),1),IF(TEXT(ISNUMBER($C20),"#####")="False",ROUND(MIN(1,IF(Input!$A$11="Weekly",DP20/(Formulas!$A$3*1),DP20/(Formulas!$A$3*2))),1),ROUND(MIN(1,IF(Input!$A$11="Weekly",DP20/(Formulas!$A$3*1),DP20/(Formulas!$A$3*2))),1)*$C20))</f>
        <v>0</v>
      </c>
      <c r="DS20" s="79"/>
      <c r="DT20" s="77"/>
      <c r="DU20" s="77"/>
      <c r="DV20" s="80">
        <f>IF($C20="",ROUND(MIN(1,IF(Input!$A$11="Weekly",DT20/(Formulas!$A$3*1),DT20/(Formulas!$A$3*2))),1),IF(TEXT(ISNUMBER($C20),"#####")="False",ROUND(MIN(1,IF(Input!$A$11="Weekly",DT20/(Formulas!$A$3*1),DT20/(Formulas!$A$3*2))),1),ROUND(MIN(1,IF(Input!$A$11="Weekly",DT20/(Formulas!$A$3*1),DT20/(Formulas!$A$3*2))),1)*$C20))</f>
        <v>0</v>
      </c>
      <c r="DW20" s="79"/>
      <c r="DX20" s="77"/>
      <c r="DY20" s="77"/>
      <c r="DZ20" s="80">
        <f>IF($C20="",ROUND(MIN(1,IF(Input!$A$11="Weekly",DX20/(Formulas!$A$3*1),DX20/(Formulas!$A$3*2))),1),IF(TEXT(ISNUMBER($C20),"#####")="False",ROUND(MIN(1,IF(Input!$A$11="Weekly",DX20/(Formulas!$A$3*1),DX20/(Formulas!$A$3*2))),1),ROUND(MIN(1,IF(Input!$A$11="Weekly",DX20/(Formulas!$A$3*1),DX20/(Formulas!$A$3*2))),1)*$C20))</f>
        <v>0</v>
      </c>
      <c r="EA20" s="79"/>
      <c r="EB20" s="77"/>
      <c r="EC20" s="77"/>
      <c r="ED20" s="80">
        <f>IF($C20="",ROUND(MIN(1,IF(Input!$A$11="Weekly",EB20/(Formulas!$A$3*1),EB20/(Formulas!$A$3*2))),1),IF(TEXT(ISNUMBER($C20),"#####")="False",ROUND(MIN(1,IF(Input!$A$11="Weekly",EB20/(Formulas!$A$3*1),EB20/(Formulas!$A$3*2))),1),ROUND(MIN(1,IF(Input!$A$11="Weekly",EB20/(Formulas!$A$3*1),EB20/(Formulas!$A$3*2))),1)*$C20))</f>
        <v>0</v>
      </c>
      <c r="EE20" s="79"/>
      <c r="EF20" s="77"/>
      <c r="EG20" s="77"/>
      <c r="EH20" s="80">
        <f>IF($C20="",ROUND(MIN(1,IF(Input!$A$11="Weekly",EF20/(Formulas!$A$3*1),EF20/(Formulas!$A$3*2))),1),IF(TEXT(ISNUMBER($C20),"#####")="False",ROUND(MIN(1,IF(Input!$A$11="Weekly",EF20/(Formulas!$A$3*1),EF20/(Formulas!$A$3*2))),1),ROUND(MIN(1,IF(Input!$A$11="Weekly",EF20/(Formulas!$A$3*1),EF20/(Formulas!$A$3*2))),1)*$C20))</f>
        <v>0</v>
      </c>
      <c r="EI20" s="79"/>
      <c r="EJ20" s="77"/>
      <c r="EK20" s="77"/>
      <c r="EL20" s="80">
        <f>IF($C20="",ROUND(MIN(1,IF(Input!$A$11="Weekly",EJ20/(Formulas!$A$3*1),EJ20/(Formulas!$A$3*2))),1),IF(TEXT(ISNUMBER($C20),"#####")="False",ROUND(MIN(1,IF(Input!$A$11="Weekly",EJ20/(Formulas!$A$3*1),EJ20/(Formulas!$A$3*2))),1),ROUND(MIN(1,IF(Input!$A$11="Weekly",EJ20/(Formulas!$A$3*1),EJ20/(Formulas!$A$3*2))),1)*$C20))</f>
        <v>0</v>
      </c>
      <c r="EM20" s="79"/>
      <c r="EN20" s="77"/>
      <c r="EO20" s="77"/>
      <c r="EP20" s="80">
        <f>IF($C20="",ROUND(MIN(1,IF(Input!$A$11="Weekly",EN20/(Formulas!$A$3*1),EN20/(Formulas!$A$3*2))),1),IF(TEXT(ISNUMBER($C20),"#####")="False",ROUND(MIN(1,IF(Input!$A$11="Weekly",EN20/(Formulas!$A$3*1),EN20/(Formulas!$A$3*2))),1),ROUND(MIN(1,IF(Input!$A$11="Weekly",EN20/(Formulas!$A$3*1),EN20/(Formulas!$A$3*2))),1)*$C20))</f>
        <v>0</v>
      </c>
      <c r="EQ20" s="79"/>
      <c r="ER20" s="77"/>
      <c r="ES20" s="77"/>
      <c r="ET20" s="80">
        <f>IF($C20="",ROUND(MIN(1,IF(Input!$A$11="Weekly",ER20/(Formulas!$A$3*1),ER20/(Formulas!$A$3*2))),1),IF(TEXT(ISNUMBER($C20),"#####")="False",ROUND(MIN(1,IF(Input!$A$11="Weekly",ER20/(Formulas!$A$3*1),ER20/(Formulas!$A$3*2))),1),ROUND(MIN(1,IF(Input!$A$11="Weekly",ER20/(Formulas!$A$3*1),ER20/(Formulas!$A$3*2))),1)*$C20))</f>
        <v>0</v>
      </c>
      <c r="EU20" s="79"/>
      <c r="EV20" s="77"/>
      <c r="EW20" s="77"/>
      <c r="EX20" s="80">
        <f>IF($C20="",ROUND(MIN(1,IF(Input!$A$11="Weekly",EV20/(Formulas!$A$3*1),EV20/(Formulas!$A$3*2))),1),IF(TEXT(ISNUMBER($C20),"#####")="False",ROUND(MIN(1,IF(Input!$A$11="Weekly",EV20/(Formulas!$A$3*1),EV20/(Formulas!$A$3*2))),1),ROUND(MIN(1,IF(Input!$A$11="Weekly",EV20/(Formulas!$A$3*1),EV20/(Formulas!$A$3*2))),1)*$C20))</f>
        <v>0</v>
      </c>
      <c r="EY20" s="79"/>
      <c r="EZ20" s="77"/>
      <c r="FA20" s="77"/>
      <c r="FB20" s="80">
        <f>IF($C20="",ROUND(MIN(1,IF(Input!$A$11="Weekly",EZ20/(Formulas!$A$3*1),EZ20/(Formulas!$A$3*2))),1),IF(TEXT(ISNUMBER($C20),"#####")="False",ROUND(MIN(1,IF(Input!$A$11="Weekly",EZ20/(Formulas!$A$3*1),EZ20/(Formulas!$A$3*2))),1),ROUND(MIN(1,IF(Input!$A$11="Weekly",EZ20/(Formulas!$A$3*1),EZ20/(Formulas!$A$3*2))),1)*$C20))</f>
        <v>0</v>
      </c>
      <c r="FC20" s="79"/>
      <c r="FD20" s="77"/>
      <c r="FE20" s="77"/>
      <c r="FF20" s="80">
        <f>IF($C20="",ROUND(MIN(1,IF(Input!$A$11="Weekly",FD20/(Formulas!$A$3*1),FD20/(Formulas!$A$3*2))),1),IF(TEXT(ISNUMBER($C20),"#####")="False",ROUND(MIN(1,IF(Input!$A$11="Weekly",FD20/(Formulas!$A$3*1),FD20/(Formulas!$A$3*2))),1),ROUND(MIN(1,IF(Input!$A$11="Weekly",FD20/(Formulas!$A$3*1),FD20/(Formulas!$A$3*2))),1)*$C20))</f>
        <v>0</v>
      </c>
      <c r="FG20" s="79"/>
      <c r="FH20" s="77"/>
      <c r="FI20" s="77"/>
      <c r="FJ20" s="80">
        <f>IF($C20="",ROUND(MIN(1,IF(Input!$A$11="Weekly",FH20/(Formulas!$A$3*1),FH20/(Formulas!$A$3*2))),1),IF(TEXT(ISNUMBER($C20),"#####")="False",ROUND(MIN(1,IF(Input!$A$11="Weekly",FH20/(Formulas!$A$3*1),FH20/(Formulas!$A$3*2))),1),ROUND(MIN(1,IF(Input!$A$11="Weekly",FH20/(Formulas!$A$3*1),FH20/(Formulas!$A$3*2))),1)*$C20))</f>
        <v>0</v>
      </c>
      <c r="FK20" s="79"/>
      <c r="FL20" s="77"/>
      <c r="FM20" s="77"/>
      <c r="FN20" s="80">
        <f>IF($C20="",ROUND(MIN(1,IF(Input!$A$11="Weekly",FL20/(Formulas!$A$3*1),FL20/(Formulas!$A$3*2))),1),IF(TEXT(ISNUMBER($C20),"#####")="False",ROUND(MIN(1,IF(Input!$A$11="Weekly",FL20/(Formulas!$A$3*1),FL20/(Formulas!$A$3*2))),1),ROUND(MIN(1,IF(Input!$A$11="Weekly",FL20/(Formulas!$A$3*1),FL20/(Formulas!$A$3*2))),1)*$C20))</f>
        <v>0</v>
      </c>
      <c r="FO20" s="79"/>
      <c r="FP20" s="77"/>
      <c r="FQ20" s="77"/>
      <c r="FR20" s="80">
        <f>IF($C20="",ROUND(MIN(1,IF(Input!$A$11="Weekly",FP20/(Formulas!$A$3*1),FP20/(Formulas!$A$3*2))),1),IF(TEXT(ISNUMBER($C20),"#####")="False",ROUND(MIN(1,IF(Input!$A$11="Weekly",FP20/(Formulas!$A$3*1),FP20/(Formulas!$A$3*2))),1),ROUND(MIN(1,IF(Input!$A$11="Weekly",FP20/(Formulas!$A$3*1),FP20/(Formulas!$A$3*2))),1)*$C20))</f>
        <v>0</v>
      </c>
      <c r="FS20" s="79"/>
      <c r="FT20" s="77"/>
      <c r="FU20" s="77"/>
      <c r="FV20" s="80">
        <f>IF($C20="",ROUND(MIN(1,IF(Input!$A$11="Weekly",FT20/(Formulas!$A$3*1),FT20/(Formulas!$A$3*2))),1),IF(TEXT(ISNUMBER($C20),"#####")="False",ROUND(MIN(1,IF(Input!$A$11="Weekly",FT20/(Formulas!$A$3*1),FT20/(Formulas!$A$3*2))),1),ROUND(MIN(1,IF(Input!$A$11="Weekly",FT20/(Formulas!$A$3*1),FT20/(Formulas!$A$3*2))),1)*$C20))</f>
        <v>0</v>
      </c>
      <c r="FW20" s="79"/>
      <c r="FX20" s="77"/>
      <c r="FY20" s="77"/>
      <c r="FZ20" s="80">
        <f>IF($C20="",ROUND(MIN(1,IF(Input!$A$11="Weekly",FX20/(Formulas!$A$3*1),FX20/(Formulas!$A$3*2))),1),IF(TEXT(ISNUMBER($C20),"#####")="False",ROUND(MIN(1,IF(Input!$A$11="Weekly",FX20/(Formulas!$A$3*1),FX20/(Formulas!$A$3*2))),1),ROUND(MIN(1,IF(Input!$A$11="Weekly",FX20/(Formulas!$A$3*1),FX20/(Formulas!$A$3*2))),1)*$C20))</f>
        <v>0</v>
      </c>
      <c r="GA20" s="79"/>
      <c r="GB20" s="77"/>
      <c r="GC20" s="77"/>
      <c r="GD20" s="80">
        <f>IF($C20="",ROUND(MIN(1,IF(Input!$A$11="Weekly",GB20/(Formulas!$A$3*1),GB20/(Formulas!$A$3*2))),1),IF(TEXT(ISNUMBER($C20),"#####")="False",ROUND(MIN(1,IF(Input!$A$11="Weekly",GB20/(Formulas!$A$3*1),GB20/(Formulas!$A$3*2))),1),ROUND(MIN(1,IF(Input!$A$11="Weekly",GB20/(Formulas!$A$3*1),GB20/(Formulas!$A$3*2))),1)*$C20))</f>
        <v>0</v>
      </c>
      <c r="GE20" s="79"/>
      <c r="GF20" s="77"/>
      <c r="GG20" s="77"/>
      <c r="GH20" s="80">
        <f>IF($C20="",ROUND(MIN(1,IF(Input!$A$11="Weekly",GF20/(Formulas!$A$3*1),GF20/(Formulas!$A$3*2))),1),IF(TEXT(ISNUMBER($C20),"#####")="False",ROUND(MIN(1,IF(Input!$A$11="Weekly",GF20/(Formulas!$A$3*1),GF20/(Formulas!$A$3*2))),1),ROUND(MIN(1,IF(Input!$A$11="Weekly",GF20/(Formulas!$A$3*1),GF20/(Formulas!$A$3*2))),1)*$C20))</f>
        <v>0</v>
      </c>
      <c r="GI20" s="79"/>
      <c r="GJ20" s="77"/>
      <c r="GK20" s="77"/>
      <c r="GL20" s="80">
        <f>IF($C20="",ROUND(MIN(1,IF(Input!$A$11="Weekly",GJ20/(Formulas!$A$3*1),GJ20/(Formulas!$A$3*2))),1),IF(TEXT(ISNUMBER($C20),"#####")="False",ROUND(MIN(1,IF(Input!$A$11="Weekly",GJ20/(Formulas!$A$3*1),GJ20/(Formulas!$A$3*2))),1),ROUND(MIN(1,IF(Input!$A$11="Weekly",GJ20/(Formulas!$A$3*1),GJ20/(Formulas!$A$3*2))),1)*$C20))</f>
        <v>0</v>
      </c>
      <c r="GM20" s="79"/>
      <c r="GN20" s="77"/>
      <c r="GO20" s="77"/>
      <c r="GP20" s="80">
        <f>IF($C20="",ROUND(MIN(1,IF(Input!$A$11="Weekly",GN20/(Formulas!$A$3*1),GN20/(Formulas!$A$3*2))),1),IF(TEXT(ISNUMBER($C20),"#####")="False",ROUND(MIN(1,IF(Input!$A$11="Weekly",GN20/(Formulas!$A$3*1),GN20/(Formulas!$A$3*2))),1),ROUND(MIN(1,IF(Input!$A$11="Weekly",GN20/(Formulas!$A$3*1),GN20/(Formulas!$A$3*2))),1)*$C20))</f>
        <v>0</v>
      </c>
      <c r="GQ20" s="79"/>
      <c r="GR20" s="77"/>
      <c r="GS20" s="77"/>
      <c r="GT20" s="80">
        <f>IF($C20="",ROUND(MIN(1,IF(Input!$A$11="Weekly",GR20/(Formulas!$A$3*1),GR20/(Formulas!$A$3*2))),1),IF(TEXT(ISNUMBER($C20),"#####")="False",ROUND(MIN(1,IF(Input!$A$11="Weekly",GR20/(Formulas!$A$3*1),GR20/(Formulas!$A$3*2))),1),ROUND(MIN(1,IF(Input!$A$11="Weekly",GR20/(Formulas!$A$3*1),GR20/(Formulas!$A$3*2))),1)*$C20))</f>
        <v>0</v>
      </c>
      <c r="GU20" s="79"/>
      <c r="GV20" s="77"/>
      <c r="GW20" s="77"/>
      <c r="GX20" s="80">
        <f>IF($C20="",ROUND(MIN(1,IF(Input!$A$11="Weekly",GV20/(Formulas!$A$3*1),GV20/(Formulas!$A$3*2))),1),IF(TEXT(ISNUMBER($C20),"#####")="False",ROUND(MIN(1,IF(Input!$A$11="Weekly",GV20/(Formulas!$A$3*1),GV20/(Formulas!$A$3*2))),1),ROUND(MIN(1,IF(Input!$A$11="Weekly",GV20/(Formulas!$A$3*1),GV20/(Formulas!$A$3*2))),1)*$C20))</f>
        <v>0</v>
      </c>
      <c r="GY20" s="79"/>
      <c r="GZ20" s="77"/>
      <c r="HA20" s="77"/>
      <c r="HB20" s="80">
        <f>IF($C20="",ROUND(MIN(1,IF(Input!$A$11="Weekly",GZ20/(Formulas!$A$3*1),GZ20/(Formulas!$A$3*2))),1),IF(TEXT(ISNUMBER($C20),"#####")="False",ROUND(MIN(1,IF(Input!$A$11="Weekly",GZ20/(Formulas!$A$3*1),GZ20/(Formulas!$A$3*2))),1),ROUND(MIN(1,IF(Input!$A$11="Weekly",GZ20/(Formulas!$A$3*1),GZ20/(Formulas!$A$3*2))),1)*$C20))</f>
        <v>0</v>
      </c>
      <c r="HC20" s="79"/>
      <c r="HD20" s="77"/>
      <c r="HE20" s="77"/>
      <c r="HF20" s="80">
        <f>IF($C20="",ROUND(MIN(1,IF(Input!$A$11="Weekly",HD20/(Formulas!$A$3*1),HD20/(Formulas!$A$3*2))),1),IF(TEXT(ISNUMBER($C20),"#####")="False",ROUND(MIN(1,IF(Input!$A$11="Weekly",HD20/(Formulas!$A$3*1),HD20/(Formulas!$A$3*2))),1),ROUND(MIN(1,IF(Input!$A$11="Weekly",HD20/(Formulas!$A$3*1),HD20/(Formulas!$A$3*2))),1)*$C20))</f>
        <v>0</v>
      </c>
      <c r="HG20" s="79"/>
      <c r="HH20" s="35"/>
      <c r="HI20" s="35">
        <f t="shared" si="0"/>
        <v>0</v>
      </c>
      <c r="HJ20" s="35"/>
      <c r="HK20" s="35">
        <f t="shared" si="1"/>
        <v>0</v>
      </c>
      <c r="HL20" s="35"/>
      <c r="HM20" s="35">
        <f t="shared" si="2"/>
        <v>0</v>
      </c>
      <c r="HN20" s="35"/>
      <c r="HO20" s="35">
        <f t="shared" si="3"/>
        <v>0</v>
      </c>
      <c r="HP20" s="35"/>
      <c r="HQ20" s="35"/>
      <c r="HR20" s="35"/>
      <c r="HS20" s="35"/>
      <c r="HT20" s="35"/>
    </row>
    <row r="21" spans="2:228" x14ac:dyDescent="0.25">
      <c r="B21" s="74"/>
      <c r="D21" s="77"/>
      <c r="E21" s="77"/>
      <c r="F21" s="80">
        <f>IF($C21="",ROUND(MIN(1,IF(Input!$A$11="Weekly",D21/(Formulas!$A$3*1),D21/(Formulas!$A$3*2))),1),IF(TEXT(ISNUMBER($C21),"#####")="False",ROUND(MIN(1,IF(Input!$A$11="Weekly",D21/(Formulas!$A$3*1),D21/(Formulas!$A$3*2))),1),ROUND(MIN(1,IF(Input!$A$11="Weekly",D21/(Formulas!$A$3*1),D21/(Formulas!$A$3*2))),1)*$C21))</f>
        <v>0</v>
      </c>
      <c r="G21" s="101"/>
      <c r="H21" s="77"/>
      <c r="I21" s="77"/>
      <c r="J21" s="80">
        <f>IF($C21="",ROUND(MIN(1,IF(Input!$A$11="Weekly",H21/(Formulas!$A$3*1),H21/(Formulas!$A$3*2))),1),IF(TEXT(ISNUMBER($C21),"#####")="False",ROUND(MIN(1,IF(Input!$A$11="Weekly",H21/(Formulas!$A$3*1),H21/(Formulas!$A$3*2))),1),ROUND(MIN(1,IF(Input!$A$11="Weekly",H21/(Formulas!$A$3*1),H21/(Formulas!$A$3*2))),1)*$C21))</f>
        <v>0</v>
      </c>
      <c r="K21" s="101"/>
      <c r="L21" s="77"/>
      <c r="M21" s="77"/>
      <c r="N21" s="80">
        <f>IF($C21="",ROUND(MIN(1,IF(Input!$A$11="Weekly",L21/(Formulas!$A$3*1),L21/(Formulas!$A$3*2))),1),IF(TEXT(ISNUMBER($C21),"#####")="False",ROUND(MIN(1,IF(Input!$A$11="Weekly",L21/(Formulas!$A$3*1),L21/(Formulas!$A$3*2))),1),ROUND(MIN(1,IF(Input!$A$11="Weekly",L21/(Formulas!$A$3*1),L21/(Formulas!$A$3*2))),1)*$C21))</f>
        <v>0</v>
      </c>
      <c r="O21" s="101"/>
      <c r="P21" s="77"/>
      <c r="Q21" s="77"/>
      <c r="R21" s="80">
        <f>IF($C21="",ROUND(MIN(1,IF(Input!$A$11="Weekly",P21/(Formulas!$A$3*1),P21/(Formulas!$A$3*2))),1),IF(TEXT(ISNUMBER($C21),"#####")="False",ROUND(MIN(1,IF(Input!$A$11="Weekly",P21/(Formulas!$A$3*1),P21/(Formulas!$A$3*2))),1),ROUND(MIN(1,IF(Input!$A$11="Weekly",P21/(Formulas!$A$3*1),P21/(Formulas!$A$3*2))),1)*$C21))</f>
        <v>0</v>
      </c>
      <c r="S21" s="101"/>
      <c r="T21" s="77"/>
      <c r="U21" s="77"/>
      <c r="V21" s="80">
        <f>IF($C21="",ROUND(MIN(1,IF(Input!$A$11="Weekly",T21/(Formulas!$A$3*1),T21/(Formulas!$A$3*2))),1),IF(TEXT(ISNUMBER($C21),"#####")="False",ROUND(MIN(1,IF(Input!$A$11="Weekly",T21/(Formulas!$A$3*1),T21/(Formulas!$A$3*2))),1),ROUND(MIN(1,IF(Input!$A$11="Weekly",T21/(Formulas!$A$3*1),T21/(Formulas!$A$3*2))),1)*$C21))</f>
        <v>0</v>
      </c>
      <c r="W21" s="101"/>
      <c r="X21" s="77"/>
      <c r="Y21" s="77"/>
      <c r="Z21" s="80">
        <f>IF($C21="",ROUND(MIN(1,IF(Input!$A$11="Weekly",X21/(Formulas!$A$3*1),X21/(Formulas!$A$3*2))),1),IF(TEXT(ISNUMBER($C21),"#####")="False",ROUND(MIN(1,IF(Input!$A$11="Weekly",X21/(Formulas!$A$3*1),X21/(Formulas!$A$3*2))),1),ROUND(MIN(1,IF(Input!$A$11="Weekly",X21/(Formulas!$A$3*1),X21/(Formulas!$A$3*2))),1)*$C21))</f>
        <v>0</v>
      </c>
      <c r="AA21" s="101"/>
      <c r="AB21" s="77"/>
      <c r="AC21" s="77"/>
      <c r="AD21" s="80">
        <f>IF($C21="",ROUND(MIN(1,IF(Input!$A$11="Weekly",AB21/(Formulas!$A$3*1),AB21/(Formulas!$A$3*2))),1),IF(TEXT(ISNUMBER($C21),"#####")="False",ROUND(MIN(1,IF(Input!$A$11="Weekly",AB21/(Formulas!$A$3*1),AB21/(Formulas!$A$3*2))),1),ROUND(MIN(1,IF(Input!$A$11="Weekly",AB21/(Formulas!$A$3*1),AB21/(Formulas!$A$3*2))),1)*$C21))</f>
        <v>0</v>
      </c>
      <c r="AE21" s="101"/>
      <c r="AF21" s="77"/>
      <c r="AG21" s="77"/>
      <c r="AH21" s="80">
        <f>IF($C21="",ROUND(MIN(1,IF(Input!$A$11="Weekly",AF21/(Formulas!$A$3*1),AF21/(Formulas!$A$3*2))),1),IF(TEXT(ISNUMBER($C21),"#####")="False",ROUND(MIN(1,IF(Input!$A$11="Weekly",AF21/(Formulas!$A$3*1),AF21/(Formulas!$A$3*2))),1),ROUND(MIN(1,IF(Input!$A$11="Weekly",AF21/(Formulas!$A$3*1),AF21/(Formulas!$A$3*2))),1)*$C21))</f>
        <v>0</v>
      </c>
      <c r="AI21" s="101"/>
      <c r="AJ21" s="77"/>
      <c r="AK21" s="77"/>
      <c r="AL21" s="80">
        <f>IF($C21="",ROUND(MIN(1,IF(Input!$A$11="Weekly",AJ21/(Formulas!$A$3*1),AJ21/(Formulas!$A$3*2))),1),IF(TEXT(ISNUMBER($C21),"#####")="False",ROUND(MIN(1,IF(Input!$A$11="Weekly",AJ21/(Formulas!$A$3*1),AJ21/(Formulas!$A$3*2))),1),ROUND(MIN(1,IF(Input!$A$11="Weekly",AJ21/(Formulas!$A$3*1),AJ21/(Formulas!$A$3*2))),1)*$C21))</f>
        <v>0</v>
      </c>
      <c r="AM21" s="101"/>
      <c r="AN21" s="77"/>
      <c r="AO21" s="77"/>
      <c r="AP21" s="80">
        <f>IF($C21="",ROUND(MIN(1,IF(Input!$A$11="Weekly",AN21/(Formulas!$A$3*1),AN21/(Formulas!$A$3*2))),1),IF(TEXT(ISNUMBER($C21),"#####")="False",ROUND(MIN(1,IF(Input!$A$11="Weekly",AN21/(Formulas!$A$3*1),AN21/(Formulas!$A$3*2))),1),ROUND(MIN(1,IF(Input!$A$11="Weekly",AN21/(Formulas!$A$3*1),AN21/(Formulas!$A$3*2))),1)*$C21))</f>
        <v>0</v>
      </c>
      <c r="AQ21" s="101"/>
      <c r="AR21" s="77"/>
      <c r="AS21" s="77"/>
      <c r="AT21" s="80">
        <f>IF($C21="",ROUND(MIN(1,IF(Input!$A$11="Weekly",AR21/(Formulas!$A$3*1),AR21/(Formulas!$A$3*2))),1),IF(TEXT(ISNUMBER($C21),"#####")="False",ROUND(MIN(1,IF(Input!$A$11="Weekly",AR21/(Formulas!$A$3*1),AR21/(Formulas!$A$3*2))),1),ROUND(MIN(1,IF(Input!$A$11="Weekly",AR21/(Formulas!$A$3*1),AR21/(Formulas!$A$3*2))),1)*$C21))</f>
        <v>0</v>
      </c>
      <c r="AU21" s="101"/>
      <c r="AV21" s="77"/>
      <c r="AW21" s="77"/>
      <c r="AX21" s="80">
        <f>IF($C21="",ROUND(MIN(1,IF(Input!$A$11="Weekly",AV21/(Formulas!$A$3*1),AV21/(Formulas!$A$3*2))),1),IF(TEXT(ISNUMBER($C21),"#####")="False",ROUND(MIN(1,IF(Input!$A$11="Weekly",AV21/(Formulas!$A$3*1),AV21/(Formulas!$A$3*2))),1),ROUND(MIN(1,IF(Input!$A$11="Weekly",AV21/(Formulas!$A$3*1),AV21/(Formulas!$A$3*2))),1)*$C21))</f>
        <v>0</v>
      </c>
      <c r="AY21" s="101"/>
      <c r="AZ21" s="77"/>
      <c r="BA21" s="77"/>
      <c r="BB21" s="80">
        <f>IF($C21="",ROUND(MIN(1,IF(Input!$A$11="Weekly",AZ21/(Formulas!$A$3*1),AZ21/(Formulas!$A$3*2))),1),IF(TEXT(ISNUMBER($C21),"#####")="False",ROUND(MIN(1,IF(Input!$A$11="Weekly",AZ21/(Formulas!$A$3*1),AZ21/(Formulas!$A$3*2))),1),ROUND(MIN(1,IF(Input!$A$11="Weekly",AZ21/(Formulas!$A$3*1),AZ21/(Formulas!$A$3*2))),1)*$C21))</f>
        <v>0</v>
      </c>
      <c r="BC21" s="101"/>
      <c r="BD21" s="77"/>
      <c r="BE21" s="77"/>
      <c r="BF21" s="80">
        <f>IF($C21="",ROUND(MIN(1,IF(Input!$A$11="Weekly",BD21/(Formulas!$A$3*1),BD21/(Formulas!$A$3*2))),1),IF(TEXT(ISNUMBER($C21),"#####")="False",ROUND(MIN(1,IF(Input!$A$11="Weekly",BD21/(Formulas!$A$3*1),BD21/(Formulas!$A$3*2))),1),ROUND(MIN(1,IF(Input!$A$11="Weekly",BD21/(Formulas!$A$3*1),BD21/(Formulas!$A$3*2))),1)*$C21))</f>
        <v>0</v>
      </c>
      <c r="BG21" s="101"/>
      <c r="BH21" s="77"/>
      <c r="BI21" s="77"/>
      <c r="BJ21" s="80">
        <f>IF($C21="",ROUND(MIN(1,IF(Input!$A$11="Weekly",BH21/(Formulas!$A$3*1),BH21/(Formulas!$A$3*2))),1),IF(TEXT(ISNUMBER($C21),"#####")="False",ROUND(MIN(1,IF(Input!$A$11="Weekly",BH21/(Formulas!$A$3*1),BH21/(Formulas!$A$3*2))),1),ROUND(MIN(1,IF(Input!$A$11="Weekly",BH21/(Formulas!$A$3*1),BH21/(Formulas!$A$3*2))),1)*$C21))</f>
        <v>0</v>
      </c>
      <c r="BK21" s="101"/>
      <c r="BL21" s="77"/>
      <c r="BM21" s="77"/>
      <c r="BN21" s="80">
        <f>IF($C21="",ROUND(MIN(1,IF(Input!$A$11="Weekly",BL21/(Formulas!$A$3*1),BL21/(Formulas!$A$3*2))),1),IF(TEXT(ISNUMBER($C21),"#####")="False",ROUND(MIN(1,IF(Input!$A$11="Weekly",BL21/(Formulas!$A$3*1),BL21/(Formulas!$A$3*2))),1),ROUND(MIN(1,IF(Input!$A$11="Weekly",BL21/(Formulas!$A$3*1),BL21/(Formulas!$A$3*2))),1)*$C21))</f>
        <v>0</v>
      </c>
      <c r="BO21" s="101"/>
      <c r="BP21" s="77"/>
      <c r="BQ21" s="77"/>
      <c r="BR21" s="80">
        <f>IF($C21="",ROUND(MIN(1,IF(Input!$A$11="Weekly",BP21/(Formulas!$A$3*1),BP21/(Formulas!$A$3*2))),1),IF(TEXT(ISNUMBER($C21),"#####")="False",ROUND(MIN(1,IF(Input!$A$11="Weekly",BP21/(Formulas!$A$3*1),BP21/(Formulas!$A$3*2))),1),ROUND(MIN(1,IF(Input!$A$11="Weekly",BP21/(Formulas!$A$3*1),BP21/(Formulas!$A$3*2))),1)*$C21))</f>
        <v>0</v>
      </c>
      <c r="BS21" s="101"/>
      <c r="BT21" s="77"/>
      <c r="BU21" s="77"/>
      <c r="BV21" s="80">
        <f>IF($C21="",ROUND(MIN(1,IF(Input!$A$11="Weekly",BT21/(Formulas!$A$3*1),BT21/(Formulas!$A$3*2))),1),IF(TEXT(ISNUMBER($C21),"#####")="False",ROUND(MIN(1,IF(Input!$A$11="Weekly",BT21/(Formulas!$A$3*1),BT21/(Formulas!$A$3*2))),1),ROUND(MIN(1,IF(Input!$A$11="Weekly",BT21/(Formulas!$A$3*1),BT21/(Formulas!$A$3*2))),1)*$C21))</f>
        <v>0</v>
      </c>
      <c r="BW21" s="101"/>
      <c r="BX21" s="77"/>
      <c r="BY21" s="77"/>
      <c r="BZ21" s="80">
        <f>IF($C21="",ROUND(MIN(1,IF(Input!$A$11="Weekly",BX21/(Formulas!$A$3*1),BX21/(Formulas!$A$3*2))),1),IF(TEXT(ISNUMBER($C21),"#####")="False",ROUND(MIN(1,IF(Input!$A$11="Weekly",BX21/(Formulas!$A$3*1),BX21/(Formulas!$A$3*2))),1),ROUND(MIN(1,IF(Input!$A$11="Weekly",BX21/(Formulas!$A$3*1),BX21/(Formulas!$A$3*2))),1)*$C21))</f>
        <v>0</v>
      </c>
      <c r="CA21" s="101"/>
      <c r="CB21" s="77"/>
      <c r="CC21" s="77"/>
      <c r="CD21" s="80">
        <f>IF($C21="",ROUND(MIN(1,IF(Input!$A$11="Weekly",CB21/(Formulas!$A$3*1),CB21/(Formulas!$A$3*2))),1),IF(TEXT(ISNUMBER($C21),"#####")="False",ROUND(MIN(1,IF(Input!$A$11="Weekly",CB21/(Formulas!$A$3*1),CB21/(Formulas!$A$3*2))),1),ROUND(MIN(1,IF(Input!$A$11="Weekly",CB21/(Formulas!$A$3*1),CB21/(Formulas!$A$3*2))),1)*$C21))</f>
        <v>0</v>
      </c>
      <c r="CE21" s="101"/>
      <c r="CF21" s="77"/>
      <c r="CG21" s="77"/>
      <c r="CH21" s="80">
        <f>IF($C21="",ROUND(MIN(1,IF(Input!$A$11="Weekly",CF21/(Formulas!$A$3*1),CF21/(Formulas!$A$3*2))),1),IF(TEXT(ISNUMBER($C21),"#####")="False",ROUND(MIN(1,IF(Input!$A$11="Weekly",CF21/(Formulas!$A$3*1),CF21/(Formulas!$A$3*2))),1),ROUND(MIN(1,IF(Input!$A$11="Weekly",CF21/(Formulas!$A$3*1),CF21/(Formulas!$A$3*2))),1)*$C21))</f>
        <v>0</v>
      </c>
      <c r="CI21" s="101"/>
      <c r="CJ21" s="77"/>
      <c r="CK21" s="77"/>
      <c r="CL21" s="80">
        <f>IF($C21="",ROUND(MIN(1,IF(Input!$A$11="Weekly",CJ21/(Formulas!$A$3*1),CJ21/(Formulas!$A$3*2))),1),IF(TEXT(ISNUMBER($C21),"#####")="False",ROUND(MIN(1,IF(Input!$A$11="Weekly",CJ21/(Formulas!$A$3*1),CJ21/(Formulas!$A$3*2))),1),ROUND(MIN(1,IF(Input!$A$11="Weekly",CJ21/(Formulas!$A$3*1),CJ21/(Formulas!$A$3*2))),1)*$C21))</f>
        <v>0</v>
      </c>
      <c r="CM21" s="101"/>
      <c r="CN21" s="77"/>
      <c r="CO21" s="77"/>
      <c r="CP21" s="80">
        <f>IF($C21="",ROUND(MIN(1,IF(Input!$A$11="Weekly",CN21/(Formulas!$A$3*1),CN21/(Formulas!$A$3*2))),1),IF(TEXT(ISNUMBER($C21),"#####")="False",ROUND(MIN(1,IF(Input!$A$11="Weekly",CN21/(Formulas!$A$3*1),CN21/(Formulas!$A$3*2))),1),ROUND(MIN(1,IF(Input!$A$11="Weekly",CN21/(Formulas!$A$3*1),CN21/(Formulas!$A$3*2))),1)*$C21))</f>
        <v>0</v>
      </c>
      <c r="CQ21" s="101"/>
      <c r="CR21" s="77"/>
      <c r="CS21" s="77"/>
      <c r="CT21" s="80">
        <f>IF($C21="",ROUND(MIN(1,IF(Input!$A$11="Weekly",CR21/(Formulas!$A$3*1),CR21/(Formulas!$A$3*2))),1),IF(TEXT(ISNUMBER($C21),"#####")="False",ROUND(MIN(1,IF(Input!$A$11="Weekly",CR21/(Formulas!$A$3*1),CR21/(Formulas!$A$3*2))),1),ROUND(MIN(1,IF(Input!$A$11="Weekly",CR21/(Formulas!$A$3*1),CR21/(Formulas!$A$3*2))),1)*$C21))</f>
        <v>0</v>
      </c>
      <c r="CU21" s="101"/>
      <c r="CV21" s="77"/>
      <c r="CW21" s="77"/>
      <c r="CX21" s="80">
        <f>IF($C21="",ROUND(MIN(1,IF(Input!$A$11="Weekly",CV21/(Formulas!$A$3*1),CV21/(Formulas!$A$3*2))),1),IF(TEXT(ISNUMBER($C21),"#####")="False",ROUND(MIN(1,IF(Input!$A$11="Weekly",CV21/(Formulas!$A$3*1),CV21/(Formulas!$A$3*2))),1),ROUND(MIN(1,IF(Input!$A$11="Weekly",CV21/(Formulas!$A$3*1),CV21/(Formulas!$A$3*2))),1)*$C21))</f>
        <v>0</v>
      </c>
      <c r="CY21" s="101"/>
      <c r="CZ21" s="77"/>
      <c r="DA21" s="77"/>
      <c r="DB21" s="80">
        <f>IF($C21="",ROUND(MIN(1,IF(Input!$A$11="Weekly",CZ21/(Formulas!$A$3*1),CZ21/(Formulas!$A$3*2))),1),IF(TEXT(ISNUMBER($C21),"#####")="False",ROUND(MIN(1,IF(Input!$A$11="Weekly",CZ21/(Formulas!$A$3*1),CZ21/(Formulas!$A$3*2))),1),ROUND(MIN(1,IF(Input!$A$11="Weekly",CZ21/(Formulas!$A$3*1),CZ21/(Formulas!$A$3*2))),1)*$C21))</f>
        <v>0</v>
      </c>
      <c r="DC21" s="79"/>
      <c r="DD21" s="77"/>
      <c r="DE21" s="77"/>
      <c r="DF21" s="80">
        <f>IF($C21="",ROUND(MIN(1,IF(Input!$A$11="Weekly",DD21/(Formulas!$A$3*1),DD21/(Formulas!$A$3*2))),1),IF(TEXT(ISNUMBER($C21),"#####")="False",ROUND(MIN(1,IF(Input!$A$11="Weekly",DD21/(Formulas!$A$3*1),DD21/(Formulas!$A$3*2))),1),ROUND(MIN(1,IF(Input!$A$11="Weekly",DD21/(Formulas!$A$3*1),DD21/(Formulas!$A$3*2))),1)*$C21))</f>
        <v>0</v>
      </c>
      <c r="DG21" s="79"/>
      <c r="DH21" s="77"/>
      <c r="DI21" s="77"/>
      <c r="DJ21" s="80">
        <f>IF($C21="",ROUND(MIN(1,IF(Input!$A$11="Weekly",DH21/(Formulas!$A$3*1),DH21/(Formulas!$A$3*2))),1),IF(TEXT(ISNUMBER($C21),"#####")="False",ROUND(MIN(1,IF(Input!$A$11="Weekly",DH21/(Formulas!$A$3*1),DH21/(Formulas!$A$3*2))),1),ROUND(MIN(1,IF(Input!$A$11="Weekly",DH21/(Formulas!$A$3*1),DH21/(Formulas!$A$3*2))),1)*$C21))</f>
        <v>0</v>
      </c>
      <c r="DK21" s="79"/>
      <c r="DL21" s="77"/>
      <c r="DM21" s="77"/>
      <c r="DN21" s="80">
        <f>IF($C21="",ROUND(MIN(1,IF(Input!$A$11="Weekly",DL21/(Formulas!$A$3*1),DL21/(Formulas!$A$3*2))),1),IF(TEXT(ISNUMBER($C21),"#####")="False",ROUND(MIN(1,IF(Input!$A$11="Weekly",DL21/(Formulas!$A$3*1),DL21/(Formulas!$A$3*2))),1),ROUND(MIN(1,IF(Input!$A$11="Weekly",DL21/(Formulas!$A$3*1),DL21/(Formulas!$A$3*2))),1)*$C21))</f>
        <v>0</v>
      </c>
      <c r="DO21" s="79"/>
      <c r="DP21" s="77"/>
      <c r="DQ21" s="77"/>
      <c r="DR21" s="80">
        <f>IF($C21="",ROUND(MIN(1,IF(Input!$A$11="Weekly",DP21/(Formulas!$A$3*1),DP21/(Formulas!$A$3*2))),1),IF(TEXT(ISNUMBER($C21),"#####")="False",ROUND(MIN(1,IF(Input!$A$11="Weekly",DP21/(Formulas!$A$3*1),DP21/(Formulas!$A$3*2))),1),ROUND(MIN(1,IF(Input!$A$11="Weekly",DP21/(Formulas!$A$3*1),DP21/(Formulas!$A$3*2))),1)*$C21))</f>
        <v>0</v>
      </c>
      <c r="DS21" s="79"/>
      <c r="DT21" s="77"/>
      <c r="DU21" s="77"/>
      <c r="DV21" s="80">
        <f>IF($C21="",ROUND(MIN(1,IF(Input!$A$11="Weekly",DT21/(Formulas!$A$3*1),DT21/(Formulas!$A$3*2))),1),IF(TEXT(ISNUMBER($C21),"#####")="False",ROUND(MIN(1,IF(Input!$A$11="Weekly",DT21/(Formulas!$A$3*1),DT21/(Formulas!$A$3*2))),1),ROUND(MIN(1,IF(Input!$A$11="Weekly",DT21/(Formulas!$A$3*1),DT21/(Formulas!$A$3*2))),1)*$C21))</f>
        <v>0</v>
      </c>
      <c r="DW21" s="79"/>
      <c r="DX21" s="77"/>
      <c r="DY21" s="77"/>
      <c r="DZ21" s="80">
        <f>IF($C21="",ROUND(MIN(1,IF(Input!$A$11="Weekly",DX21/(Formulas!$A$3*1),DX21/(Formulas!$A$3*2))),1),IF(TEXT(ISNUMBER($C21),"#####")="False",ROUND(MIN(1,IF(Input!$A$11="Weekly",DX21/(Formulas!$A$3*1),DX21/(Formulas!$A$3*2))),1),ROUND(MIN(1,IF(Input!$A$11="Weekly",DX21/(Formulas!$A$3*1),DX21/(Formulas!$A$3*2))),1)*$C21))</f>
        <v>0</v>
      </c>
      <c r="EA21" s="79"/>
      <c r="EB21" s="77"/>
      <c r="EC21" s="77"/>
      <c r="ED21" s="80">
        <f>IF($C21="",ROUND(MIN(1,IF(Input!$A$11="Weekly",EB21/(Formulas!$A$3*1),EB21/(Formulas!$A$3*2))),1),IF(TEXT(ISNUMBER($C21),"#####")="False",ROUND(MIN(1,IF(Input!$A$11="Weekly",EB21/(Formulas!$A$3*1),EB21/(Formulas!$A$3*2))),1),ROUND(MIN(1,IF(Input!$A$11="Weekly",EB21/(Formulas!$A$3*1),EB21/(Formulas!$A$3*2))),1)*$C21))</f>
        <v>0</v>
      </c>
      <c r="EE21" s="79"/>
      <c r="EF21" s="77"/>
      <c r="EG21" s="77"/>
      <c r="EH21" s="80">
        <f>IF($C21="",ROUND(MIN(1,IF(Input!$A$11="Weekly",EF21/(Formulas!$A$3*1),EF21/(Formulas!$A$3*2))),1),IF(TEXT(ISNUMBER($C21),"#####")="False",ROUND(MIN(1,IF(Input!$A$11="Weekly",EF21/(Formulas!$A$3*1),EF21/(Formulas!$A$3*2))),1),ROUND(MIN(1,IF(Input!$A$11="Weekly",EF21/(Formulas!$A$3*1),EF21/(Formulas!$A$3*2))),1)*$C21))</f>
        <v>0</v>
      </c>
      <c r="EI21" s="79"/>
      <c r="EJ21" s="77"/>
      <c r="EK21" s="77"/>
      <c r="EL21" s="80">
        <f>IF($C21="",ROUND(MIN(1,IF(Input!$A$11="Weekly",EJ21/(Formulas!$A$3*1),EJ21/(Formulas!$A$3*2))),1),IF(TEXT(ISNUMBER($C21),"#####")="False",ROUND(MIN(1,IF(Input!$A$11="Weekly",EJ21/(Formulas!$A$3*1),EJ21/(Formulas!$A$3*2))),1),ROUND(MIN(1,IF(Input!$A$11="Weekly",EJ21/(Formulas!$A$3*1),EJ21/(Formulas!$A$3*2))),1)*$C21))</f>
        <v>0</v>
      </c>
      <c r="EM21" s="79"/>
      <c r="EN21" s="77"/>
      <c r="EO21" s="77"/>
      <c r="EP21" s="80">
        <f>IF($C21="",ROUND(MIN(1,IF(Input!$A$11="Weekly",EN21/(Formulas!$A$3*1),EN21/(Formulas!$A$3*2))),1),IF(TEXT(ISNUMBER($C21),"#####")="False",ROUND(MIN(1,IF(Input!$A$11="Weekly",EN21/(Formulas!$A$3*1),EN21/(Formulas!$A$3*2))),1),ROUND(MIN(1,IF(Input!$A$11="Weekly",EN21/(Formulas!$A$3*1),EN21/(Formulas!$A$3*2))),1)*$C21))</f>
        <v>0</v>
      </c>
      <c r="EQ21" s="79"/>
      <c r="ER21" s="77"/>
      <c r="ES21" s="77"/>
      <c r="ET21" s="80">
        <f>IF($C21="",ROUND(MIN(1,IF(Input!$A$11="Weekly",ER21/(Formulas!$A$3*1),ER21/(Formulas!$A$3*2))),1),IF(TEXT(ISNUMBER($C21),"#####")="False",ROUND(MIN(1,IF(Input!$A$11="Weekly",ER21/(Formulas!$A$3*1),ER21/(Formulas!$A$3*2))),1),ROUND(MIN(1,IF(Input!$A$11="Weekly",ER21/(Formulas!$A$3*1),ER21/(Formulas!$A$3*2))),1)*$C21))</f>
        <v>0</v>
      </c>
      <c r="EU21" s="79"/>
      <c r="EV21" s="77"/>
      <c r="EW21" s="77"/>
      <c r="EX21" s="80">
        <f>IF($C21="",ROUND(MIN(1,IF(Input!$A$11="Weekly",EV21/(Formulas!$A$3*1),EV21/(Formulas!$A$3*2))),1),IF(TEXT(ISNUMBER($C21),"#####")="False",ROUND(MIN(1,IF(Input!$A$11="Weekly",EV21/(Formulas!$A$3*1),EV21/(Formulas!$A$3*2))),1),ROUND(MIN(1,IF(Input!$A$11="Weekly",EV21/(Formulas!$A$3*1),EV21/(Formulas!$A$3*2))),1)*$C21))</f>
        <v>0</v>
      </c>
      <c r="EY21" s="79"/>
      <c r="EZ21" s="77"/>
      <c r="FA21" s="77"/>
      <c r="FB21" s="80">
        <f>IF($C21="",ROUND(MIN(1,IF(Input!$A$11="Weekly",EZ21/(Formulas!$A$3*1),EZ21/(Formulas!$A$3*2))),1),IF(TEXT(ISNUMBER($C21),"#####")="False",ROUND(MIN(1,IF(Input!$A$11="Weekly",EZ21/(Formulas!$A$3*1),EZ21/(Formulas!$A$3*2))),1),ROUND(MIN(1,IF(Input!$A$11="Weekly",EZ21/(Formulas!$A$3*1),EZ21/(Formulas!$A$3*2))),1)*$C21))</f>
        <v>0</v>
      </c>
      <c r="FC21" s="79"/>
      <c r="FD21" s="77"/>
      <c r="FE21" s="77"/>
      <c r="FF21" s="80">
        <f>IF($C21="",ROUND(MIN(1,IF(Input!$A$11="Weekly",FD21/(Formulas!$A$3*1),FD21/(Formulas!$A$3*2))),1),IF(TEXT(ISNUMBER($C21),"#####")="False",ROUND(MIN(1,IF(Input!$A$11="Weekly",FD21/(Formulas!$A$3*1),FD21/(Formulas!$A$3*2))),1),ROUND(MIN(1,IF(Input!$A$11="Weekly",FD21/(Formulas!$A$3*1),FD21/(Formulas!$A$3*2))),1)*$C21))</f>
        <v>0</v>
      </c>
      <c r="FG21" s="79"/>
      <c r="FH21" s="77"/>
      <c r="FI21" s="77"/>
      <c r="FJ21" s="80">
        <f>IF($C21="",ROUND(MIN(1,IF(Input!$A$11="Weekly",FH21/(Formulas!$A$3*1),FH21/(Formulas!$A$3*2))),1),IF(TEXT(ISNUMBER($C21),"#####")="False",ROUND(MIN(1,IF(Input!$A$11="Weekly",FH21/(Formulas!$A$3*1),FH21/(Formulas!$A$3*2))),1),ROUND(MIN(1,IF(Input!$A$11="Weekly",FH21/(Formulas!$A$3*1),FH21/(Formulas!$A$3*2))),1)*$C21))</f>
        <v>0</v>
      </c>
      <c r="FK21" s="79"/>
      <c r="FL21" s="77"/>
      <c r="FM21" s="77"/>
      <c r="FN21" s="80">
        <f>IF($C21="",ROUND(MIN(1,IF(Input!$A$11="Weekly",FL21/(Formulas!$A$3*1),FL21/(Formulas!$A$3*2))),1),IF(TEXT(ISNUMBER($C21),"#####")="False",ROUND(MIN(1,IF(Input!$A$11="Weekly",FL21/(Formulas!$A$3*1),FL21/(Formulas!$A$3*2))),1),ROUND(MIN(1,IF(Input!$A$11="Weekly",FL21/(Formulas!$A$3*1),FL21/(Formulas!$A$3*2))),1)*$C21))</f>
        <v>0</v>
      </c>
      <c r="FO21" s="79"/>
      <c r="FP21" s="77"/>
      <c r="FQ21" s="77"/>
      <c r="FR21" s="80">
        <f>IF($C21="",ROUND(MIN(1,IF(Input!$A$11="Weekly",FP21/(Formulas!$A$3*1),FP21/(Formulas!$A$3*2))),1),IF(TEXT(ISNUMBER($C21),"#####")="False",ROUND(MIN(1,IF(Input!$A$11="Weekly",FP21/(Formulas!$A$3*1),FP21/(Formulas!$A$3*2))),1),ROUND(MIN(1,IF(Input!$A$11="Weekly",FP21/(Formulas!$A$3*1),FP21/(Formulas!$A$3*2))),1)*$C21))</f>
        <v>0</v>
      </c>
      <c r="FS21" s="79"/>
      <c r="FT21" s="77"/>
      <c r="FU21" s="77"/>
      <c r="FV21" s="80">
        <f>IF($C21="",ROUND(MIN(1,IF(Input!$A$11="Weekly",FT21/(Formulas!$A$3*1),FT21/(Formulas!$A$3*2))),1),IF(TEXT(ISNUMBER($C21),"#####")="False",ROUND(MIN(1,IF(Input!$A$11="Weekly",FT21/(Formulas!$A$3*1),FT21/(Formulas!$A$3*2))),1),ROUND(MIN(1,IF(Input!$A$11="Weekly",FT21/(Formulas!$A$3*1),FT21/(Formulas!$A$3*2))),1)*$C21))</f>
        <v>0</v>
      </c>
      <c r="FW21" s="79"/>
      <c r="FX21" s="77"/>
      <c r="FY21" s="77"/>
      <c r="FZ21" s="80">
        <f>IF($C21="",ROUND(MIN(1,IF(Input!$A$11="Weekly",FX21/(Formulas!$A$3*1),FX21/(Formulas!$A$3*2))),1),IF(TEXT(ISNUMBER($C21),"#####")="False",ROUND(MIN(1,IF(Input!$A$11="Weekly",FX21/(Formulas!$A$3*1),FX21/(Formulas!$A$3*2))),1),ROUND(MIN(1,IF(Input!$A$11="Weekly",FX21/(Formulas!$A$3*1),FX21/(Formulas!$A$3*2))),1)*$C21))</f>
        <v>0</v>
      </c>
      <c r="GA21" s="79"/>
      <c r="GB21" s="77"/>
      <c r="GC21" s="77"/>
      <c r="GD21" s="80">
        <f>IF($C21="",ROUND(MIN(1,IF(Input!$A$11="Weekly",GB21/(Formulas!$A$3*1),GB21/(Formulas!$A$3*2))),1),IF(TEXT(ISNUMBER($C21),"#####")="False",ROUND(MIN(1,IF(Input!$A$11="Weekly",GB21/(Formulas!$A$3*1),GB21/(Formulas!$A$3*2))),1),ROUND(MIN(1,IF(Input!$A$11="Weekly",GB21/(Formulas!$A$3*1),GB21/(Formulas!$A$3*2))),1)*$C21))</f>
        <v>0</v>
      </c>
      <c r="GE21" s="79"/>
      <c r="GF21" s="77"/>
      <c r="GG21" s="77"/>
      <c r="GH21" s="80">
        <f>IF($C21="",ROUND(MIN(1,IF(Input!$A$11="Weekly",GF21/(Formulas!$A$3*1),GF21/(Formulas!$A$3*2))),1),IF(TEXT(ISNUMBER($C21),"#####")="False",ROUND(MIN(1,IF(Input!$A$11="Weekly",GF21/(Formulas!$A$3*1),GF21/(Formulas!$A$3*2))),1),ROUND(MIN(1,IF(Input!$A$11="Weekly",GF21/(Formulas!$A$3*1),GF21/(Formulas!$A$3*2))),1)*$C21))</f>
        <v>0</v>
      </c>
      <c r="GI21" s="79"/>
      <c r="GJ21" s="77"/>
      <c r="GK21" s="77"/>
      <c r="GL21" s="80">
        <f>IF($C21="",ROUND(MIN(1,IF(Input!$A$11="Weekly",GJ21/(Formulas!$A$3*1),GJ21/(Formulas!$A$3*2))),1),IF(TEXT(ISNUMBER($C21),"#####")="False",ROUND(MIN(1,IF(Input!$A$11="Weekly",GJ21/(Formulas!$A$3*1),GJ21/(Formulas!$A$3*2))),1),ROUND(MIN(1,IF(Input!$A$11="Weekly",GJ21/(Formulas!$A$3*1),GJ21/(Formulas!$A$3*2))),1)*$C21))</f>
        <v>0</v>
      </c>
      <c r="GM21" s="79"/>
      <c r="GN21" s="77"/>
      <c r="GO21" s="77"/>
      <c r="GP21" s="80">
        <f>IF($C21="",ROUND(MIN(1,IF(Input!$A$11="Weekly",GN21/(Formulas!$A$3*1),GN21/(Formulas!$A$3*2))),1),IF(TEXT(ISNUMBER($C21),"#####")="False",ROUND(MIN(1,IF(Input!$A$11="Weekly",GN21/(Formulas!$A$3*1),GN21/(Formulas!$A$3*2))),1),ROUND(MIN(1,IF(Input!$A$11="Weekly",GN21/(Formulas!$A$3*1),GN21/(Formulas!$A$3*2))),1)*$C21))</f>
        <v>0</v>
      </c>
      <c r="GQ21" s="79"/>
      <c r="GR21" s="77"/>
      <c r="GS21" s="77"/>
      <c r="GT21" s="80">
        <f>IF($C21="",ROUND(MIN(1,IF(Input!$A$11="Weekly",GR21/(Formulas!$A$3*1),GR21/(Formulas!$A$3*2))),1),IF(TEXT(ISNUMBER($C21),"#####")="False",ROUND(MIN(1,IF(Input!$A$11="Weekly",GR21/(Formulas!$A$3*1),GR21/(Formulas!$A$3*2))),1),ROUND(MIN(1,IF(Input!$A$11="Weekly",GR21/(Formulas!$A$3*1),GR21/(Formulas!$A$3*2))),1)*$C21))</f>
        <v>0</v>
      </c>
      <c r="GU21" s="79"/>
      <c r="GV21" s="77"/>
      <c r="GW21" s="77"/>
      <c r="GX21" s="80">
        <f>IF($C21="",ROUND(MIN(1,IF(Input!$A$11="Weekly",GV21/(Formulas!$A$3*1),GV21/(Formulas!$A$3*2))),1),IF(TEXT(ISNUMBER($C21),"#####")="False",ROUND(MIN(1,IF(Input!$A$11="Weekly",GV21/(Formulas!$A$3*1),GV21/(Formulas!$A$3*2))),1),ROUND(MIN(1,IF(Input!$A$11="Weekly",GV21/(Formulas!$A$3*1),GV21/(Formulas!$A$3*2))),1)*$C21))</f>
        <v>0</v>
      </c>
      <c r="GY21" s="79"/>
      <c r="GZ21" s="77"/>
      <c r="HA21" s="77"/>
      <c r="HB21" s="80">
        <f>IF($C21="",ROUND(MIN(1,IF(Input!$A$11="Weekly",GZ21/(Formulas!$A$3*1),GZ21/(Formulas!$A$3*2))),1),IF(TEXT(ISNUMBER($C21),"#####")="False",ROUND(MIN(1,IF(Input!$A$11="Weekly",GZ21/(Formulas!$A$3*1),GZ21/(Formulas!$A$3*2))),1),ROUND(MIN(1,IF(Input!$A$11="Weekly",GZ21/(Formulas!$A$3*1),GZ21/(Formulas!$A$3*2))),1)*$C21))</f>
        <v>0</v>
      </c>
      <c r="HC21" s="79"/>
      <c r="HD21" s="77"/>
      <c r="HE21" s="77"/>
      <c r="HF21" s="80">
        <f>IF($C21="",ROUND(MIN(1,IF(Input!$A$11="Weekly",HD21/(Formulas!$A$3*1),HD21/(Formulas!$A$3*2))),1),IF(TEXT(ISNUMBER($C21),"#####")="False",ROUND(MIN(1,IF(Input!$A$11="Weekly",HD21/(Formulas!$A$3*1),HD21/(Formulas!$A$3*2))),1),ROUND(MIN(1,IF(Input!$A$11="Weekly",HD21/(Formulas!$A$3*1),HD21/(Formulas!$A$3*2))),1)*$C21))</f>
        <v>0</v>
      </c>
      <c r="HG21" s="79"/>
      <c r="HH21" s="35"/>
      <c r="HI21" s="35">
        <f t="shared" si="0"/>
        <v>0</v>
      </c>
      <c r="HJ21" s="35"/>
      <c r="HK21" s="35">
        <f t="shared" si="1"/>
        <v>0</v>
      </c>
      <c r="HL21" s="35"/>
      <c r="HM21" s="35">
        <f t="shared" si="2"/>
        <v>0</v>
      </c>
      <c r="HN21" s="35"/>
      <c r="HO21" s="35">
        <f t="shared" si="3"/>
        <v>0</v>
      </c>
      <c r="HP21" s="35"/>
      <c r="HQ21" s="35"/>
      <c r="HR21" s="35"/>
      <c r="HS21" s="35"/>
      <c r="HT21" s="35"/>
    </row>
    <row r="22" spans="2:228" x14ac:dyDescent="0.25">
      <c r="B22" s="74"/>
      <c r="D22" s="77"/>
      <c r="E22" s="77"/>
      <c r="F22" s="80">
        <f>IF($C22="",ROUND(MIN(1,IF(Input!$A$11="Weekly",D22/(Formulas!$A$3*1),D22/(Formulas!$A$3*2))),1),IF(TEXT(ISNUMBER($C22),"#####")="False",ROUND(MIN(1,IF(Input!$A$11="Weekly",D22/(Formulas!$A$3*1),D22/(Formulas!$A$3*2))),1),ROUND(MIN(1,IF(Input!$A$11="Weekly",D22/(Formulas!$A$3*1),D22/(Formulas!$A$3*2))),1)*$C22))</f>
        <v>0</v>
      </c>
      <c r="G22" s="101"/>
      <c r="H22" s="77"/>
      <c r="I22" s="77"/>
      <c r="J22" s="80">
        <f>IF($C22="",ROUND(MIN(1,IF(Input!$A$11="Weekly",H22/(Formulas!$A$3*1),H22/(Formulas!$A$3*2))),1),IF(TEXT(ISNUMBER($C22),"#####")="False",ROUND(MIN(1,IF(Input!$A$11="Weekly",H22/(Formulas!$A$3*1),H22/(Formulas!$A$3*2))),1),ROUND(MIN(1,IF(Input!$A$11="Weekly",H22/(Formulas!$A$3*1),H22/(Formulas!$A$3*2))),1)*$C22))</f>
        <v>0</v>
      </c>
      <c r="K22" s="101"/>
      <c r="L22" s="77"/>
      <c r="M22" s="77"/>
      <c r="N22" s="80">
        <f>IF($C22="",ROUND(MIN(1,IF(Input!$A$11="Weekly",L22/(Formulas!$A$3*1),L22/(Formulas!$A$3*2))),1),IF(TEXT(ISNUMBER($C22),"#####")="False",ROUND(MIN(1,IF(Input!$A$11="Weekly",L22/(Formulas!$A$3*1),L22/(Formulas!$A$3*2))),1),ROUND(MIN(1,IF(Input!$A$11="Weekly",L22/(Formulas!$A$3*1),L22/(Formulas!$A$3*2))),1)*$C22))</f>
        <v>0</v>
      </c>
      <c r="O22" s="101"/>
      <c r="P22" s="77"/>
      <c r="Q22" s="77"/>
      <c r="R22" s="80">
        <f>IF($C22="",ROUND(MIN(1,IF(Input!$A$11="Weekly",P22/(Formulas!$A$3*1),P22/(Formulas!$A$3*2))),1),IF(TEXT(ISNUMBER($C22),"#####")="False",ROUND(MIN(1,IF(Input!$A$11="Weekly",P22/(Formulas!$A$3*1),P22/(Formulas!$A$3*2))),1),ROUND(MIN(1,IF(Input!$A$11="Weekly",P22/(Formulas!$A$3*1),P22/(Formulas!$A$3*2))),1)*$C22))</f>
        <v>0</v>
      </c>
      <c r="S22" s="101"/>
      <c r="T22" s="77"/>
      <c r="U22" s="77"/>
      <c r="V22" s="80">
        <f>IF($C22="",ROUND(MIN(1,IF(Input!$A$11="Weekly",T22/(Formulas!$A$3*1),T22/(Formulas!$A$3*2))),1),IF(TEXT(ISNUMBER($C22),"#####")="False",ROUND(MIN(1,IF(Input!$A$11="Weekly",T22/(Formulas!$A$3*1),T22/(Formulas!$A$3*2))),1),ROUND(MIN(1,IF(Input!$A$11="Weekly",T22/(Formulas!$A$3*1),T22/(Formulas!$A$3*2))),1)*$C22))</f>
        <v>0</v>
      </c>
      <c r="W22" s="101"/>
      <c r="X22" s="77"/>
      <c r="Y22" s="77"/>
      <c r="Z22" s="80">
        <f>IF($C22="",ROUND(MIN(1,IF(Input!$A$11="Weekly",X22/(Formulas!$A$3*1),X22/(Formulas!$A$3*2))),1),IF(TEXT(ISNUMBER($C22),"#####")="False",ROUND(MIN(1,IF(Input!$A$11="Weekly",X22/(Formulas!$A$3*1),X22/(Formulas!$A$3*2))),1),ROUND(MIN(1,IF(Input!$A$11="Weekly",X22/(Formulas!$A$3*1),X22/(Formulas!$A$3*2))),1)*$C22))</f>
        <v>0</v>
      </c>
      <c r="AA22" s="101"/>
      <c r="AB22" s="77"/>
      <c r="AC22" s="77"/>
      <c r="AD22" s="80">
        <f>IF($C22="",ROUND(MIN(1,IF(Input!$A$11="Weekly",AB22/(Formulas!$A$3*1),AB22/(Formulas!$A$3*2))),1),IF(TEXT(ISNUMBER($C22),"#####")="False",ROUND(MIN(1,IF(Input!$A$11="Weekly",AB22/(Formulas!$A$3*1),AB22/(Formulas!$A$3*2))),1),ROUND(MIN(1,IF(Input!$A$11="Weekly",AB22/(Formulas!$A$3*1),AB22/(Formulas!$A$3*2))),1)*$C22))</f>
        <v>0</v>
      </c>
      <c r="AE22" s="101"/>
      <c r="AF22" s="77"/>
      <c r="AG22" s="77"/>
      <c r="AH22" s="80">
        <f>IF($C22="",ROUND(MIN(1,IF(Input!$A$11="Weekly",AF22/(Formulas!$A$3*1),AF22/(Formulas!$A$3*2))),1),IF(TEXT(ISNUMBER($C22),"#####")="False",ROUND(MIN(1,IF(Input!$A$11="Weekly",AF22/(Formulas!$A$3*1),AF22/(Formulas!$A$3*2))),1),ROUND(MIN(1,IF(Input!$A$11="Weekly",AF22/(Formulas!$A$3*1),AF22/(Formulas!$A$3*2))),1)*$C22))</f>
        <v>0</v>
      </c>
      <c r="AI22" s="101"/>
      <c r="AJ22" s="77"/>
      <c r="AK22" s="77"/>
      <c r="AL22" s="80">
        <f>IF($C22="",ROUND(MIN(1,IF(Input!$A$11="Weekly",AJ22/(Formulas!$A$3*1),AJ22/(Formulas!$A$3*2))),1),IF(TEXT(ISNUMBER($C22),"#####")="False",ROUND(MIN(1,IF(Input!$A$11="Weekly",AJ22/(Formulas!$A$3*1),AJ22/(Formulas!$A$3*2))),1),ROUND(MIN(1,IF(Input!$A$11="Weekly",AJ22/(Formulas!$A$3*1),AJ22/(Formulas!$A$3*2))),1)*$C22))</f>
        <v>0</v>
      </c>
      <c r="AM22" s="101"/>
      <c r="AN22" s="77"/>
      <c r="AO22" s="77"/>
      <c r="AP22" s="80">
        <f>IF($C22="",ROUND(MIN(1,IF(Input!$A$11="Weekly",AN22/(Formulas!$A$3*1),AN22/(Formulas!$A$3*2))),1),IF(TEXT(ISNUMBER($C22),"#####")="False",ROUND(MIN(1,IF(Input!$A$11="Weekly",AN22/(Formulas!$A$3*1),AN22/(Formulas!$A$3*2))),1),ROUND(MIN(1,IF(Input!$A$11="Weekly",AN22/(Formulas!$A$3*1),AN22/(Formulas!$A$3*2))),1)*$C22))</f>
        <v>0</v>
      </c>
      <c r="AQ22" s="101"/>
      <c r="AR22" s="77"/>
      <c r="AS22" s="77"/>
      <c r="AT22" s="80">
        <f>IF($C22="",ROUND(MIN(1,IF(Input!$A$11="Weekly",AR22/(Formulas!$A$3*1),AR22/(Formulas!$A$3*2))),1),IF(TEXT(ISNUMBER($C22),"#####")="False",ROUND(MIN(1,IF(Input!$A$11="Weekly",AR22/(Formulas!$A$3*1),AR22/(Formulas!$A$3*2))),1),ROUND(MIN(1,IF(Input!$A$11="Weekly",AR22/(Formulas!$A$3*1),AR22/(Formulas!$A$3*2))),1)*$C22))</f>
        <v>0</v>
      </c>
      <c r="AU22" s="101"/>
      <c r="AV22" s="77"/>
      <c r="AW22" s="77"/>
      <c r="AX22" s="80">
        <f>IF($C22="",ROUND(MIN(1,IF(Input!$A$11="Weekly",AV22/(Formulas!$A$3*1),AV22/(Formulas!$A$3*2))),1),IF(TEXT(ISNUMBER($C22),"#####")="False",ROUND(MIN(1,IF(Input!$A$11="Weekly",AV22/(Formulas!$A$3*1),AV22/(Formulas!$A$3*2))),1),ROUND(MIN(1,IF(Input!$A$11="Weekly",AV22/(Formulas!$A$3*1),AV22/(Formulas!$A$3*2))),1)*$C22))</f>
        <v>0</v>
      </c>
      <c r="AY22" s="101"/>
      <c r="AZ22" s="77"/>
      <c r="BA22" s="77"/>
      <c r="BB22" s="80">
        <f>IF($C22="",ROUND(MIN(1,IF(Input!$A$11="Weekly",AZ22/(Formulas!$A$3*1),AZ22/(Formulas!$A$3*2))),1),IF(TEXT(ISNUMBER($C22),"#####")="False",ROUND(MIN(1,IF(Input!$A$11="Weekly",AZ22/(Formulas!$A$3*1),AZ22/(Formulas!$A$3*2))),1),ROUND(MIN(1,IF(Input!$A$11="Weekly",AZ22/(Formulas!$A$3*1),AZ22/(Formulas!$A$3*2))),1)*$C22))</f>
        <v>0</v>
      </c>
      <c r="BC22" s="101"/>
      <c r="BD22" s="77"/>
      <c r="BE22" s="77"/>
      <c r="BF22" s="80">
        <f>IF($C22="",ROUND(MIN(1,IF(Input!$A$11="Weekly",BD22/(Formulas!$A$3*1),BD22/(Formulas!$A$3*2))),1),IF(TEXT(ISNUMBER($C22),"#####")="False",ROUND(MIN(1,IF(Input!$A$11="Weekly",BD22/(Formulas!$A$3*1),BD22/(Formulas!$A$3*2))),1),ROUND(MIN(1,IF(Input!$A$11="Weekly",BD22/(Formulas!$A$3*1),BD22/(Formulas!$A$3*2))),1)*$C22))</f>
        <v>0</v>
      </c>
      <c r="BG22" s="101"/>
      <c r="BH22" s="77"/>
      <c r="BI22" s="77"/>
      <c r="BJ22" s="80">
        <f>IF($C22="",ROUND(MIN(1,IF(Input!$A$11="Weekly",BH22/(Formulas!$A$3*1),BH22/(Formulas!$A$3*2))),1),IF(TEXT(ISNUMBER($C22),"#####")="False",ROUND(MIN(1,IF(Input!$A$11="Weekly",BH22/(Formulas!$A$3*1),BH22/(Formulas!$A$3*2))),1),ROUND(MIN(1,IF(Input!$A$11="Weekly",BH22/(Formulas!$A$3*1),BH22/(Formulas!$A$3*2))),1)*$C22))</f>
        <v>0</v>
      </c>
      <c r="BK22" s="101"/>
      <c r="BL22" s="77"/>
      <c r="BM22" s="77"/>
      <c r="BN22" s="80">
        <f>IF($C22="",ROUND(MIN(1,IF(Input!$A$11="Weekly",BL22/(Formulas!$A$3*1),BL22/(Formulas!$A$3*2))),1),IF(TEXT(ISNUMBER($C22),"#####")="False",ROUND(MIN(1,IF(Input!$A$11="Weekly",BL22/(Formulas!$A$3*1),BL22/(Formulas!$A$3*2))),1),ROUND(MIN(1,IF(Input!$A$11="Weekly",BL22/(Formulas!$A$3*1),BL22/(Formulas!$A$3*2))),1)*$C22))</f>
        <v>0</v>
      </c>
      <c r="BO22" s="101"/>
      <c r="BP22" s="77"/>
      <c r="BQ22" s="77"/>
      <c r="BR22" s="80">
        <f>IF($C22="",ROUND(MIN(1,IF(Input!$A$11="Weekly",BP22/(Formulas!$A$3*1),BP22/(Formulas!$A$3*2))),1),IF(TEXT(ISNUMBER($C22),"#####")="False",ROUND(MIN(1,IF(Input!$A$11="Weekly",BP22/(Formulas!$A$3*1),BP22/(Formulas!$A$3*2))),1),ROUND(MIN(1,IF(Input!$A$11="Weekly",BP22/(Formulas!$A$3*1),BP22/(Formulas!$A$3*2))),1)*$C22))</f>
        <v>0</v>
      </c>
      <c r="BS22" s="101"/>
      <c r="BT22" s="77"/>
      <c r="BU22" s="77"/>
      <c r="BV22" s="80">
        <f>IF($C22="",ROUND(MIN(1,IF(Input!$A$11="Weekly",BT22/(Formulas!$A$3*1),BT22/(Formulas!$A$3*2))),1),IF(TEXT(ISNUMBER($C22),"#####")="False",ROUND(MIN(1,IF(Input!$A$11="Weekly",BT22/(Formulas!$A$3*1),BT22/(Formulas!$A$3*2))),1),ROUND(MIN(1,IF(Input!$A$11="Weekly",BT22/(Formulas!$A$3*1),BT22/(Formulas!$A$3*2))),1)*$C22))</f>
        <v>0</v>
      </c>
      <c r="BW22" s="101"/>
      <c r="BX22" s="77"/>
      <c r="BY22" s="77"/>
      <c r="BZ22" s="80">
        <f>IF($C22="",ROUND(MIN(1,IF(Input!$A$11="Weekly",BX22/(Formulas!$A$3*1),BX22/(Formulas!$A$3*2))),1),IF(TEXT(ISNUMBER($C22),"#####")="False",ROUND(MIN(1,IF(Input!$A$11="Weekly",BX22/(Formulas!$A$3*1),BX22/(Formulas!$A$3*2))),1),ROUND(MIN(1,IF(Input!$A$11="Weekly",BX22/(Formulas!$A$3*1),BX22/(Formulas!$A$3*2))),1)*$C22))</f>
        <v>0</v>
      </c>
      <c r="CA22" s="101"/>
      <c r="CB22" s="77"/>
      <c r="CC22" s="77"/>
      <c r="CD22" s="80">
        <f>IF($C22="",ROUND(MIN(1,IF(Input!$A$11="Weekly",CB22/(Formulas!$A$3*1),CB22/(Formulas!$A$3*2))),1),IF(TEXT(ISNUMBER($C22),"#####")="False",ROUND(MIN(1,IF(Input!$A$11="Weekly",CB22/(Formulas!$A$3*1),CB22/(Formulas!$A$3*2))),1),ROUND(MIN(1,IF(Input!$A$11="Weekly",CB22/(Formulas!$A$3*1),CB22/(Formulas!$A$3*2))),1)*$C22))</f>
        <v>0</v>
      </c>
      <c r="CE22" s="101"/>
      <c r="CF22" s="77"/>
      <c r="CG22" s="77"/>
      <c r="CH22" s="80">
        <f>IF($C22="",ROUND(MIN(1,IF(Input!$A$11="Weekly",CF22/(Formulas!$A$3*1),CF22/(Formulas!$A$3*2))),1),IF(TEXT(ISNUMBER($C22),"#####")="False",ROUND(MIN(1,IF(Input!$A$11="Weekly",CF22/(Formulas!$A$3*1),CF22/(Formulas!$A$3*2))),1),ROUND(MIN(1,IF(Input!$A$11="Weekly",CF22/(Formulas!$A$3*1),CF22/(Formulas!$A$3*2))),1)*$C22))</f>
        <v>0</v>
      </c>
      <c r="CI22" s="101"/>
      <c r="CJ22" s="77"/>
      <c r="CK22" s="77"/>
      <c r="CL22" s="80">
        <f>IF($C22="",ROUND(MIN(1,IF(Input!$A$11="Weekly",CJ22/(Formulas!$A$3*1),CJ22/(Formulas!$A$3*2))),1),IF(TEXT(ISNUMBER($C22),"#####")="False",ROUND(MIN(1,IF(Input!$A$11="Weekly",CJ22/(Formulas!$A$3*1),CJ22/(Formulas!$A$3*2))),1),ROUND(MIN(1,IF(Input!$A$11="Weekly",CJ22/(Formulas!$A$3*1),CJ22/(Formulas!$A$3*2))),1)*$C22))</f>
        <v>0</v>
      </c>
      <c r="CM22" s="101"/>
      <c r="CN22" s="77"/>
      <c r="CO22" s="77"/>
      <c r="CP22" s="80">
        <f>IF($C22="",ROUND(MIN(1,IF(Input!$A$11="Weekly",CN22/(Formulas!$A$3*1),CN22/(Formulas!$A$3*2))),1),IF(TEXT(ISNUMBER($C22),"#####")="False",ROUND(MIN(1,IF(Input!$A$11="Weekly",CN22/(Formulas!$A$3*1),CN22/(Formulas!$A$3*2))),1),ROUND(MIN(1,IF(Input!$A$11="Weekly",CN22/(Formulas!$A$3*1),CN22/(Formulas!$A$3*2))),1)*$C22))</f>
        <v>0</v>
      </c>
      <c r="CQ22" s="101"/>
      <c r="CR22" s="77"/>
      <c r="CS22" s="77"/>
      <c r="CT22" s="80">
        <f>IF($C22="",ROUND(MIN(1,IF(Input!$A$11="Weekly",CR22/(Formulas!$A$3*1),CR22/(Formulas!$A$3*2))),1),IF(TEXT(ISNUMBER($C22),"#####")="False",ROUND(MIN(1,IF(Input!$A$11="Weekly",CR22/(Formulas!$A$3*1),CR22/(Formulas!$A$3*2))),1),ROUND(MIN(1,IF(Input!$A$11="Weekly",CR22/(Formulas!$A$3*1),CR22/(Formulas!$A$3*2))),1)*$C22))</f>
        <v>0</v>
      </c>
      <c r="CU22" s="101"/>
      <c r="CV22" s="77"/>
      <c r="CW22" s="77"/>
      <c r="CX22" s="80">
        <f>IF($C22="",ROUND(MIN(1,IF(Input!$A$11="Weekly",CV22/(Formulas!$A$3*1),CV22/(Formulas!$A$3*2))),1),IF(TEXT(ISNUMBER($C22),"#####")="False",ROUND(MIN(1,IF(Input!$A$11="Weekly",CV22/(Formulas!$A$3*1),CV22/(Formulas!$A$3*2))),1),ROUND(MIN(1,IF(Input!$A$11="Weekly",CV22/(Formulas!$A$3*1),CV22/(Formulas!$A$3*2))),1)*$C22))</f>
        <v>0</v>
      </c>
      <c r="CY22" s="101"/>
      <c r="CZ22" s="77"/>
      <c r="DA22" s="77"/>
      <c r="DB22" s="80">
        <f>IF($C22="",ROUND(MIN(1,IF(Input!$A$11="Weekly",CZ22/(Formulas!$A$3*1),CZ22/(Formulas!$A$3*2))),1),IF(TEXT(ISNUMBER($C22),"#####")="False",ROUND(MIN(1,IF(Input!$A$11="Weekly",CZ22/(Formulas!$A$3*1),CZ22/(Formulas!$A$3*2))),1),ROUND(MIN(1,IF(Input!$A$11="Weekly",CZ22/(Formulas!$A$3*1),CZ22/(Formulas!$A$3*2))),1)*$C22))</f>
        <v>0</v>
      </c>
      <c r="DC22" s="79"/>
      <c r="DD22" s="77"/>
      <c r="DE22" s="77"/>
      <c r="DF22" s="80">
        <f>IF($C22="",ROUND(MIN(1,IF(Input!$A$11="Weekly",DD22/(Formulas!$A$3*1),DD22/(Formulas!$A$3*2))),1),IF(TEXT(ISNUMBER($C22),"#####")="False",ROUND(MIN(1,IF(Input!$A$11="Weekly",DD22/(Formulas!$A$3*1),DD22/(Formulas!$A$3*2))),1),ROUND(MIN(1,IF(Input!$A$11="Weekly",DD22/(Formulas!$A$3*1),DD22/(Formulas!$A$3*2))),1)*$C22))</f>
        <v>0</v>
      </c>
      <c r="DG22" s="79"/>
      <c r="DH22" s="77"/>
      <c r="DI22" s="77"/>
      <c r="DJ22" s="80">
        <f>IF($C22="",ROUND(MIN(1,IF(Input!$A$11="Weekly",DH22/(Formulas!$A$3*1),DH22/(Formulas!$A$3*2))),1),IF(TEXT(ISNUMBER($C22),"#####")="False",ROUND(MIN(1,IF(Input!$A$11="Weekly",DH22/(Formulas!$A$3*1),DH22/(Formulas!$A$3*2))),1),ROUND(MIN(1,IF(Input!$A$11="Weekly",DH22/(Formulas!$A$3*1),DH22/(Formulas!$A$3*2))),1)*$C22))</f>
        <v>0</v>
      </c>
      <c r="DK22" s="79"/>
      <c r="DL22" s="77"/>
      <c r="DM22" s="77"/>
      <c r="DN22" s="80">
        <f>IF($C22="",ROUND(MIN(1,IF(Input!$A$11="Weekly",DL22/(Formulas!$A$3*1),DL22/(Formulas!$A$3*2))),1),IF(TEXT(ISNUMBER($C22),"#####")="False",ROUND(MIN(1,IF(Input!$A$11="Weekly",DL22/(Formulas!$A$3*1),DL22/(Formulas!$A$3*2))),1),ROUND(MIN(1,IF(Input!$A$11="Weekly",DL22/(Formulas!$A$3*1),DL22/(Formulas!$A$3*2))),1)*$C22))</f>
        <v>0</v>
      </c>
      <c r="DO22" s="79"/>
      <c r="DP22" s="77"/>
      <c r="DQ22" s="77"/>
      <c r="DR22" s="80">
        <f>IF($C22="",ROUND(MIN(1,IF(Input!$A$11="Weekly",DP22/(Formulas!$A$3*1),DP22/(Formulas!$A$3*2))),1),IF(TEXT(ISNUMBER($C22),"#####")="False",ROUND(MIN(1,IF(Input!$A$11="Weekly",DP22/(Formulas!$A$3*1),DP22/(Formulas!$A$3*2))),1),ROUND(MIN(1,IF(Input!$A$11="Weekly",DP22/(Formulas!$A$3*1),DP22/(Formulas!$A$3*2))),1)*$C22))</f>
        <v>0</v>
      </c>
      <c r="DS22" s="79"/>
      <c r="DT22" s="77"/>
      <c r="DU22" s="77"/>
      <c r="DV22" s="80">
        <f>IF($C22="",ROUND(MIN(1,IF(Input!$A$11="Weekly",DT22/(Formulas!$A$3*1),DT22/(Formulas!$A$3*2))),1),IF(TEXT(ISNUMBER($C22),"#####")="False",ROUND(MIN(1,IF(Input!$A$11="Weekly",DT22/(Formulas!$A$3*1),DT22/(Formulas!$A$3*2))),1),ROUND(MIN(1,IF(Input!$A$11="Weekly",DT22/(Formulas!$A$3*1),DT22/(Formulas!$A$3*2))),1)*$C22))</f>
        <v>0</v>
      </c>
      <c r="DW22" s="79"/>
      <c r="DX22" s="77"/>
      <c r="DY22" s="77"/>
      <c r="DZ22" s="80">
        <f>IF($C22="",ROUND(MIN(1,IF(Input!$A$11="Weekly",DX22/(Formulas!$A$3*1),DX22/(Formulas!$A$3*2))),1),IF(TEXT(ISNUMBER($C22),"#####")="False",ROUND(MIN(1,IF(Input!$A$11="Weekly",DX22/(Formulas!$A$3*1),DX22/(Formulas!$A$3*2))),1),ROUND(MIN(1,IF(Input!$A$11="Weekly",DX22/(Formulas!$A$3*1),DX22/(Formulas!$A$3*2))),1)*$C22))</f>
        <v>0</v>
      </c>
      <c r="EA22" s="79"/>
      <c r="EB22" s="77"/>
      <c r="EC22" s="77"/>
      <c r="ED22" s="80">
        <f>IF($C22="",ROUND(MIN(1,IF(Input!$A$11="Weekly",EB22/(Formulas!$A$3*1),EB22/(Formulas!$A$3*2))),1),IF(TEXT(ISNUMBER($C22),"#####")="False",ROUND(MIN(1,IF(Input!$A$11="Weekly",EB22/(Formulas!$A$3*1),EB22/(Formulas!$A$3*2))),1),ROUND(MIN(1,IF(Input!$A$11="Weekly",EB22/(Formulas!$A$3*1),EB22/(Formulas!$A$3*2))),1)*$C22))</f>
        <v>0</v>
      </c>
      <c r="EE22" s="79"/>
      <c r="EF22" s="77"/>
      <c r="EG22" s="77"/>
      <c r="EH22" s="80">
        <f>IF($C22="",ROUND(MIN(1,IF(Input!$A$11="Weekly",EF22/(Formulas!$A$3*1),EF22/(Formulas!$A$3*2))),1),IF(TEXT(ISNUMBER($C22),"#####")="False",ROUND(MIN(1,IF(Input!$A$11="Weekly",EF22/(Formulas!$A$3*1),EF22/(Formulas!$A$3*2))),1),ROUND(MIN(1,IF(Input!$A$11="Weekly",EF22/(Formulas!$A$3*1),EF22/(Formulas!$A$3*2))),1)*$C22))</f>
        <v>0</v>
      </c>
      <c r="EI22" s="79"/>
      <c r="EJ22" s="77"/>
      <c r="EK22" s="77"/>
      <c r="EL22" s="80">
        <f>IF($C22="",ROUND(MIN(1,IF(Input!$A$11="Weekly",EJ22/(Formulas!$A$3*1),EJ22/(Formulas!$A$3*2))),1),IF(TEXT(ISNUMBER($C22),"#####")="False",ROUND(MIN(1,IF(Input!$A$11="Weekly",EJ22/(Formulas!$A$3*1),EJ22/(Formulas!$A$3*2))),1),ROUND(MIN(1,IF(Input!$A$11="Weekly",EJ22/(Formulas!$A$3*1),EJ22/(Formulas!$A$3*2))),1)*$C22))</f>
        <v>0</v>
      </c>
      <c r="EM22" s="79"/>
      <c r="EN22" s="77"/>
      <c r="EO22" s="77"/>
      <c r="EP22" s="80">
        <f>IF($C22="",ROUND(MIN(1,IF(Input!$A$11="Weekly",EN22/(Formulas!$A$3*1),EN22/(Formulas!$A$3*2))),1),IF(TEXT(ISNUMBER($C22),"#####")="False",ROUND(MIN(1,IF(Input!$A$11="Weekly",EN22/(Formulas!$A$3*1),EN22/(Formulas!$A$3*2))),1),ROUND(MIN(1,IF(Input!$A$11="Weekly",EN22/(Formulas!$A$3*1),EN22/(Formulas!$A$3*2))),1)*$C22))</f>
        <v>0</v>
      </c>
      <c r="EQ22" s="79"/>
      <c r="ER22" s="77"/>
      <c r="ES22" s="77"/>
      <c r="ET22" s="80">
        <f>IF($C22="",ROUND(MIN(1,IF(Input!$A$11="Weekly",ER22/(Formulas!$A$3*1),ER22/(Formulas!$A$3*2))),1),IF(TEXT(ISNUMBER($C22),"#####")="False",ROUND(MIN(1,IF(Input!$A$11="Weekly",ER22/(Formulas!$A$3*1),ER22/(Formulas!$A$3*2))),1),ROUND(MIN(1,IF(Input!$A$11="Weekly",ER22/(Formulas!$A$3*1),ER22/(Formulas!$A$3*2))),1)*$C22))</f>
        <v>0</v>
      </c>
      <c r="EU22" s="79"/>
      <c r="EV22" s="77"/>
      <c r="EW22" s="77"/>
      <c r="EX22" s="80">
        <f>IF($C22="",ROUND(MIN(1,IF(Input!$A$11="Weekly",EV22/(Formulas!$A$3*1),EV22/(Formulas!$A$3*2))),1),IF(TEXT(ISNUMBER($C22),"#####")="False",ROUND(MIN(1,IF(Input!$A$11="Weekly",EV22/(Formulas!$A$3*1),EV22/(Formulas!$A$3*2))),1),ROUND(MIN(1,IF(Input!$A$11="Weekly",EV22/(Formulas!$A$3*1),EV22/(Formulas!$A$3*2))),1)*$C22))</f>
        <v>0</v>
      </c>
      <c r="EY22" s="79"/>
      <c r="EZ22" s="77"/>
      <c r="FA22" s="77"/>
      <c r="FB22" s="80">
        <f>IF($C22="",ROUND(MIN(1,IF(Input!$A$11="Weekly",EZ22/(Formulas!$A$3*1),EZ22/(Formulas!$A$3*2))),1),IF(TEXT(ISNUMBER($C22),"#####")="False",ROUND(MIN(1,IF(Input!$A$11="Weekly",EZ22/(Formulas!$A$3*1),EZ22/(Formulas!$A$3*2))),1),ROUND(MIN(1,IF(Input!$A$11="Weekly",EZ22/(Formulas!$A$3*1),EZ22/(Formulas!$A$3*2))),1)*$C22))</f>
        <v>0</v>
      </c>
      <c r="FC22" s="79"/>
      <c r="FD22" s="77"/>
      <c r="FE22" s="77"/>
      <c r="FF22" s="80">
        <f>IF($C22="",ROUND(MIN(1,IF(Input!$A$11="Weekly",FD22/(Formulas!$A$3*1),FD22/(Formulas!$A$3*2))),1),IF(TEXT(ISNUMBER($C22),"#####")="False",ROUND(MIN(1,IF(Input!$A$11="Weekly",FD22/(Formulas!$A$3*1),FD22/(Formulas!$A$3*2))),1),ROUND(MIN(1,IF(Input!$A$11="Weekly",FD22/(Formulas!$A$3*1),FD22/(Formulas!$A$3*2))),1)*$C22))</f>
        <v>0</v>
      </c>
      <c r="FG22" s="79"/>
      <c r="FH22" s="77"/>
      <c r="FI22" s="77"/>
      <c r="FJ22" s="80">
        <f>IF($C22="",ROUND(MIN(1,IF(Input!$A$11="Weekly",FH22/(Formulas!$A$3*1),FH22/(Formulas!$A$3*2))),1),IF(TEXT(ISNUMBER($C22),"#####")="False",ROUND(MIN(1,IF(Input!$A$11="Weekly",FH22/(Formulas!$A$3*1),FH22/(Formulas!$A$3*2))),1),ROUND(MIN(1,IF(Input!$A$11="Weekly",FH22/(Formulas!$A$3*1),FH22/(Formulas!$A$3*2))),1)*$C22))</f>
        <v>0</v>
      </c>
      <c r="FK22" s="79"/>
      <c r="FL22" s="77"/>
      <c r="FM22" s="77"/>
      <c r="FN22" s="80">
        <f>IF($C22="",ROUND(MIN(1,IF(Input!$A$11="Weekly",FL22/(Formulas!$A$3*1),FL22/(Formulas!$A$3*2))),1),IF(TEXT(ISNUMBER($C22),"#####")="False",ROUND(MIN(1,IF(Input!$A$11="Weekly",FL22/(Formulas!$A$3*1),FL22/(Formulas!$A$3*2))),1),ROUND(MIN(1,IF(Input!$A$11="Weekly",FL22/(Formulas!$A$3*1),FL22/(Formulas!$A$3*2))),1)*$C22))</f>
        <v>0</v>
      </c>
      <c r="FO22" s="79"/>
      <c r="FP22" s="77"/>
      <c r="FQ22" s="77"/>
      <c r="FR22" s="80">
        <f>IF($C22="",ROUND(MIN(1,IF(Input!$A$11="Weekly",FP22/(Formulas!$A$3*1),FP22/(Formulas!$A$3*2))),1),IF(TEXT(ISNUMBER($C22),"#####")="False",ROUND(MIN(1,IF(Input!$A$11="Weekly",FP22/(Formulas!$A$3*1),FP22/(Formulas!$A$3*2))),1),ROUND(MIN(1,IF(Input!$A$11="Weekly",FP22/(Formulas!$A$3*1),FP22/(Formulas!$A$3*2))),1)*$C22))</f>
        <v>0</v>
      </c>
      <c r="FS22" s="79"/>
      <c r="FT22" s="77"/>
      <c r="FU22" s="77"/>
      <c r="FV22" s="80">
        <f>IF($C22="",ROUND(MIN(1,IF(Input!$A$11="Weekly",FT22/(Formulas!$A$3*1),FT22/(Formulas!$A$3*2))),1),IF(TEXT(ISNUMBER($C22),"#####")="False",ROUND(MIN(1,IF(Input!$A$11="Weekly",FT22/(Formulas!$A$3*1),FT22/(Formulas!$A$3*2))),1),ROUND(MIN(1,IF(Input!$A$11="Weekly",FT22/(Formulas!$A$3*1),FT22/(Formulas!$A$3*2))),1)*$C22))</f>
        <v>0</v>
      </c>
      <c r="FW22" s="79"/>
      <c r="FX22" s="77"/>
      <c r="FY22" s="77"/>
      <c r="FZ22" s="80">
        <f>IF($C22="",ROUND(MIN(1,IF(Input!$A$11="Weekly",FX22/(Formulas!$A$3*1),FX22/(Formulas!$A$3*2))),1),IF(TEXT(ISNUMBER($C22),"#####")="False",ROUND(MIN(1,IF(Input!$A$11="Weekly",FX22/(Formulas!$A$3*1),FX22/(Formulas!$A$3*2))),1),ROUND(MIN(1,IF(Input!$A$11="Weekly",FX22/(Formulas!$A$3*1),FX22/(Formulas!$A$3*2))),1)*$C22))</f>
        <v>0</v>
      </c>
      <c r="GA22" s="79"/>
      <c r="GB22" s="77"/>
      <c r="GC22" s="77"/>
      <c r="GD22" s="80">
        <f>IF($C22="",ROUND(MIN(1,IF(Input!$A$11="Weekly",GB22/(Formulas!$A$3*1),GB22/(Formulas!$A$3*2))),1),IF(TEXT(ISNUMBER($C22),"#####")="False",ROUND(MIN(1,IF(Input!$A$11="Weekly",GB22/(Formulas!$A$3*1),GB22/(Formulas!$A$3*2))),1),ROUND(MIN(1,IF(Input!$A$11="Weekly",GB22/(Formulas!$A$3*1),GB22/(Formulas!$A$3*2))),1)*$C22))</f>
        <v>0</v>
      </c>
      <c r="GE22" s="79"/>
      <c r="GF22" s="77"/>
      <c r="GG22" s="77"/>
      <c r="GH22" s="80">
        <f>IF($C22="",ROUND(MIN(1,IF(Input!$A$11="Weekly",GF22/(Formulas!$A$3*1),GF22/(Formulas!$A$3*2))),1),IF(TEXT(ISNUMBER($C22),"#####")="False",ROUND(MIN(1,IF(Input!$A$11="Weekly",GF22/(Formulas!$A$3*1),GF22/(Formulas!$A$3*2))),1),ROUND(MIN(1,IF(Input!$A$11="Weekly",GF22/(Formulas!$A$3*1),GF22/(Formulas!$A$3*2))),1)*$C22))</f>
        <v>0</v>
      </c>
      <c r="GI22" s="79"/>
      <c r="GJ22" s="77"/>
      <c r="GK22" s="77"/>
      <c r="GL22" s="80">
        <f>IF($C22="",ROUND(MIN(1,IF(Input!$A$11="Weekly",GJ22/(Formulas!$A$3*1),GJ22/(Formulas!$A$3*2))),1),IF(TEXT(ISNUMBER($C22),"#####")="False",ROUND(MIN(1,IF(Input!$A$11="Weekly",GJ22/(Formulas!$A$3*1),GJ22/(Formulas!$A$3*2))),1),ROUND(MIN(1,IF(Input!$A$11="Weekly",GJ22/(Formulas!$A$3*1),GJ22/(Formulas!$A$3*2))),1)*$C22))</f>
        <v>0</v>
      </c>
      <c r="GM22" s="79"/>
      <c r="GN22" s="77"/>
      <c r="GO22" s="77"/>
      <c r="GP22" s="80">
        <f>IF($C22="",ROUND(MIN(1,IF(Input!$A$11="Weekly",GN22/(Formulas!$A$3*1),GN22/(Formulas!$A$3*2))),1),IF(TEXT(ISNUMBER($C22),"#####")="False",ROUND(MIN(1,IF(Input!$A$11="Weekly",GN22/(Formulas!$A$3*1),GN22/(Formulas!$A$3*2))),1),ROUND(MIN(1,IF(Input!$A$11="Weekly",GN22/(Formulas!$A$3*1),GN22/(Formulas!$A$3*2))),1)*$C22))</f>
        <v>0</v>
      </c>
      <c r="GQ22" s="79"/>
      <c r="GR22" s="77"/>
      <c r="GS22" s="77"/>
      <c r="GT22" s="80">
        <f>IF($C22="",ROUND(MIN(1,IF(Input!$A$11="Weekly",GR22/(Formulas!$A$3*1),GR22/(Formulas!$A$3*2))),1),IF(TEXT(ISNUMBER($C22),"#####")="False",ROUND(MIN(1,IF(Input!$A$11="Weekly",GR22/(Formulas!$A$3*1),GR22/(Formulas!$A$3*2))),1),ROUND(MIN(1,IF(Input!$A$11="Weekly",GR22/(Formulas!$A$3*1),GR22/(Formulas!$A$3*2))),1)*$C22))</f>
        <v>0</v>
      </c>
      <c r="GU22" s="79"/>
      <c r="GV22" s="77"/>
      <c r="GW22" s="77"/>
      <c r="GX22" s="80">
        <f>IF($C22="",ROUND(MIN(1,IF(Input!$A$11="Weekly",GV22/(Formulas!$A$3*1),GV22/(Formulas!$A$3*2))),1),IF(TEXT(ISNUMBER($C22),"#####")="False",ROUND(MIN(1,IF(Input!$A$11="Weekly",GV22/(Formulas!$A$3*1),GV22/(Formulas!$A$3*2))),1),ROUND(MIN(1,IF(Input!$A$11="Weekly",GV22/(Formulas!$A$3*1),GV22/(Formulas!$A$3*2))),1)*$C22))</f>
        <v>0</v>
      </c>
      <c r="GY22" s="79"/>
      <c r="GZ22" s="77"/>
      <c r="HA22" s="77"/>
      <c r="HB22" s="80">
        <f>IF($C22="",ROUND(MIN(1,IF(Input!$A$11="Weekly",GZ22/(Formulas!$A$3*1),GZ22/(Formulas!$A$3*2))),1),IF(TEXT(ISNUMBER($C22),"#####")="False",ROUND(MIN(1,IF(Input!$A$11="Weekly",GZ22/(Formulas!$A$3*1),GZ22/(Formulas!$A$3*2))),1),ROUND(MIN(1,IF(Input!$A$11="Weekly",GZ22/(Formulas!$A$3*1),GZ22/(Formulas!$A$3*2))),1)*$C22))</f>
        <v>0</v>
      </c>
      <c r="HC22" s="79"/>
      <c r="HD22" s="77"/>
      <c r="HE22" s="77"/>
      <c r="HF22" s="80">
        <f>IF($C22="",ROUND(MIN(1,IF(Input!$A$11="Weekly",HD22/(Formulas!$A$3*1),HD22/(Formulas!$A$3*2))),1),IF(TEXT(ISNUMBER($C22),"#####")="False",ROUND(MIN(1,IF(Input!$A$11="Weekly",HD22/(Formulas!$A$3*1),HD22/(Formulas!$A$3*2))),1),ROUND(MIN(1,IF(Input!$A$11="Weekly",HD22/(Formulas!$A$3*1),HD22/(Formulas!$A$3*2))),1)*$C22))</f>
        <v>0</v>
      </c>
      <c r="HG22" s="79"/>
      <c r="HH22" s="35"/>
      <c r="HI22" s="35">
        <f t="shared" si="0"/>
        <v>0</v>
      </c>
      <c r="HJ22" s="35"/>
      <c r="HK22" s="35">
        <f t="shared" si="1"/>
        <v>0</v>
      </c>
      <c r="HL22" s="35"/>
      <c r="HM22" s="35">
        <f t="shared" si="2"/>
        <v>0</v>
      </c>
      <c r="HN22" s="35"/>
      <c r="HO22" s="35">
        <f t="shared" si="3"/>
        <v>0</v>
      </c>
      <c r="HP22" s="35"/>
      <c r="HQ22" s="35"/>
      <c r="HR22" s="35"/>
      <c r="HS22" s="35"/>
      <c r="HT22" s="35"/>
    </row>
    <row r="23" spans="2:228" x14ac:dyDescent="0.25">
      <c r="B23" s="74"/>
      <c r="D23" s="77"/>
      <c r="E23" s="77"/>
      <c r="F23" s="80">
        <f>IF($C23="",ROUND(MIN(1,IF(Input!$A$11="Weekly",D23/(Formulas!$A$3*1),D23/(Formulas!$A$3*2))),1),IF(TEXT(ISNUMBER($C23),"#####")="False",ROUND(MIN(1,IF(Input!$A$11="Weekly",D23/(Formulas!$A$3*1),D23/(Formulas!$A$3*2))),1),ROUND(MIN(1,IF(Input!$A$11="Weekly",D23/(Formulas!$A$3*1),D23/(Formulas!$A$3*2))),1)*$C23))</f>
        <v>0</v>
      </c>
      <c r="G23" s="101"/>
      <c r="H23" s="77"/>
      <c r="I23" s="77"/>
      <c r="J23" s="80">
        <f>IF($C23="",ROUND(MIN(1,IF(Input!$A$11="Weekly",H23/(Formulas!$A$3*1),H23/(Formulas!$A$3*2))),1),IF(TEXT(ISNUMBER($C23),"#####")="False",ROUND(MIN(1,IF(Input!$A$11="Weekly",H23/(Formulas!$A$3*1),H23/(Formulas!$A$3*2))),1),ROUND(MIN(1,IF(Input!$A$11="Weekly",H23/(Formulas!$A$3*1),H23/(Formulas!$A$3*2))),1)*$C23))</f>
        <v>0</v>
      </c>
      <c r="K23" s="101"/>
      <c r="L23" s="77"/>
      <c r="M23" s="77"/>
      <c r="N23" s="80">
        <f>IF($C23="",ROUND(MIN(1,IF(Input!$A$11="Weekly",L23/(Formulas!$A$3*1),L23/(Formulas!$A$3*2))),1),IF(TEXT(ISNUMBER($C23),"#####")="False",ROUND(MIN(1,IF(Input!$A$11="Weekly",L23/(Formulas!$A$3*1),L23/(Formulas!$A$3*2))),1),ROUND(MIN(1,IF(Input!$A$11="Weekly",L23/(Formulas!$A$3*1),L23/(Formulas!$A$3*2))),1)*$C23))</f>
        <v>0</v>
      </c>
      <c r="O23" s="101"/>
      <c r="P23" s="77"/>
      <c r="Q23" s="77"/>
      <c r="R23" s="80">
        <f>IF($C23="",ROUND(MIN(1,IF(Input!$A$11="Weekly",P23/(Formulas!$A$3*1),P23/(Formulas!$A$3*2))),1),IF(TEXT(ISNUMBER($C23),"#####")="False",ROUND(MIN(1,IF(Input!$A$11="Weekly",P23/(Formulas!$A$3*1),P23/(Formulas!$A$3*2))),1),ROUND(MIN(1,IF(Input!$A$11="Weekly",P23/(Formulas!$A$3*1),P23/(Formulas!$A$3*2))),1)*$C23))</f>
        <v>0</v>
      </c>
      <c r="S23" s="101"/>
      <c r="T23" s="77"/>
      <c r="U23" s="77"/>
      <c r="V23" s="80">
        <f>IF($C23="",ROUND(MIN(1,IF(Input!$A$11="Weekly",T23/(Formulas!$A$3*1),T23/(Formulas!$A$3*2))),1),IF(TEXT(ISNUMBER($C23),"#####")="False",ROUND(MIN(1,IF(Input!$A$11="Weekly",T23/(Formulas!$A$3*1),T23/(Formulas!$A$3*2))),1),ROUND(MIN(1,IF(Input!$A$11="Weekly",T23/(Formulas!$A$3*1),T23/(Formulas!$A$3*2))),1)*$C23))</f>
        <v>0</v>
      </c>
      <c r="W23" s="101"/>
      <c r="X23" s="77"/>
      <c r="Y23" s="77"/>
      <c r="Z23" s="80">
        <f>IF($C23="",ROUND(MIN(1,IF(Input!$A$11="Weekly",X23/(Formulas!$A$3*1),X23/(Formulas!$A$3*2))),1),IF(TEXT(ISNUMBER($C23),"#####")="False",ROUND(MIN(1,IF(Input!$A$11="Weekly",X23/(Formulas!$A$3*1),X23/(Formulas!$A$3*2))),1),ROUND(MIN(1,IF(Input!$A$11="Weekly",X23/(Formulas!$A$3*1),X23/(Formulas!$A$3*2))),1)*$C23))</f>
        <v>0</v>
      </c>
      <c r="AA23" s="101"/>
      <c r="AB23" s="77"/>
      <c r="AC23" s="77"/>
      <c r="AD23" s="80">
        <f>IF($C23="",ROUND(MIN(1,IF(Input!$A$11="Weekly",AB23/(Formulas!$A$3*1),AB23/(Formulas!$A$3*2))),1),IF(TEXT(ISNUMBER($C23),"#####")="False",ROUND(MIN(1,IF(Input!$A$11="Weekly",AB23/(Formulas!$A$3*1),AB23/(Formulas!$A$3*2))),1),ROUND(MIN(1,IF(Input!$A$11="Weekly",AB23/(Formulas!$A$3*1),AB23/(Formulas!$A$3*2))),1)*$C23))</f>
        <v>0</v>
      </c>
      <c r="AE23" s="101"/>
      <c r="AF23" s="77"/>
      <c r="AG23" s="77"/>
      <c r="AH23" s="80">
        <f>IF($C23="",ROUND(MIN(1,IF(Input!$A$11="Weekly",AF23/(Formulas!$A$3*1),AF23/(Formulas!$A$3*2))),1),IF(TEXT(ISNUMBER($C23),"#####")="False",ROUND(MIN(1,IF(Input!$A$11="Weekly",AF23/(Formulas!$A$3*1),AF23/(Formulas!$A$3*2))),1),ROUND(MIN(1,IF(Input!$A$11="Weekly",AF23/(Formulas!$A$3*1),AF23/(Formulas!$A$3*2))),1)*$C23))</f>
        <v>0</v>
      </c>
      <c r="AI23" s="101"/>
      <c r="AJ23" s="77"/>
      <c r="AK23" s="77"/>
      <c r="AL23" s="80">
        <f>IF($C23="",ROUND(MIN(1,IF(Input!$A$11="Weekly",AJ23/(Formulas!$A$3*1),AJ23/(Formulas!$A$3*2))),1),IF(TEXT(ISNUMBER($C23),"#####")="False",ROUND(MIN(1,IF(Input!$A$11="Weekly",AJ23/(Formulas!$A$3*1),AJ23/(Formulas!$A$3*2))),1),ROUND(MIN(1,IF(Input!$A$11="Weekly",AJ23/(Formulas!$A$3*1),AJ23/(Formulas!$A$3*2))),1)*$C23))</f>
        <v>0</v>
      </c>
      <c r="AM23" s="101"/>
      <c r="AN23" s="77"/>
      <c r="AO23" s="77"/>
      <c r="AP23" s="80">
        <f>IF($C23="",ROUND(MIN(1,IF(Input!$A$11="Weekly",AN23/(Formulas!$A$3*1),AN23/(Formulas!$A$3*2))),1),IF(TEXT(ISNUMBER($C23),"#####")="False",ROUND(MIN(1,IF(Input!$A$11="Weekly",AN23/(Formulas!$A$3*1),AN23/(Formulas!$A$3*2))),1),ROUND(MIN(1,IF(Input!$A$11="Weekly",AN23/(Formulas!$A$3*1),AN23/(Formulas!$A$3*2))),1)*$C23))</f>
        <v>0</v>
      </c>
      <c r="AQ23" s="101"/>
      <c r="AR23" s="77"/>
      <c r="AS23" s="77"/>
      <c r="AT23" s="80">
        <f>IF($C23="",ROUND(MIN(1,IF(Input!$A$11="Weekly",AR23/(Formulas!$A$3*1),AR23/(Formulas!$A$3*2))),1),IF(TEXT(ISNUMBER($C23),"#####")="False",ROUND(MIN(1,IF(Input!$A$11="Weekly",AR23/(Formulas!$A$3*1),AR23/(Formulas!$A$3*2))),1),ROUND(MIN(1,IF(Input!$A$11="Weekly",AR23/(Formulas!$A$3*1),AR23/(Formulas!$A$3*2))),1)*$C23))</f>
        <v>0</v>
      </c>
      <c r="AU23" s="101"/>
      <c r="AV23" s="77"/>
      <c r="AW23" s="77"/>
      <c r="AX23" s="80">
        <f>IF($C23="",ROUND(MIN(1,IF(Input!$A$11="Weekly",AV23/(Formulas!$A$3*1),AV23/(Formulas!$A$3*2))),1),IF(TEXT(ISNUMBER($C23),"#####")="False",ROUND(MIN(1,IF(Input!$A$11="Weekly",AV23/(Formulas!$A$3*1),AV23/(Formulas!$A$3*2))),1),ROUND(MIN(1,IF(Input!$A$11="Weekly",AV23/(Formulas!$A$3*1),AV23/(Formulas!$A$3*2))),1)*$C23))</f>
        <v>0</v>
      </c>
      <c r="AY23" s="101"/>
      <c r="AZ23" s="77"/>
      <c r="BA23" s="77"/>
      <c r="BB23" s="80">
        <f>IF($C23="",ROUND(MIN(1,IF(Input!$A$11="Weekly",AZ23/(Formulas!$A$3*1),AZ23/(Formulas!$A$3*2))),1),IF(TEXT(ISNUMBER($C23),"#####")="False",ROUND(MIN(1,IF(Input!$A$11="Weekly",AZ23/(Formulas!$A$3*1),AZ23/(Formulas!$A$3*2))),1),ROUND(MIN(1,IF(Input!$A$11="Weekly",AZ23/(Formulas!$A$3*1),AZ23/(Formulas!$A$3*2))),1)*$C23))</f>
        <v>0</v>
      </c>
      <c r="BC23" s="101"/>
      <c r="BD23" s="77"/>
      <c r="BE23" s="77"/>
      <c r="BF23" s="80">
        <f>IF($C23="",ROUND(MIN(1,IF(Input!$A$11="Weekly",BD23/(Formulas!$A$3*1),BD23/(Formulas!$A$3*2))),1),IF(TEXT(ISNUMBER($C23),"#####")="False",ROUND(MIN(1,IF(Input!$A$11="Weekly",BD23/(Formulas!$A$3*1),BD23/(Formulas!$A$3*2))),1),ROUND(MIN(1,IF(Input!$A$11="Weekly",BD23/(Formulas!$A$3*1),BD23/(Formulas!$A$3*2))),1)*$C23))</f>
        <v>0</v>
      </c>
      <c r="BG23" s="101"/>
      <c r="BH23" s="77"/>
      <c r="BI23" s="77"/>
      <c r="BJ23" s="80">
        <f>IF($C23="",ROUND(MIN(1,IF(Input!$A$11="Weekly",BH23/(Formulas!$A$3*1),BH23/(Formulas!$A$3*2))),1),IF(TEXT(ISNUMBER($C23),"#####")="False",ROUND(MIN(1,IF(Input!$A$11="Weekly",BH23/(Formulas!$A$3*1),BH23/(Formulas!$A$3*2))),1),ROUND(MIN(1,IF(Input!$A$11="Weekly",BH23/(Formulas!$A$3*1),BH23/(Formulas!$A$3*2))),1)*$C23))</f>
        <v>0</v>
      </c>
      <c r="BK23" s="101"/>
      <c r="BL23" s="77"/>
      <c r="BM23" s="77"/>
      <c r="BN23" s="80">
        <f>IF($C23="",ROUND(MIN(1,IF(Input!$A$11="Weekly",BL23/(Formulas!$A$3*1),BL23/(Formulas!$A$3*2))),1),IF(TEXT(ISNUMBER($C23),"#####")="False",ROUND(MIN(1,IF(Input!$A$11="Weekly",BL23/(Formulas!$A$3*1),BL23/(Formulas!$A$3*2))),1),ROUND(MIN(1,IF(Input!$A$11="Weekly",BL23/(Formulas!$A$3*1),BL23/(Formulas!$A$3*2))),1)*$C23))</f>
        <v>0</v>
      </c>
      <c r="BO23" s="101"/>
      <c r="BP23" s="77"/>
      <c r="BQ23" s="77"/>
      <c r="BR23" s="80">
        <f>IF($C23="",ROUND(MIN(1,IF(Input!$A$11="Weekly",BP23/(Formulas!$A$3*1),BP23/(Formulas!$A$3*2))),1),IF(TEXT(ISNUMBER($C23),"#####")="False",ROUND(MIN(1,IF(Input!$A$11="Weekly",BP23/(Formulas!$A$3*1),BP23/(Formulas!$A$3*2))),1),ROUND(MIN(1,IF(Input!$A$11="Weekly",BP23/(Formulas!$A$3*1),BP23/(Formulas!$A$3*2))),1)*$C23))</f>
        <v>0</v>
      </c>
      <c r="BS23" s="101"/>
      <c r="BT23" s="77"/>
      <c r="BU23" s="77"/>
      <c r="BV23" s="80">
        <f>IF($C23="",ROUND(MIN(1,IF(Input!$A$11="Weekly",BT23/(Formulas!$A$3*1),BT23/(Formulas!$A$3*2))),1),IF(TEXT(ISNUMBER($C23),"#####")="False",ROUND(MIN(1,IF(Input!$A$11="Weekly",BT23/(Formulas!$A$3*1),BT23/(Formulas!$A$3*2))),1),ROUND(MIN(1,IF(Input!$A$11="Weekly",BT23/(Formulas!$A$3*1),BT23/(Formulas!$A$3*2))),1)*$C23))</f>
        <v>0</v>
      </c>
      <c r="BW23" s="101"/>
      <c r="BX23" s="77"/>
      <c r="BY23" s="77"/>
      <c r="BZ23" s="80">
        <f>IF($C23="",ROUND(MIN(1,IF(Input!$A$11="Weekly",BX23/(Formulas!$A$3*1),BX23/(Formulas!$A$3*2))),1),IF(TEXT(ISNUMBER($C23),"#####")="False",ROUND(MIN(1,IF(Input!$A$11="Weekly",BX23/(Formulas!$A$3*1),BX23/(Formulas!$A$3*2))),1),ROUND(MIN(1,IF(Input!$A$11="Weekly",BX23/(Formulas!$A$3*1),BX23/(Formulas!$A$3*2))),1)*$C23))</f>
        <v>0</v>
      </c>
      <c r="CA23" s="101"/>
      <c r="CB23" s="77"/>
      <c r="CC23" s="77"/>
      <c r="CD23" s="80">
        <f>IF($C23="",ROUND(MIN(1,IF(Input!$A$11="Weekly",CB23/(Formulas!$A$3*1),CB23/(Formulas!$A$3*2))),1),IF(TEXT(ISNUMBER($C23),"#####")="False",ROUND(MIN(1,IF(Input!$A$11="Weekly",CB23/(Formulas!$A$3*1),CB23/(Formulas!$A$3*2))),1),ROUND(MIN(1,IF(Input!$A$11="Weekly",CB23/(Formulas!$A$3*1),CB23/(Formulas!$A$3*2))),1)*$C23))</f>
        <v>0</v>
      </c>
      <c r="CE23" s="101"/>
      <c r="CF23" s="77"/>
      <c r="CG23" s="77"/>
      <c r="CH23" s="80">
        <f>IF($C23="",ROUND(MIN(1,IF(Input!$A$11="Weekly",CF23/(Formulas!$A$3*1),CF23/(Formulas!$A$3*2))),1),IF(TEXT(ISNUMBER($C23),"#####")="False",ROUND(MIN(1,IF(Input!$A$11="Weekly",CF23/(Formulas!$A$3*1),CF23/(Formulas!$A$3*2))),1),ROUND(MIN(1,IF(Input!$A$11="Weekly",CF23/(Formulas!$A$3*1),CF23/(Formulas!$A$3*2))),1)*$C23))</f>
        <v>0</v>
      </c>
      <c r="CI23" s="101"/>
      <c r="CJ23" s="77"/>
      <c r="CK23" s="77"/>
      <c r="CL23" s="80">
        <f>IF($C23="",ROUND(MIN(1,IF(Input!$A$11="Weekly",CJ23/(Formulas!$A$3*1),CJ23/(Formulas!$A$3*2))),1),IF(TEXT(ISNUMBER($C23),"#####")="False",ROUND(MIN(1,IF(Input!$A$11="Weekly",CJ23/(Formulas!$A$3*1),CJ23/(Formulas!$A$3*2))),1),ROUND(MIN(1,IF(Input!$A$11="Weekly",CJ23/(Formulas!$A$3*1),CJ23/(Formulas!$A$3*2))),1)*$C23))</f>
        <v>0</v>
      </c>
      <c r="CM23" s="101"/>
      <c r="CN23" s="77"/>
      <c r="CO23" s="77"/>
      <c r="CP23" s="80">
        <f>IF($C23="",ROUND(MIN(1,IF(Input!$A$11="Weekly",CN23/(Formulas!$A$3*1),CN23/(Formulas!$A$3*2))),1),IF(TEXT(ISNUMBER($C23),"#####")="False",ROUND(MIN(1,IF(Input!$A$11="Weekly",CN23/(Formulas!$A$3*1),CN23/(Formulas!$A$3*2))),1),ROUND(MIN(1,IF(Input!$A$11="Weekly",CN23/(Formulas!$A$3*1),CN23/(Formulas!$A$3*2))),1)*$C23))</f>
        <v>0</v>
      </c>
      <c r="CQ23" s="101"/>
      <c r="CR23" s="77"/>
      <c r="CS23" s="77"/>
      <c r="CT23" s="80">
        <f>IF($C23="",ROUND(MIN(1,IF(Input!$A$11="Weekly",CR23/(Formulas!$A$3*1),CR23/(Formulas!$A$3*2))),1),IF(TEXT(ISNUMBER($C23),"#####")="False",ROUND(MIN(1,IF(Input!$A$11="Weekly",CR23/(Formulas!$A$3*1),CR23/(Formulas!$A$3*2))),1),ROUND(MIN(1,IF(Input!$A$11="Weekly",CR23/(Formulas!$A$3*1),CR23/(Formulas!$A$3*2))),1)*$C23))</f>
        <v>0</v>
      </c>
      <c r="CU23" s="101"/>
      <c r="CV23" s="77"/>
      <c r="CW23" s="77"/>
      <c r="CX23" s="80">
        <f>IF($C23="",ROUND(MIN(1,IF(Input!$A$11="Weekly",CV23/(Formulas!$A$3*1),CV23/(Formulas!$A$3*2))),1),IF(TEXT(ISNUMBER($C23),"#####")="False",ROUND(MIN(1,IF(Input!$A$11="Weekly",CV23/(Formulas!$A$3*1),CV23/(Formulas!$A$3*2))),1),ROUND(MIN(1,IF(Input!$A$11="Weekly",CV23/(Formulas!$A$3*1),CV23/(Formulas!$A$3*2))),1)*$C23))</f>
        <v>0</v>
      </c>
      <c r="CY23" s="101"/>
      <c r="CZ23" s="77"/>
      <c r="DA23" s="77"/>
      <c r="DB23" s="80">
        <f>IF($C23="",ROUND(MIN(1,IF(Input!$A$11="Weekly",CZ23/(Formulas!$A$3*1),CZ23/(Formulas!$A$3*2))),1),IF(TEXT(ISNUMBER($C23),"#####")="False",ROUND(MIN(1,IF(Input!$A$11="Weekly",CZ23/(Formulas!$A$3*1),CZ23/(Formulas!$A$3*2))),1),ROUND(MIN(1,IF(Input!$A$11="Weekly",CZ23/(Formulas!$A$3*1),CZ23/(Formulas!$A$3*2))),1)*$C23))</f>
        <v>0</v>
      </c>
      <c r="DC23" s="79"/>
      <c r="DD23" s="77"/>
      <c r="DE23" s="77"/>
      <c r="DF23" s="80">
        <f>IF($C23="",ROUND(MIN(1,IF(Input!$A$11="Weekly",DD23/(Formulas!$A$3*1),DD23/(Formulas!$A$3*2))),1),IF(TEXT(ISNUMBER($C23),"#####")="False",ROUND(MIN(1,IF(Input!$A$11="Weekly",DD23/(Formulas!$A$3*1),DD23/(Formulas!$A$3*2))),1),ROUND(MIN(1,IF(Input!$A$11="Weekly",DD23/(Formulas!$A$3*1),DD23/(Formulas!$A$3*2))),1)*$C23))</f>
        <v>0</v>
      </c>
      <c r="DG23" s="79"/>
      <c r="DH23" s="77"/>
      <c r="DI23" s="77"/>
      <c r="DJ23" s="80">
        <f>IF($C23="",ROUND(MIN(1,IF(Input!$A$11="Weekly",DH23/(Formulas!$A$3*1),DH23/(Formulas!$A$3*2))),1),IF(TEXT(ISNUMBER($C23),"#####")="False",ROUND(MIN(1,IF(Input!$A$11="Weekly",DH23/(Formulas!$A$3*1),DH23/(Formulas!$A$3*2))),1),ROUND(MIN(1,IF(Input!$A$11="Weekly",DH23/(Formulas!$A$3*1),DH23/(Formulas!$A$3*2))),1)*$C23))</f>
        <v>0</v>
      </c>
      <c r="DK23" s="79"/>
      <c r="DL23" s="77"/>
      <c r="DM23" s="77"/>
      <c r="DN23" s="80">
        <f>IF($C23="",ROUND(MIN(1,IF(Input!$A$11="Weekly",DL23/(Formulas!$A$3*1),DL23/(Formulas!$A$3*2))),1),IF(TEXT(ISNUMBER($C23),"#####")="False",ROUND(MIN(1,IF(Input!$A$11="Weekly",DL23/(Formulas!$A$3*1),DL23/(Formulas!$A$3*2))),1),ROUND(MIN(1,IF(Input!$A$11="Weekly",DL23/(Formulas!$A$3*1),DL23/(Formulas!$A$3*2))),1)*$C23))</f>
        <v>0</v>
      </c>
      <c r="DO23" s="79"/>
      <c r="DP23" s="77"/>
      <c r="DQ23" s="77"/>
      <c r="DR23" s="80">
        <f>IF($C23="",ROUND(MIN(1,IF(Input!$A$11="Weekly",DP23/(Formulas!$A$3*1),DP23/(Formulas!$A$3*2))),1),IF(TEXT(ISNUMBER($C23),"#####")="False",ROUND(MIN(1,IF(Input!$A$11="Weekly",DP23/(Formulas!$A$3*1),DP23/(Formulas!$A$3*2))),1),ROUND(MIN(1,IF(Input!$A$11="Weekly",DP23/(Formulas!$A$3*1),DP23/(Formulas!$A$3*2))),1)*$C23))</f>
        <v>0</v>
      </c>
      <c r="DS23" s="79"/>
      <c r="DT23" s="77"/>
      <c r="DU23" s="77"/>
      <c r="DV23" s="80">
        <f>IF($C23="",ROUND(MIN(1,IF(Input!$A$11="Weekly",DT23/(Formulas!$A$3*1),DT23/(Formulas!$A$3*2))),1),IF(TEXT(ISNUMBER($C23),"#####")="False",ROUND(MIN(1,IF(Input!$A$11="Weekly",DT23/(Formulas!$A$3*1),DT23/(Formulas!$A$3*2))),1),ROUND(MIN(1,IF(Input!$A$11="Weekly",DT23/(Formulas!$A$3*1),DT23/(Formulas!$A$3*2))),1)*$C23))</f>
        <v>0</v>
      </c>
      <c r="DW23" s="79"/>
      <c r="DX23" s="77"/>
      <c r="DY23" s="77"/>
      <c r="DZ23" s="80">
        <f>IF($C23="",ROUND(MIN(1,IF(Input!$A$11="Weekly",DX23/(Formulas!$A$3*1),DX23/(Formulas!$A$3*2))),1),IF(TEXT(ISNUMBER($C23),"#####")="False",ROUND(MIN(1,IF(Input!$A$11="Weekly",DX23/(Formulas!$A$3*1),DX23/(Formulas!$A$3*2))),1),ROUND(MIN(1,IF(Input!$A$11="Weekly",DX23/(Formulas!$A$3*1),DX23/(Formulas!$A$3*2))),1)*$C23))</f>
        <v>0</v>
      </c>
      <c r="EA23" s="79"/>
      <c r="EB23" s="77"/>
      <c r="EC23" s="77"/>
      <c r="ED23" s="80">
        <f>IF($C23="",ROUND(MIN(1,IF(Input!$A$11="Weekly",EB23/(Formulas!$A$3*1),EB23/(Formulas!$A$3*2))),1),IF(TEXT(ISNUMBER($C23),"#####")="False",ROUND(MIN(1,IF(Input!$A$11="Weekly",EB23/(Formulas!$A$3*1),EB23/(Formulas!$A$3*2))),1),ROUND(MIN(1,IF(Input!$A$11="Weekly",EB23/(Formulas!$A$3*1),EB23/(Formulas!$A$3*2))),1)*$C23))</f>
        <v>0</v>
      </c>
      <c r="EE23" s="79"/>
      <c r="EF23" s="77"/>
      <c r="EG23" s="77"/>
      <c r="EH23" s="80">
        <f>IF($C23="",ROUND(MIN(1,IF(Input!$A$11="Weekly",EF23/(Formulas!$A$3*1),EF23/(Formulas!$A$3*2))),1),IF(TEXT(ISNUMBER($C23),"#####")="False",ROUND(MIN(1,IF(Input!$A$11="Weekly",EF23/(Formulas!$A$3*1),EF23/(Formulas!$A$3*2))),1),ROUND(MIN(1,IF(Input!$A$11="Weekly",EF23/(Formulas!$A$3*1),EF23/(Formulas!$A$3*2))),1)*$C23))</f>
        <v>0</v>
      </c>
      <c r="EI23" s="79"/>
      <c r="EJ23" s="77"/>
      <c r="EK23" s="77"/>
      <c r="EL23" s="80">
        <f>IF($C23="",ROUND(MIN(1,IF(Input!$A$11="Weekly",EJ23/(Formulas!$A$3*1),EJ23/(Formulas!$A$3*2))),1),IF(TEXT(ISNUMBER($C23),"#####")="False",ROUND(MIN(1,IF(Input!$A$11="Weekly",EJ23/(Formulas!$A$3*1),EJ23/(Formulas!$A$3*2))),1),ROUND(MIN(1,IF(Input!$A$11="Weekly",EJ23/(Formulas!$A$3*1),EJ23/(Formulas!$A$3*2))),1)*$C23))</f>
        <v>0</v>
      </c>
      <c r="EM23" s="79"/>
      <c r="EN23" s="77"/>
      <c r="EO23" s="77"/>
      <c r="EP23" s="80">
        <f>IF($C23="",ROUND(MIN(1,IF(Input!$A$11="Weekly",EN23/(Formulas!$A$3*1),EN23/(Formulas!$A$3*2))),1),IF(TEXT(ISNUMBER($C23),"#####")="False",ROUND(MIN(1,IF(Input!$A$11="Weekly",EN23/(Formulas!$A$3*1),EN23/(Formulas!$A$3*2))),1),ROUND(MIN(1,IF(Input!$A$11="Weekly",EN23/(Formulas!$A$3*1),EN23/(Formulas!$A$3*2))),1)*$C23))</f>
        <v>0</v>
      </c>
      <c r="EQ23" s="79"/>
      <c r="ER23" s="77"/>
      <c r="ES23" s="77"/>
      <c r="ET23" s="80">
        <f>IF($C23="",ROUND(MIN(1,IF(Input!$A$11="Weekly",ER23/(Formulas!$A$3*1),ER23/(Formulas!$A$3*2))),1),IF(TEXT(ISNUMBER($C23),"#####")="False",ROUND(MIN(1,IF(Input!$A$11="Weekly",ER23/(Formulas!$A$3*1),ER23/(Formulas!$A$3*2))),1),ROUND(MIN(1,IF(Input!$A$11="Weekly",ER23/(Formulas!$A$3*1),ER23/(Formulas!$A$3*2))),1)*$C23))</f>
        <v>0</v>
      </c>
      <c r="EU23" s="79"/>
      <c r="EV23" s="77"/>
      <c r="EW23" s="77"/>
      <c r="EX23" s="80">
        <f>IF($C23="",ROUND(MIN(1,IF(Input!$A$11="Weekly",EV23/(Formulas!$A$3*1),EV23/(Formulas!$A$3*2))),1),IF(TEXT(ISNUMBER($C23),"#####")="False",ROUND(MIN(1,IF(Input!$A$11="Weekly",EV23/(Formulas!$A$3*1),EV23/(Formulas!$A$3*2))),1),ROUND(MIN(1,IF(Input!$A$11="Weekly",EV23/(Formulas!$A$3*1),EV23/(Formulas!$A$3*2))),1)*$C23))</f>
        <v>0</v>
      </c>
      <c r="EY23" s="79"/>
      <c r="EZ23" s="77"/>
      <c r="FA23" s="77"/>
      <c r="FB23" s="80">
        <f>IF($C23="",ROUND(MIN(1,IF(Input!$A$11="Weekly",EZ23/(Formulas!$A$3*1),EZ23/(Formulas!$A$3*2))),1),IF(TEXT(ISNUMBER($C23),"#####")="False",ROUND(MIN(1,IF(Input!$A$11="Weekly",EZ23/(Formulas!$A$3*1),EZ23/(Formulas!$A$3*2))),1),ROUND(MIN(1,IF(Input!$A$11="Weekly",EZ23/(Formulas!$A$3*1),EZ23/(Formulas!$A$3*2))),1)*$C23))</f>
        <v>0</v>
      </c>
      <c r="FC23" s="79"/>
      <c r="FD23" s="77"/>
      <c r="FE23" s="77"/>
      <c r="FF23" s="80">
        <f>IF($C23="",ROUND(MIN(1,IF(Input!$A$11="Weekly",FD23/(Formulas!$A$3*1),FD23/(Formulas!$A$3*2))),1),IF(TEXT(ISNUMBER($C23),"#####")="False",ROUND(MIN(1,IF(Input!$A$11="Weekly",FD23/(Formulas!$A$3*1),FD23/(Formulas!$A$3*2))),1),ROUND(MIN(1,IF(Input!$A$11="Weekly",FD23/(Formulas!$A$3*1),FD23/(Formulas!$A$3*2))),1)*$C23))</f>
        <v>0</v>
      </c>
      <c r="FG23" s="79"/>
      <c r="FH23" s="77"/>
      <c r="FI23" s="77"/>
      <c r="FJ23" s="80">
        <f>IF($C23="",ROUND(MIN(1,IF(Input!$A$11="Weekly",FH23/(Formulas!$A$3*1),FH23/(Formulas!$A$3*2))),1),IF(TEXT(ISNUMBER($C23),"#####")="False",ROUND(MIN(1,IF(Input!$A$11="Weekly",FH23/(Formulas!$A$3*1),FH23/(Formulas!$A$3*2))),1),ROUND(MIN(1,IF(Input!$A$11="Weekly",FH23/(Formulas!$A$3*1),FH23/(Formulas!$A$3*2))),1)*$C23))</f>
        <v>0</v>
      </c>
      <c r="FK23" s="79"/>
      <c r="FL23" s="77"/>
      <c r="FM23" s="77"/>
      <c r="FN23" s="80">
        <f>IF($C23="",ROUND(MIN(1,IF(Input!$A$11="Weekly",FL23/(Formulas!$A$3*1),FL23/(Formulas!$A$3*2))),1),IF(TEXT(ISNUMBER($C23),"#####")="False",ROUND(MIN(1,IF(Input!$A$11="Weekly",FL23/(Formulas!$A$3*1),FL23/(Formulas!$A$3*2))),1),ROUND(MIN(1,IF(Input!$A$11="Weekly",FL23/(Formulas!$A$3*1),FL23/(Formulas!$A$3*2))),1)*$C23))</f>
        <v>0</v>
      </c>
      <c r="FO23" s="79"/>
      <c r="FP23" s="77"/>
      <c r="FQ23" s="77"/>
      <c r="FR23" s="80">
        <f>IF($C23="",ROUND(MIN(1,IF(Input!$A$11="Weekly",FP23/(Formulas!$A$3*1),FP23/(Formulas!$A$3*2))),1),IF(TEXT(ISNUMBER($C23),"#####")="False",ROUND(MIN(1,IF(Input!$A$11="Weekly",FP23/(Formulas!$A$3*1),FP23/(Formulas!$A$3*2))),1),ROUND(MIN(1,IF(Input!$A$11="Weekly",FP23/(Formulas!$A$3*1),FP23/(Formulas!$A$3*2))),1)*$C23))</f>
        <v>0</v>
      </c>
      <c r="FS23" s="79"/>
      <c r="FT23" s="77"/>
      <c r="FU23" s="77"/>
      <c r="FV23" s="80">
        <f>IF($C23="",ROUND(MIN(1,IF(Input!$A$11="Weekly",FT23/(Formulas!$A$3*1),FT23/(Formulas!$A$3*2))),1),IF(TEXT(ISNUMBER($C23),"#####")="False",ROUND(MIN(1,IF(Input!$A$11="Weekly",FT23/(Formulas!$A$3*1),FT23/(Formulas!$A$3*2))),1),ROUND(MIN(1,IF(Input!$A$11="Weekly",FT23/(Formulas!$A$3*1),FT23/(Formulas!$A$3*2))),1)*$C23))</f>
        <v>0</v>
      </c>
      <c r="FW23" s="79"/>
      <c r="FX23" s="77"/>
      <c r="FY23" s="77"/>
      <c r="FZ23" s="80">
        <f>IF($C23="",ROUND(MIN(1,IF(Input!$A$11="Weekly",FX23/(Formulas!$A$3*1),FX23/(Formulas!$A$3*2))),1),IF(TEXT(ISNUMBER($C23),"#####")="False",ROUND(MIN(1,IF(Input!$A$11="Weekly",FX23/(Formulas!$A$3*1),FX23/(Formulas!$A$3*2))),1),ROUND(MIN(1,IF(Input!$A$11="Weekly",FX23/(Formulas!$A$3*1),FX23/(Formulas!$A$3*2))),1)*$C23))</f>
        <v>0</v>
      </c>
      <c r="GA23" s="79"/>
      <c r="GB23" s="77"/>
      <c r="GC23" s="77"/>
      <c r="GD23" s="80">
        <f>IF($C23="",ROUND(MIN(1,IF(Input!$A$11="Weekly",GB23/(Formulas!$A$3*1),GB23/(Formulas!$A$3*2))),1),IF(TEXT(ISNUMBER($C23),"#####")="False",ROUND(MIN(1,IF(Input!$A$11="Weekly",GB23/(Formulas!$A$3*1),GB23/(Formulas!$A$3*2))),1),ROUND(MIN(1,IF(Input!$A$11="Weekly",GB23/(Formulas!$A$3*1),GB23/(Formulas!$A$3*2))),1)*$C23))</f>
        <v>0</v>
      </c>
      <c r="GE23" s="79"/>
      <c r="GF23" s="77"/>
      <c r="GG23" s="77"/>
      <c r="GH23" s="80">
        <f>IF($C23="",ROUND(MIN(1,IF(Input!$A$11="Weekly",GF23/(Formulas!$A$3*1),GF23/(Formulas!$A$3*2))),1),IF(TEXT(ISNUMBER($C23),"#####")="False",ROUND(MIN(1,IF(Input!$A$11="Weekly",GF23/(Formulas!$A$3*1),GF23/(Formulas!$A$3*2))),1),ROUND(MIN(1,IF(Input!$A$11="Weekly",GF23/(Formulas!$A$3*1),GF23/(Formulas!$A$3*2))),1)*$C23))</f>
        <v>0</v>
      </c>
      <c r="GI23" s="79"/>
      <c r="GJ23" s="77"/>
      <c r="GK23" s="77"/>
      <c r="GL23" s="80">
        <f>IF($C23="",ROUND(MIN(1,IF(Input!$A$11="Weekly",GJ23/(Formulas!$A$3*1),GJ23/(Formulas!$A$3*2))),1),IF(TEXT(ISNUMBER($C23),"#####")="False",ROUND(MIN(1,IF(Input!$A$11="Weekly",GJ23/(Formulas!$A$3*1),GJ23/(Formulas!$A$3*2))),1),ROUND(MIN(1,IF(Input!$A$11="Weekly",GJ23/(Formulas!$A$3*1),GJ23/(Formulas!$A$3*2))),1)*$C23))</f>
        <v>0</v>
      </c>
      <c r="GM23" s="79"/>
      <c r="GN23" s="77"/>
      <c r="GO23" s="77"/>
      <c r="GP23" s="80">
        <f>IF($C23="",ROUND(MIN(1,IF(Input!$A$11="Weekly",GN23/(Formulas!$A$3*1),GN23/(Formulas!$A$3*2))),1),IF(TEXT(ISNUMBER($C23),"#####")="False",ROUND(MIN(1,IF(Input!$A$11="Weekly",GN23/(Formulas!$A$3*1),GN23/(Formulas!$A$3*2))),1),ROUND(MIN(1,IF(Input!$A$11="Weekly",GN23/(Formulas!$A$3*1),GN23/(Formulas!$A$3*2))),1)*$C23))</f>
        <v>0</v>
      </c>
      <c r="GQ23" s="79"/>
      <c r="GR23" s="77"/>
      <c r="GS23" s="77"/>
      <c r="GT23" s="80">
        <f>IF($C23="",ROUND(MIN(1,IF(Input!$A$11="Weekly",GR23/(Formulas!$A$3*1),GR23/(Formulas!$A$3*2))),1),IF(TEXT(ISNUMBER($C23),"#####")="False",ROUND(MIN(1,IF(Input!$A$11="Weekly",GR23/(Formulas!$A$3*1),GR23/(Formulas!$A$3*2))),1),ROUND(MIN(1,IF(Input!$A$11="Weekly",GR23/(Formulas!$A$3*1),GR23/(Formulas!$A$3*2))),1)*$C23))</f>
        <v>0</v>
      </c>
      <c r="GU23" s="79"/>
      <c r="GV23" s="77"/>
      <c r="GW23" s="77"/>
      <c r="GX23" s="80">
        <f>IF($C23="",ROUND(MIN(1,IF(Input!$A$11="Weekly",GV23/(Formulas!$A$3*1),GV23/(Formulas!$A$3*2))),1),IF(TEXT(ISNUMBER($C23),"#####")="False",ROUND(MIN(1,IF(Input!$A$11="Weekly",GV23/(Formulas!$A$3*1),GV23/(Formulas!$A$3*2))),1),ROUND(MIN(1,IF(Input!$A$11="Weekly",GV23/(Formulas!$A$3*1),GV23/(Formulas!$A$3*2))),1)*$C23))</f>
        <v>0</v>
      </c>
      <c r="GY23" s="79"/>
      <c r="GZ23" s="77"/>
      <c r="HA23" s="77"/>
      <c r="HB23" s="80">
        <f>IF($C23="",ROUND(MIN(1,IF(Input!$A$11="Weekly",GZ23/(Formulas!$A$3*1),GZ23/(Formulas!$A$3*2))),1),IF(TEXT(ISNUMBER($C23),"#####")="False",ROUND(MIN(1,IF(Input!$A$11="Weekly",GZ23/(Formulas!$A$3*1),GZ23/(Formulas!$A$3*2))),1),ROUND(MIN(1,IF(Input!$A$11="Weekly",GZ23/(Formulas!$A$3*1),GZ23/(Formulas!$A$3*2))),1)*$C23))</f>
        <v>0</v>
      </c>
      <c r="HC23" s="79"/>
      <c r="HD23" s="77"/>
      <c r="HE23" s="77"/>
      <c r="HF23" s="80">
        <f>IF($C23="",ROUND(MIN(1,IF(Input!$A$11="Weekly",HD23/(Formulas!$A$3*1),HD23/(Formulas!$A$3*2))),1),IF(TEXT(ISNUMBER($C23),"#####")="False",ROUND(MIN(1,IF(Input!$A$11="Weekly",HD23/(Formulas!$A$3*1),HD23/(Formulas!$A$3*2))),1),ROUND(MIN(1,IF(Input!$A$11="Weekly",HD23/(Formulas!$A$3*1),HD23/(Formulas!$A$3*2))),1)*$C23))</f>
        <v>0</v>
      </c>
      <c r="HG23" s="79"/>
      <c r="HH23" s="35"/>
      <c r="HI23" s="35">
        <f t="shared" si="0"/>
        <v>0</v>
      </c>
      <c r="HJ23" s="35"/>
      <c r="HK23" s="35">
        <f t="shared" si="1"/>
        <v>0</v>
      </c>
      <c r="HL23" s="35"/>
      <c r="HM23" s="35">
        <f t="shared" si="2"/>
        <v>0</v>
      </c>
      <c r="HN23" s="35"/>
      <c r="HO23" s="35">
        <f t="shared" si="3"/>
        <v>0</v>
      </c>
      <c r="HP23" s="35"/>
      <c r="HQ23" s="35"/>
      <c r="HR23" s="35"/>
      <c r="HS23" s="35"/>
      <c r="HT23" s="35"/>
    </row>
    <row r="24" spans="2:228" x14ac:dyDescent="0.25">
      <c r="B24" s="74"/>
      <c r="D24" s="77"/>
      <c r="E24" s="77"/>
      <c r="F24" s="80">
        <f>IF($C24="",ROUND(MIN(1,IF(Input!$A$11="Weekly",D24/(Formulas!$A$3*1),D24/(Formulas!$A$3*2))),1),IF(TEXT(ISNUMBER($C24),"#####")="False",ROUND(MIN(1,IF(Input!$A$11="Weekly",D24/(Formulas!$A$3*1),D24/(Formulas!$A$3*2))),1),ROUND(MIN(1,IF(Input!$A$11="Weekly",D24/(Formulas!$A$3*1),D24/(Formulas!$A$3*2))),1)*$C24))</f>
        <v>0</v>
      </c>
      <c r="G24" s="101"/>
      <c r="H24" s="77"/>
      <c r="I24" s="77"/>
      <c r="J24" s="80">
        <f>IF($C24="",ROUND(MIN(1,IF(Input!$A$11="Weekly",H24/(Formulas!$A$3*1),H24/(Formulas!$A$3*2))),1),IF(TEXT(ISNUMBER($C24),"#####")="False",ROUND(MIN(1,IF(Input!$A$11="Weekly",H24/(Formulas!$A$3*1),H24/(Formulas!$A$3*2))),1),ROUND(MIN(1,IF(Input!$A$11="Weekly",H24/(Formulas!$A$3*1),H24/(Formulas!$A$3*2))),1)*$C24))</f>
        <v>0</v>
      </c>
      <c r="K24" s="101"/>
      <c r="L24" s="77"/>
      <c r="M24" s="77"/>
      <c r="N24" s="80">
        <f>IF($C24="",ROUND(MIN(1,IF(Input!$A$11="Weekly",L24/(Formulas!$A$3*1),L24/(Formulas!$A$3*2))),1),IF(TEXT(ISNUMBER($C24),"#####")="False",ROUND(MIN(1,IF(Input!$A$11="Weekly",L24/(Formulas!$A$3*1),L24/(Formulas!$A$3*2))),1),ROUND(MIN(1,IF(Input!$A$11="Weekly",L24/(Formulas!$A$3*1),L24/(Formulas!$A$3*2))),1)*$C24))</f>
        <v>0</v>
      </c>
      <c r="O24" s="101"/>
      <c r="P24" s="77"/>
      <c r="Q24" s="77"/>
      <c r="R24" s="80">
        <f>IF($C24="",ROUND(MIN(1,IF(Input!$A$11="Weekly",P24/(Formulas!$A$3*1),P24/(Formulas!$A$3*2))),1),IF(TEXT(ISNUMBER($C24),"#####")="False",ROUND(MIN(1,IF(Input!$A$11="Weekly",P24/(Formulas!$A$3*1),P24/(Formulas!$A$3*2))),1),ROUND(MIN(1,IF(Input!$A$11="Weekly",P24/(Formulas!$A$3*1),P24/(Formulas!$A$3*2))),1)*$C24))</f>
        <v>0</v>
      </c>
      <c r="S24" s="101"/>
      <c r="T24" s="77"/>
      <c r="U24" s="77"/>
      <c r="V24" s="80">
        <f>IF($C24="",ROUND(MIN(1,IF(Input!$A$11="Weekly",T24/(Formulas!$A$3*1),T24/(Formulas!$A$3*2))),1),IF(TEXT(ISNUMBER($C24),"#####")="False",ROUND(MIN(1,IF(Input!$A$11="Weekly",T24/(Formulas!$A$3*1),T24/(Formulas!$A$3*2))),1),ROUND(MIN(1,IF(Input!$A$11="Weekly",T24/(Formulas!$A$3*1),T24/(Formulas!$A$3*2))),1)*$C24))</f>
        <v>0</v>
      </c>
      <c r="W24" s="101"/>
      <c r="X24" s="77"/>
      <c r="Y24" s="77"/>
      <c r="Z24" s="80">
        <f>IF($C24="",ROUND(MIN(1,IF(Input!$A$11="Weekly",X24/(Formulas!$A$3*1),X24/(Formulas!$A$3*2))),1),IF(TEXT(ISNUMBER($C24),"#####")="False",ROUND(MIN(1,IF(Input!$A$11="Weekly",X24/(Formulas!$A$3*1),X24/(Formulas!$A$3*2))),1),ROUND(MIN(1,IF(Input!$A$11="Weekly",X24/(Formulas!$A$3*1),X24/(Formulas!$A$3*2))),1)*$C24))</f>
        <v>0</v>
      </c>
      <c r="AA24" s="101"/>
      <c r="AB24" s="77"/>
      <c r="AC24" s="77"/>
      <c r="AD24" s="80">
        <f>IF($C24="",ROUND(MIN(1,IF(Input!$A$11="Weekly",AB24/(Formulas!$A$3*1),AB24/(Formulas!$A$3*2))),1),IF(TEXT(ISNUMBER($C24),"#####")="False",ROUND(MIN(1,IF(Input!$A$11="Weekly",AB24/(Formulas!$A$3*1),AB24/(Formulas!$A$3*2))),1),ROUND(MIN(1,IF(Input!$A$11="Weekly",AB24/(Formulas!$A$3*1),AB24/(Formulas!$A$3*2))),1)*$C24))</f>
        <v>0</v>
      </c>
      <c r="AE24" s="101"/>
      <c r="AF24" s="77"/>
      <c r="AG24" s="77"/>
      <c r="AH24" s="80">
        <f>IF($C24="",ROUND(MIN(1,IF(Input!$A$11="Weekly",AF24/(Formulas!$A$3*1),AF24/(Formulas!$A$3*2))),1),IF(TEXT(ISNUMBER($C24),"#####")="False",ROUND(MIN(1,IF(Input!$A$11="Weekly",AF24/(Formulas!$A$3*1),AF24/(Formulas!$A$3*2))),1),ROUND(MIN(1,IF(Input!$A$11="Weekly",AF24/(Formulas!$A$3*1),AF24/(Formulas!$A$3*2))),1)*$C24))</f>
        <v>0</v>
      </c>
      <c r="AI24" s="101"/>
      <c r="AJ24" s="77"/>
      <c r="AK24" s="77"/>
      <c r="AL24" s="80">
        <f>IF($C24="",ROUND(MIN(1,IF(Input!$A$11="Weekly",AJ24/(Formulas!$A$3*1),AJ24/(Formulas!$A$3*2))),1),IF(TEXT(ISNUMBER($C24),"#####")="False",ROUND(MIN(1,IF(Input!$A$11="Weekly",AJ24/(Formulas!$A$3*1),AJ24/(Formulas!$A$3*2))),1),ROUND(MIN(1,IF(Input!$A$11="Weekly",AJ24/(Formulas!$A$3*1),AJ24/(Formulas!$A$3*2))),1)*$C24))</f>
        <v>0</v>
      </c>
      <c r="AM24" s="101"/>
      <c r="AN24" s="77"/>
      <c r="AO24" s="77"/>
      <c r="AP24" s="80">
        <f>IF($C24="",ROUND(MIN(1,IF(Input!$A$11="Weekly",AN24/(Formulas!$A$3*1),AN24/(Formulas!$A$3*2))),1),IF(TEXT(ISNUMBER($C24),"#####")="False",ROUND(MIN(1,IF(Input!$A$11="Weekly",AN24/(Formulas!$A$3*1),AN24/(Formulas!$A$3*2))),1),ROUND(MIN(1,IF(Input!$A$11="Weekly",AN24/(Formulas!$A$3*1),AN24/(Formulas!$A$3*2))),1)*$C24))</f>
        <v>0</v>
      </c>
      <c r="AQ24" s="101"/>
      <c r="AR24" s="77"/>
      <c r="AS24" s="77"/>
      <c r="AT24" s="80">
        <f>IF($C24="",ROUND(MIN(1,IF(Input!$A$11="Weekly",AR24/(Formulas!$A$3*1),AR24/(Formulas!$A$3*2))),1),IF(TEXT(ISNUMBER($C24),"#####")="False",ROUND(MIN(1,IF(Input!$A$11="Weekly",AR24/(Formulas!$A$3*1),AR24/(Formulas!$A$3*2))),1),ROUND(MIN(1,IF(Input!$A$11="Weekly",AR24/(Formulas!$A$3*1),AR24/(Formulas!$A$3*2))),1)*$C24))</f>
        <v>0</v>
      </c>
      <c r="AU24" s="101"/>
      <c r="AV24" s="77"/>
      <c r="AW24" s="77"/>
      <c r="AX24" s="80">
        <f>IF($C24="",ROUND(MIN(1,IF(Input!$A$11="Weekly",AV24/(Formulas!$A$3*1),AV24/(Formulas!$A$3*2))),1),IF(TEXT(ISNUMBER($C24),"#####")="False",ROUND(MIN(1,IF(Input!$A$11="Weekly",AV24/(Formulas!$A$3*1),AV24/(Formulas!$A$3*2))),1),ROUND(MIN(1,IF(Input!$A$11="Weekly",AV24/(Formulas!$A$3*1),AV24/(Formulas!$A$3*2))),1)*$C24))</f>
        <v>0</v>
      </c>
      <c r="AY24" s="101"/>
      <c r="AZ24" s="77"/>
      <c r="BA24" s="77"/>
      <c r="BB24" s="80">
        <f>IF($C24="",ROUND(MIN(1,IF(Input!$A$11="Weekly",AZ24/(Formulas!$A$3*1),AZ24/(Formulas!$A$3*2))),1),IF(TEXT(ISNUMBER($C24),"#####")="False",ROUND(MIN(1,IF(Input!$A$11="Weekly",AZ24/(Formulas!$A$3*1),AZ24/(Formulas!$A$3*2))),1),ROUND(MIN(1,IF(Input!$A$11="Weekly",AZ24/(Formulas!$A$3*1),AZ24/(Formulas!$A$3*2))),1)*$C24))</f>
        <v>0</v>
      </c>
      <c r="BC24" s="101"/>
      <c r="BD24" s="77"/>
      <c r="BE24" s="77"/>
      <c r="BF24" s="80">
        <f>IF($C24="",ROUND(MIN(1,IF(Input!$A$11="Weekly",BD24/(Formulas!$A$3*1),BD24/(Formulas!$A$3*2))),1),IF(TEXT(ISNUMBER($C24),"#####")="False",ROUND(MIN(1,IF(Input!$A$11="Weekly",BD24/(Formulas!$A$3*1),BD24/(Formulas!$A$3*2))),1),ROUND(MIN(1,IF(Input!$A$11="Weekly",BD24/(Formulas!$A$3*1),BD24/(Formulas!$A$3*2))),1)*$C24))</f>
        <v>0</v>
      </c>
      <c r="BG24" s="101"/>
      <c r="BH24" s="77"/>
      <c r="BI24" s="77"/>
      <c r="BJ24" s="80">
        <f>IF($C24="",ROUND(MIN(1,IF(Input!$A$11="Weekly",BH24/(Formulas!$A$3*1),BH24/(Formulas!$A$3*2))),1),IF(TEXT(ISNUMBER($C24),"#####")="False",ROUND(MIN(1,IF(Input!$A$11="Weekly",BH24/(Formulas!$A$3*1),BH24/(Formulas!$A$3*2))),1),ROUND(MIN(1,IF(Input!$A$11="Weekly",BH24/(Formulas!$A$3*1),BH24/(Formulas!$A$3*2))),1)*$C24))</f>
        <v>0</v>
      </c>
      <c r="BK24" s="101"/>
      <c r="BL24" s="77"/>
      <c r="BM24" s="77"/>
      <c r="BN24" s="80">
        <f>IF($C24="",ROUND(MIN(1,IF(Input!$A$11="Weekly",BL24/(Formulas!$A$3*1),BL24/(Formulas!$A$3*2))),1),IF(TEXT(ISNUMBER($C24),"#####")="False",ROUND(MIN(1,IF(Input!$A$11="Weekly",BL24/(Formulas!$A$3*1),BL24/(Formulas!$A$3*2))),1),ROUND(MIN(1,IF(Input!$A$11="Weekly",BL24/(Formulas!$A$3*1),BL24/(Formulas!$A$3*2))),1)*$C24))</f>
        <v>0</v>
      </c>
      <c r="BO24" s="101"/>
      <c r="BP24" s="77"/>
      <c r="BQ24" s="77"/>
      <c r="BR24" s="80">
        <f>IF($C24="",ROUND(MIN(1,IF(Input!$A$11="Weekly",BP24/(Formulas!$A$3*1),BP24/(Formulas!$A$3*2))),1),IF(TEXT(ISNUMBER($C24),"#####")="False",ROUND(MIN(1,IF(Input!$A$11="Weekly",BP24/(Formulas!$A$3*1),BP24/(Formulas!$A$3*2))),1),ROUND(MIN(1,IF(Input!$A$11="Weekly",BP24/(Formulas!$A$3*1),BP24/(Formulas!$A$3*2))),1)*$C24))</f>
        <v>0</v>
      </c>
      <c r="BS24" s="101"/>
      <c r="BT24" s="77"/>
      <c r="BU24" s="77"/>
      <c r="BV24" s="80">
        <f>IF($C24="",ROUND(MIN(1,IF(Input!$A$11="Weekly",BT24/(Formulas!$A$3*1),BT24/(Formulas!$A$3*2))),1),IF(TEXT(ISNUMBER($C24),"#####")="False",ROUND(MIN(1,IF(Input!$A$11="Weekly",BT24/(Formulas!$A$3*1),BT24/(Formulas!$A$3*2))),1),ROUND(MIN(1,IF(Input!$A$11="Weekly",BT24/(Formulas!$A$3*1),BT24/(Formulas!$A$3*2))),1)*$C24))</f>
        <v>0</v>
      </c>
      <c r="BW24" s="101"/>
      <c r="BX24" s="77"/>
      <c r="BY24" s="77"/>
      <c r="BZ24" s="80">
        <f>IF($C24="",ROUND(MIN(1,IF(Input!$A$11="Weekly",BX24/(Formulas!$A$3*1),BX24/(Formulas!$A$3*2))),1),IF(TEXT(ISNUMBER($C24),"#####")="False",ROUND(MIN(1,IF(Input!$A$11="Weekly",BX24/(Formulas!$A$3*1),BX24/(Formulas!$A$3*2))),1),ROUND(MIN(1,IF(Input!$A$11="Weekly",BX24/(Formulas!$A$3*1),BX24/(Formulas!$A$3*2))),1)*$C24))</f>
        <v>0</v>
      </c>
      <c r="CA24" s="101"/>
      <c r="CB24" s="77"/>
      <c r="CC24" s="77"/>
      <c r="CD24" s="80">
        <f>IF($C24="",ROUND(MIN(1,IF(Input!$A$11="Weekly",CB24/(Formulas!$A$3*1),CB24/(Formulas!$A$3*2))),1),IF(TEXT(ISNUMBER($C24),"#####")="False",ROUND(MIN(1,IF(Input!$A$11="Weekly",CB24/(Formulas!$A$3*1),CB24/(Formulas!$A$3*2))),1),ROUND(MIN(1,IF(Input!$A$11="Weekly",CB24/(Formulas!$A$3*1),CB24/(Formulas!$A$3*2))),1)*$C24))</f>
        <v>0</v>
      </c>
      <c r="CE24" s="101"/>
      <c r="CF24" s="77"/>
      <c r="CG24" s="77"/>
      <c r="CH24" s="80">
        <f>IF($C24="",ROUND(MIN(1,IF(Input!$A$11="Weekly",CF24/(Formulas!$A$3*1),CF24/(Formulas!$A$3*2))),1),IF(TEXT(ISNUMBER($C24),"#####")="False",ROUND(MIN(1,IF(Input!$A$11="Weekly",CF24/(Formulas!$A$3*1),CF24/(Formulas!$A$3*2))),1),ROUND(MIN(1,IF(Input!$A$11="Weekly",CF24/(Formulas!$A$3*1),CF24/(Formulas!$A$3*2))),1)*$C24))</f>
        <v>0</v>
      </c>
      <c r="CI24" s="101"/>
      <c r="CJ24" s="77"/>
      <c r="CK24" s="77"/>
      <c r="CL24" s="80">
        <f>IF($C24="",ROUND(MIN(1,IF(Input!$A$11="Weekly",CJ24/(Formulas!$A$3*1),CJ24/(Formulas!$A$3*2))),1),IF(TEXT(ISNUMBER($C24),"#####")="False",ROUND(MIN(1,IF(Input!$A$11="Weekly",CJ24/(Formulas!$A$3*1),CJ24/(Formulas!$A$3*2))),1),ROUND(MIN(1,IF(Input!$A$11="Weekly",CJ24/(Formulas!$A$3*1),CJ24/(Formulas!$A$3*2))),1)*$C24))</f>
        <v>0</v>
      </c>
      <c r="CM24" s="101"/>
      <c r="CN24" s="77"/>
      <c r="CO24" s="77"/>
      <c r="CP24" s="80">
        <f>IF($C24="",ROUND(MIN(1,IF(Input!$A$11="Weekly",CN24/(Formulas!$A$3*1),CN24/(Formulas!$A$3*2))),1),IF(TEXT(ISNUMBER($C24),"#####")="False",ROUND(MIN(1,IF(Input!$A$11="Weekly",CN24/(Formulas!$A$3*1),CN24/(Formulas!$A$3*2))),1),ROUND(MIN(1,IF(Input!$A$11="Weekly",CN24/(Formulas!$A$3*1),CN24/(Formulas!$A$3*2))),1)*$C24))</f>
        <v>0</v>
      </c>
      <c r="CQ24" s="101"/>
      <c r="CR24" s="77"/>
      <c r="CS24" s="77"/>
      <c r="CT24" s="80">
        <f>IF($C24="",ROUND(MIN(1,IF(Input!$A$11="Weekly",CR24/(Formulas!$A$3*1),CR24/(Formulas!$A$3*2))),1),IF(TEXT(ISNUMBER($C24),"#####")="False",ROUND(MIN(1,IF(Input!$A$11="Weekly",CR24/(Formulas!$A$3*1),CR24/(Formulas!$A$3*2))),1),ROUND(MIN(1,IF(Input!$A$11="Weekly",CR24/(Formulas!$A$3*1),CR24/(Formulas!$A$3*2))),1)*$C24))</f>
        <v>0</v>
      </c>
      <c r="CU24" s="101"/>
      <c r="CV24" s="77"/>
      <c r="CW24" s="77"/>
      <c r="CX24" s="80">
        <f>IF($C24="",ROUND(MIN(1,IF(Input!$A$11="Weekly",CV24/(Formulas!$A$3*1),CV24/(Formulas!$A$3*2))),1),IF(TEXT(ISNUMBER($C24),"#####")="False",ROUND(MIN(1,IF(Input!$A$11="Weekly",CV24/(Formulas!$A$3*1),CV24/(Formulas!$A$3*2))),1),ROUND(MIN(1,IF(Input!$A$11="Weekly",CV24/(Formulas!$A$3*1),CV24/(Formulas!$A$3*2))),1)*$C24))</f>
        <v>0</v>
      </c>
      <c r="CY24" s="101"/>
      <c r="CZ24" s="77"/>
      <c r="DA24" s="77"/>
      <c r="DB24" s="80">
        <f>IF($C24="",ROUND(MIN(1,IF(Input!$A$11="Weekly",CZ24/(Formulas!$A$3*1),CZ24/(Formulas!$A$3*2))),1),IF(TEXT(ISNUMBER($C24),"#####")="False",ROUND(MIN(1,IF(Input!$A$11="Weekly",CZ24/(Formulas!$A$3*1),CZ24/(Formulas!$A$3*2))),1),ROUND(MIN(1,IF(Input!$A$11="Weekly",CZ24/(Formulas!$A$3*1),CZ24/(Formulas!$A$3*2))),1)*$C24))</f>
        <v>0</v>
      </c>
      <c r="DC24" s="79"/>
      <c r="DD24" s="77"/>
      <c r="DE24" s="77"/>
      <c r="DF24" s="80">
        <f>IF($C24="",ROUND(MIN(1,IF(Input!$A$11="Weekly",DD24/(Formulas!$A$3*1),DD24/(Formulas!$A$3*2))),1),IF(TEXT(ISNUMBER($C24),"#####")="False",ROUND(MIN(1,IF(Input!$A$11="Weekly",DD24/(Formulas!$A$3*1),DD24/(Formulas!$A$3*2))),1),ROUND(MIN(1,IF(Input!$A$11="Weekly",DD24/(Formulas!$A$3*1),DD24/(Formulas!$A$3*2))),1)*$C24))</f>
        <v>0</v>
      </c>
      <c r="DG24" s="79"/>
      <c r="DH24" s="77"/>
      <c r="DI24" s="77"/>
      <c r="DJ24" s="80">
        <f>IF($C24="",ROUND(MIN(1,IF(Input!$A$11="Weekly",DH24/(Formulas!$A$3*1),DH24/(Formulas!$A$3*2))),1),IF(TEXT(ISNUMBER($C24),"#####")="False",ROUND(MIN(1,IF(Input!$A$11="Weekly",DH24/(Formulas!$A$3*1),DH24/(Formulas!$A$3*2))),1),ROUND(MIN(1,IF(Input!$A$11="Weekly",DH24/(Formulas!$A$3*1),DH24/(Formulas!$A$3*2))),1)*$C24))</f>
        <v>0</v>
      </c>
      <c r="DK24" s="79"/>
      <c r="DL24" s="77"/>
      <c r="DM24" s="77"/>
      <c r="DN24" s="80">
        <f>IF($C24="",ROUND(MIN(1,IF(Input!$A$11="Weekly",DL24/(Formulas!$A$3*1),DL24/(Formulas!$A$3*2))),1),IF(TEXT(ISNUMBER($C24),"#####")="False",ROUND(MIN(1,IF(Input!$A$11="Weekly",DL24/(Formulas!$A$3*1),DL24/(Formulas!$A$3*2))),1),ROUND(MIN(1,IF(Input!$A$11="Weekly",DL24/(Formulas!$A$3*1),DL24/(Formulas!$A$3*2))),1)*$C24))</f>
        <v>0</v>
      </c>
      <c r="DO24" s="79"/>
      <c r="DP24" s="77"/>
      <c r="DQ24" s="77"/>
      <c r="DR24" s="80">
        <f>IF($C24="",ROUND(MIN(1,IF(Input!$A$11="Weekly",DP24/(Formulas!$A$3*1),DP24/(Formulas!$A$3*2))),1),IF(TEXT(ISNUMBER($C24),"#####")="False",ROUND(MIN(1,IF(Input!$A$11="Weekly",DP24/(Formulas!$A$3*1),DP24/(Formulas!$A$3*2))),1),ROUND(MIN(1,IF(Input!$A$11="Weekly",DP24/(Formulas!$A$3*1),DP24/(Formulas!$A$3*2))),1)*$C24))</f>
        <v>0</v>
      </c>
      <c r="DS24" s="79"/>
      <c r="DT24" s="77"/>
      <c r="DU24" s="77"/>
      <c r="DV24" s="80">
        <f>IF($C24="",ROUND(MIN(1,IF(Input!$A$11="Weekly",DT24/(Formulas!$A$3*1),DT24/(Formulas!$A$3*2))),1),IF(TEXT(ISNUMBER($C24),"#####")="False",ROUND(MIN(1,IF(Input!$A$11="Weekly",DT24/(Formulas!$A$3*1),DT24/(Formulas!$A$3*2))),1),ROUND(MIN(1,IF(Input!$A$11="Weekly",DT24/(Formulas!$A$3*1),DT24/(Formulas!$A$3*2))),1)*$C24))</f>
        <v>0</v>
      </c>
      <c r="DW24" s="79"/>
      <c r="DX24" s="77"/>
      <c r="DY24" s="77"/>
      <c r="DZ24" s="80">
        <f>IF($C24="",ROUND(MIN(1,IF(Input!$A$11="Weekly",DX24/(Formulas!$A$3*1),DX24/(Formulas!$A$3*2))),1),IF(TEXT(ISNUMBER($C24),"#####")="False",ROUND(MIN(1,IF(Input!$A$11="Weekly",DX24/(Formulas!$A$3*1),DX24/(Formulas!$A$3*2))),1),ROUND(MIN(1,IF(Input!$A$11="Weekly",DX24/(Formulas!$A$3*1),DX24/(Formulas!$A$3*2))),1)*$C24))</f>
        <v>0</v>
      </c>
      <c r="EA24" s="79"/>
      <c r="EB24" s="77"/>
      <c r="EC24" s="77"/>
      <c r="ED24" s="80">
        <f>IF($C24="",ROUND(MIN(1,IF(Input!$A$11="Weekly",EB24/(Formulas!$A$3*1),EB24/(Formulas!$A$3*2))),1),IF(TEXT(ISNUMBER($C24),"#####")="False",ROUND(MIN(1,IF(Input!$A$11="Weekly",EB24/(Formulas!$A$3*1),EB24/(Formulas!$A$3*2))),1),ROUND(MIN(1,IF(Input!$A$11="Weekly",EB24/(Formulas!$A$3*1),EB24/(Formulas!$A$3*2))),1)*$C24))</f>
        <v>0</v>
      </c>
      <c r="EE24" s="79"/>
      <c r="EF24" s="77"/>
      <c r="EG24" s="77"/>
      <c r="EH24" s="80">
        <f>IF($C24="",ROUND(MIN(1,IF(Input!$A$11="Weekly",EF24/(Formulas!$A$3*1),EF24/(Formulas!$A$3*2))),1),IF(TEXT(ISNUMBER($C24),"#####")="False",ROUND(MIN(1,IF(Input!$A$11="Weekly",EF24/(Formulas!$A$3*1),EF24/(Formulas!$A$3*2))),1),ROUND(MIN(1,IF(Input!$A$11="Weekly",EF24/(Formulas!$A$3*1),EF24/(Formulas!$A$3*2))),1)*$C24))</f>
        <v>0</v>
      </c>
      <c r="EI24" s="79"/>
      <c r="EJ24" s="77"/>
      <c r="EK24" s="77"/>
      <c r="EL24" s="80">
        <f>IF($C24="",ROUND(MIN(1,IF(Input!$A$11="Weekly",EJ24/(Formulas!$A$3*1),EJ24/(Formulas!$A$3*2))),1),IF(TEXT(ISNUMBER($C24),"#####")="False",ROUND(MIN(1,IF(Input!$A$11="Weekly",EJ24/(Formulas!$A$3*1),EJ24/(Formulas!$A$3*2))),1),ROUND(MIN(1,IF(Input!$A$11="Weekly",EJ24/(Formulas!$A$3*1),EJ24/(Formulas!$A$3*2))),1)*$C24))</f>
        <v>0</v>
      </c>
      <c r="EM24" s="79"/>
      <c r="EN24" s="77"/>
      <c r="EO24" s="77"/>
      <c r="EP24" s="80">
        <f>IF($C24="",ROUND(MIN(1,IF(Input!$A$11="Weekly",EN24/(Formulas!$A$3*1),EN24/(Formulas!$A$3*2))),1),IF(TEXT(ISNUMBER($C24),"#####")="False",ROUND(MIN(1,IF(Input!$A$11="Weekly",EN24/(Formulas!$A$3*1),EN24/(Formulas!$A$3*2))),1),ROUND(MIN(1,IF(Input!$A$11="Weekly",EN24/(Formulas!$A$3*1),EN24/(Formulas!$A$3*2))),1)*$C24))</f>
        <v>0</v>
      </c>
      <c r="EQ24" s="79"/>
      <c r="ER24" s="77"/>
      <c r="ES24" s="77"/>
      <c r="ET24" s="80">
        <f>IF($C24="",ROUND(MIN(1,IF(Input!$A$11="Weekly",ER24/(Formulas!$A$3*1),ER24/(Formulas!$A$3*2))),1),IF(TEXT(ISNUMBER($C24),"#####")="False",ROUND(MIN(1,IF(Input!$A$11="Weekly",ER24/(Formulas!$A$3*1),ER24/(Formulas!$A$3*2))),1),ROUND(MIN(1,IF(Input!$A$11="Weekly",ER24/(Formulas!$A$3*1),ER24/(Formulas!$A$3*2))),1)*$C24))</f>
        <v>0</v>
      </c>
      <c r="EU24" s="79"/>
      <c r="EV24" s="77"/>
      <c r="EW24" s="77"/>
      <c r="EX24" s="80">
        <f>IF($C24="",ROUND(MIN(1,IF(Input!$A$11="Weekly",EV24/(Formulas!$A$3*1),EV24/(Formulas!$A$3*2))),1),IF(TEXT(ISNUMBER($C24),"#####")="False",ROUND(MIN(1,IF(Input!$A$11="Weekly",EV24/(Formulas!$A$3*1),EV24/(Formulas!$A$3*2))),1),ROUND(MIN(1,IF(Input!$A$11="Weekly",EV24/(Formulas!$A$3*1),EV24/(Formulas!$A$3*2))),1)*$C24))</f>
        <v>0</v>
      </c>
      <c r="EY24" s="79"/>
      <c r="EZ24" s="77"/>
      <c r="FA24" s="77"/>
      <c r="FB24" s="80">
        <f>IF($C24="",ROUND(MIN(1,IF(Input!$A$11="Weekly",EZ24/(Formulas!$A$3*1),EZ24/(Formulas!$A$3*2))),1),IF(TEXT(ISNUMBER($C24),"#####")="False",ROUND(MIN(1,IF(Input!$A$11="Weekly",EZ24/(Formulas!$A$3*1),EZ24/(Formulas!$A$3*2))),1),ROUND(MIN(1,IF(Input!$A$11="Weekly",EZ24/(Formulas!$A$3*1),EZ24/(Formulas!$A$3*2))),1)*$C24))</f>
        <v>0</v>
      </c>
      <c r="FC24" s="79"/>
      <c r="FD24" s="77"/>
      <c r="FE24" s="77"/>
      <c r="FF24" s="80">
        <f>IF($C24="",ROUND(MIN(1,IF(Input!$A$11="Weekly",FD24/(Formulas!$A$3*1),FD24/(Formulas!$A$3*2))),1),IF(TEXT(ISNUMBER($C24),"#####")="False",ROUND(MIN(1,IF(Input!$A$11="Weekly",FD24/(Formulas!$A$3*1),FD24/(Formulas!$A$3*2))),1),ROUND(MIN(1,IF(Input!$A$11="Weekly",FD24/(Formulas!$A$3*1),FD24/(Formulas!$A$3*2))),1)*$C24))</f>
        <v>0</v>
      </c>
      <c r="FG24" s="79"/>
      <c r="FH24" s="77"/>
      <c r="FI24" s="77"/>
      <c r="FJ24" s="80">
        <f>IF($C24="",ROUND(MIN(1,IF(Input!$A$11="Weekly",FH24/(Formulas!$A$3*1),FH24/(Formulas!$A$3*2))),1),IF(TEXT(ISNUMBER($C24),"#####")="False",ROUND(MIN(1,IF(Input!$A$11="Weekly",FH24/(Formulas!$A$3*1),FH24/(Formulas!$A$3*2))),1),ROUND(MIN(1,IF(Input!$A$11="Weekly",FH24/(Formulas!$A$3*1),FH24/(Formulas!$A$3*2))),1)*$C24))</f>
        <v>0</v>
      </c>
      <c r="FK24" s="79"/>
      <c r="FL24" s="77"/>
      <c r="FM24" s="77"/>
      <c r="FN24" s="80">
        <f>IF($C24="",ROUND(MIN(1,IF(Input!$A$11="Weekly",FL24/(Formulas!$A$3*1),FL24/(Formulas!$A$3*2))),1),IF(TEXT(ISNUMBER($C24),"#####")="False",ROUND(MIN(1,IF(Input!$A$11="Weekly",FL24/(Formulas!$A$3*1),FL24/(Formulas!$A$3*2))),1),ROUND(MIN(1,IF(Input!$A$11="Weekly",FL24/(Formulas!$A$3*1),FL24/(Formulas!$A$3*2))),1)*$C24))</f>
        <v>0</v>
      </c>
      <c r="FO24" s="79"/>
      <c r="FP24" s="77"/>
      <c r="FQ24" s="77"/>
      <c r="FR24" s="80">
        <f>IF($C24="",ROUND(MIN(1,IF(Input!$A$11="Weekly",FP24/(Formulas!$A$3*1),FP24/(Formulas!$A$3*2))),1),IF(TEXT(ISNUMBER($C24),"#####")="False",ROUND(MIN(1,IF(Input!$A$11="Weekly",FP24/(Formulas!$A$3*1),FP24/(Formulas!$A$3*2))),1),ROUND(MIN(1,IF(Input!$A$11="Weekly",FP24/(Formulas!$A$3*1),FP24/(Formulas!$A$3*2))),1)*$C24))</f>
        <v>0</v>
      </c>
      <c r="FS24" s="79"/>
      <c r="FT24" s="77"/>
      <c r="FU24" s="77"/>
      <c r="FV24" s="80">
        <f>IF($C24="",ROUND(MIN(1,IF(Input!$A$11="Weekly",FT24/(Formulas!$A$3*1),FT24/(Formulas!$A$3*2))),1),IF(TEXT(ISNUMBER($C24),"#####")="False",ROUND(MIN(1,IF(Input!$A$11="Weekly",FT24/(Formulas!$A$3*1),FT24/(Formulas!$A$3*2))),1),ROUND(MIN(1,IF(Input!$A$11="Weekly",FT24/(Formulas!$A$3*1),FT24/(Formulas!$A$3*2))),1)*$C24))</f>
        <v>0</v>
      </c>
      <c r="FW24" s="79"/>
      <c r="FX24" s="77"/>
      <c r="FY24" s="77"/>
      <c r="FZ24" s="80">
        <f>IF($C24="",ROUND(MIN(1,IF(Input!$A$11="Weekly",FX24/(Formulas!$A$3*1),FX24/(Formulas!$A$3*2))),1),IF(TEXT(ISNUMBER($C24),"#####")="False",ROUND(MIN(1,IF(Input!$A$11="Weekly",FX24/(Formulas!$A$3*1),FX24/(Formulas!$A$3*2))),1),ROUND(MIN(1,IF(Input!$A$11="Weekly",FX24/(Formulas!$A$3*1),FX24/(Formulas!$A$3*2))),1)*$C24))</f>
        <v>0</v>
      </c>
      <c r="GA24" s="79"/>
      <c r="GB24" s="77"/>
      <c r="GC24" s="77"/>
      <c r="GD24" s="80">
        <f>IF($C24="",ROUND(MIN(1,IF(Input!$A$11="Weekly",GB24/(Formulas!$A$3*1),GB24/(Formulas!$A$3*2))),1),IF(TEXT(ISNUMBER($C24),"#####")="False",ROUND(MIN(1,IF(Input!$A$11="Weekly",GB24/(Formulas!$A$3*1),GB24/(Formulas!$A$3*2))),1),ROUND(MIN(1,IF(Input!$A$11="Weekly",GB24/(Formulas!$A$3*1),GB24/(Formulas!$A$3*2))),1)*$C24))</f>
        <v>0</v>
      </c>
      <c r="GE24" s="79"/>
      <c r="GF24" s="77"/>
      <c r="GG24" s="77"/>
      <c r="GH24" s="80">
        <f>IF($C24="",ROUND(MIN(1,IF(Input!$A$11="Weekly",GF24/(Formulas!$A$3*1),GF24/(Formulas!$A$3*2))),1),IF(TEXT(ISNUMBER($C24),"#####")="False",ROUND(MIN(1,IF(Input!$A$11="Weekly",GF24/(Formulas!$A$3*1),GF24/(Formulas!$A$3*2))),1),ROUND(MIN(1,IF(Input!$A$11="Weekly",GF24/(Formulas!$A$3*1),GF24/(Formulas!$A$3*2))),1)*$C24))</f>
        <v>0</v>
      </c>
      <c r="GI24" s="79"/>
      <c r="GJ24" s="77"/>
      <c r="GK24" s="77"/>
      <c r="GL24" s="80">
        <f>IF($C24="",ROUND(MIN(1,IF(Input!$A$11="Weekly",GJ24/(Formulas!$A$3*1),GJ24/(Formulas!$A$3*2))),1),IF(TEXT(ISNUMBER($C24),"#####")="False",ROUND(MIN(1,IF(Input!$A$11="Weekly",GJ24/(Formulas!$A$3*1),GJ24/(Formulas!$A$3*2))),1),ROUND(MIN(1,IF(Input!$A$11="Weekly",GJ24/(Formulas!$A$3*1),GJ24/(Formulas!$A$3*2))),1)*$C24))</f>
        <v>0</v>
      </c>
      <c r="GM24" s="79"/>
      <c r="GN24" s="77"/>
      <c r="GO24" s="77"/>
      <c r="GP24" s="80">
        <f>IF($C24="",ROUND(MIN(1,IF(Input!$A$11="Weekly",GN24/(Formulas!$A$3*1),GN24/(Formulas!$A$3*2))),1),IF(TEXT(ISNUMBER($C24),"#####")="False",ROUND(MIN(1,IF(Input!$A$11="Weekly",GN24/(Formulas!$A$3*1),GN24/(Formulas!$A$3*2))),1),ROUND(MIN(1,IF(Input!$A$11="Weekly",GN24/(Formulas!$A$3*1),GN24/(Formulas!$A$3*2))),1)*$C24))</f>
        <v>0</v>
      </c>
      <c r="GQ24" s="79"/>
      <c r="GR24" s="77"/>
      <c r="GS24" s="77"/>
      <c r="GT24" s="80">
        <f>IF($C24="",ROUND(MIN(1,IF(Input!$A$11="Weekly",GR24/(Formulas!$A$3*1),GR24/(Formulas!$A$3*2))),1),IF(TEXT(ISNUMBER($C24),"#####")="False",ROUND(MIN(1,IF(Input!$A$11="Weekly",GR24/(Formulas!$A$3*1),GR24/(Formulas!$A$3*2))),1),ROUND(MIN(1,IF(Input!$A$11="Weekly",GR24/(Formulas!$A$3*1),GR24/(Formulas!$A$3*2))),1)*$C24))</f>
        <v>0</v>
      </c>
      <c r="GU24" s="79"/>
      <c r="GV24" s="77"/>
      <c r="GW24" s="77"/>
      <c r="GX24" s="80">
        <f>IF($C24="",ROUND(MIN(1,IF(Input!$A$11="Weekly",GV24/(Formulas!$A$3*1),GV24/(Formulas!$A$3*2))),1),IF(TEXT(ISNUMBER($C24),"#####")="False",ROUND(MIN(1,IF(Input!$A$11="Weekly",GV24/(Formulas!$A$3*1),GV24/(Formulas!$A$3*2))),1),ROUND(MIN(1,IF(Input!$A$11="Weekly",GV24/(Formulas!$A$3*1),GV24/(Formulas!$A$3*2))),1)*$C24))</f>
        <v>0</v>
      </c>
      <c r="GY24" s="79"/>
      <c r="GZ24" s="77"/>
      <c r="HA24" s="77"/>
      <c r="HB24" s="80">
        <f>IF($C24="",ROUND(MIN(1,IF(Input!$A$11="Weekly",GZ24/(Formulas!$A$3*1),GZ24/(Formulas!$A$3*2))),1),IF(TEXT(ISNUMBER($C24),"#####")="False",ROUND(MIN(1,IF(Input!$A$11="Weekly",GZ24/(Formulas!$A$3*1),GZ24/(Formulas!$A$3*2))),1),ROUND(MIN(1,IF(Input!$A$11="Weekly",GZ24/(Formulas!$A$3*1),GZ24/(Formulas!$A$3*2))),1)*$C24))</f>
        <v>0</v>
      </c>
      <c r="HC24" s="79"/>
      <c r="HD24" s="77"/>
      <c r="HE24" s="77"/>
      <c r="HF24" s="80">
        <f>IF($C24="",ROUND(MIN(1,IF(Input!$A$11="Weekly",HD24/(Formulas!$A$3*1),HD24/(Formulas!$A$3*2))),1),IF(TEXT(ISNUMBER($C24),"#####")="False",ROUND(MIN(1,IF(Input!$A$11="Weekly",HD24/(Formulas!$A$3*1),HD24/(Formulas!$A$3*2))),1),ROUND(MIN(1,IF(Input!$A$11="Weekly",HD24/(Formulas!$A$3*1),HD24/(Formulas!$A$3*2))),1)*$C24))</f>
        <v>0</v>
      </c>
      <c r="HG24" s="79"/>
      <c r="HH24" s="35"/>
      <c r="HI24" s="35">
        <f t="shared" si="0"/>
        <v>0</v>
      </c>
      <c r="HJ24" s="35"/>
      <c r="HK24" s="35">
        <f t="shared" si="1"/>
        <v>0</v>
      </c>
      <c r="HL24" s="35"/>
      <c r="HM24" s="35">
        <f t="shared" si="2"/>
        <v>0</v>
      </c>
      <c r="HN24" s="35"/>
      <c r="HO24" s="35">
        <f t="shared" si="3"/>
        <v>0</v>
      </c>
      <c r="HP24" s="35"/>
      <c r="HQ24" s="35"/>
      <c r="HR24" s="35"/>
      <c r="HS24" s="35"/>
      <c r="HT24" s="35"/>
    </row>
    <row r="25" spans="2:228" x14ac:dyDescent="0.25">
      <c r="B25" s="74"/>
      <c r="D25" s="77"/>
      <c r="E25" s="77"/>
      <c r="F25" s="80">
        <f>IF($C25="",ROUND(MIN(1,IF(Input!$A$11="Weekly",D25/(Formulas!$A$3*1),D25/(Formulas!$A$3*2))),1),IF(TEXT(ISNUMBER($C25),"#####")="False",ROUND(MIN(1,IF(Input!$A$11="Weekly",D25/(Formulas!$A$3*1),D25/(Formulas!$A$3*2))),1),ROUND(MIN(1,IF(Input!$A$11="Weekly",D25/(Formulas!$A$3*1),D25/(Formulas!$A$3*2))),1)*$C25))</f>
        <v>0</v>
      </c>
      <c r="G25" s="101"/>
      <c r="H25" s="77"/>
      <c r="I25" s="77"/>
      <c r="J25" s="80">
        <f>IF($C25="",ROUND(MIN(1,IF(Input!$A$11="Weekly",H25/(Formulas!$A$3*1),H25/(Formulas!$A$3*2))),1),IF(TEXT(ISNUMBER($C25),"#####")="False",ROUND(MIN(1,IF(Input!$A$11="Weekly",H25/(Formulas!$A$3*1),H25/(Formulas!$A$3*2))),1),ROUND(MIN(1,IF(Input!$A$11="Weekly",H25/(Formulas!$A$3*1),H25/(Formulas!$A$3*2))),1)*$C25))</f>
        <v>0</v>
      </c>
      <c r="K25" s="101"/>
      <c r="L25" s="77"/>
      <c r="M25" s="77"/>
      <c r="N25" s="80">
        <f>IF($C25="",ROUND(MIN(1,IF(Input!$A$11="Weekly",L25/(Formulas!$A$3*1),L25/(Formulas!$A$3*2))),1),IF(TEXT(ISNUMBER($C25),"#####")="False",ROUND(MIN(1,IF(Input!$A$11="Weekly",L25/(Formulas!$A$3*1),L25/(Formulas!$A$3*2))),1),ROUND(MIN(1,IF(Input!$A$11="Weekly",L25/(Formulas!$A$3*1),L25/(Formulas!$A$3*2))),1)*$C25))</f>
        <v>0</v>
      </c>
      <c r="O25" s="101"/>
      <c r="P25" s="77"/>
      <c r="Q25" s="77"/>
      <c r="R25" s="80">
        <f>IF($C25="",ROUND(MIN(1,IF(Input!$A$11="Weekly",P25/(Formulas!$A$3*1),P25/(Formulas!$A$3*2))),1),IF(TEXT(ISNUMBER($C25),"#####")="False",ROUND(MIN(1,IF(Input!$A$11="Weekly",P25/(Formulas!$A$3*1),P25/(Formulas!$A$3*2))),1),ROUND(MIN(1,IF(Input!$A$11="Weekly",P25/(Formulas!$A$3*1),P25/(Formulas!$A$3*2))),1)*$C25))</f>
        <v>0</v>
      </c>
      <c r="S25" s="101"/>
      <c r="T25" s="77"/>
      <c r="U25" s="77"/>
      <c r="V25" s="80">
        <f>IF($C25="",ROUND(MIN(1,IF(Input!$A$11="Weekly",T25/(Formulas!$A$3*1),T25/(Formulas!$A$3*2))),1),IF(TEXT(ISNUMBER($C25),"#####")="False",ROUND(MIN(1,IF(Input!$A$11="Weekly",T25/(Formulas!$A$3*1),T25/(Formulas!$A$3*2))),1),ROUND(MIN(1,IF(Input!$A$11="Weekly",T25/(Formulas!$A$3*1),T25/(Formulas!$A$3*2))),1)*$C25))</f>
        <v>0</v>
      </c>
      <c r="W25" s="101"/>
      <c r="X25" s="77"/>
      <c r="Y25" s="77"/>
      <c r="Z25" s="80">
        <f>IF($C25="",ROUND(MIN(1,IF(Input!$A$11="Weekly",X25/(Formulas!$A$3*1),X25/(Formulas!$A$3*2))),1),IF(TEXT(ISNUMBER($C25),"#####")="False",ROUND(MIN(1,IF(Input!$A$11="Weekly",X25/(Formulas!$A$3*1),X25/(Formulas!$A$3*2))),1),ROUND(MIN(1,IF(Input!$A$11="Weekly",X25/(Formulas!$A$3*1),X25/(Formulas!$A$3*2))),1)*$C25))</f>
        <v>0</v>
      </c>
      <c r="AA25" s="101"/>
      <c r="AB25" s="77"/>
      <c r="AC25" s="77"/>
      <c r="AD25" s="80">
        <f>IF($C25="",ROUND(MIN(1,IF(Input!$A$11="Weekly",AB25/(Formulas!$A$3*1),AB25/(Formulas!$A$3*2))),1),IF(TEXT(ISNUMBER($C25),"#####")="False",ROUND(MIN(1,IF(Input!$A$11="Weekly",AB25/(Formulas!$A$3*1),AB25/(Formulas!$A$3*2))),1),ROUND(MIN(1,IF(Input!$A$11="Weekly",AB25/(Formulas!$A$3*1),AB25/(Formulas!$A$3*2))),1)*$C25))</f>
        <v>0</v>
      </c>
      <c r="AE25" s="101"/>
      <c r="AF25" s="77"/>
      <c r="AG25" s="77"/>
      <c r="AH25" s="80">
        <f>IF($C25="",ROUND(MIN(1,IF(Input!$A$11="Weekly",AF25/(Formulas!$A$3*1),AF25/(Formulas!$A$3*2))),1),IF(TEXT(ISNUMBER($C25),"#####")="False",ROUND(MIN(1,IF(Input!$A$11="Weekly",AF25/(Formulas!$A$3*1),AF25/(Formulas!$A$3*2))),1),ROUND(MIN(1,IF(Input!$A$11="Weekly",AF25/(Formulas!$A$3*1),AF25/(Formulas!$A$3*2))),1)*$C25))</f>
        <v>0</v>
      </c>
      <c r="AI25" s="101"/>
      <c r="AJ25" s="77"/>
      <c r="AK25" s="77"/>
      <c r="AL25" s="80">
        <f>IF($C25="",ROUND(MIN(1,IF(Input!$A$11="Weekly",AJ25/(Formulas!$A$3*1),AJ25/(Formulas!$A$3*2))),1),IF(TEXT(ISNUMBER($C25),"#####")="False",ROUND(MIN(1,IF(Input!$A$11="Weekly",AJ25/(Formulas!$A$3*1),AJ25/(Formulas!$A$3*2))),1),ROUND(MIN(1,IF(Input!$A$11="Weekly",AJ25/(Formulas!$A$3*1),AJ25/(Formulas!$A$3*2))),1)*$C25))</f>
        <v>0</v>
      </c>
      <c r="AM25" s="101"/>
      <c r="AN25" s="77"/>
      <c r="AO25" s="77"/>
      <c r="AP25" s="80">
        <f>IF($C25="",ROUND(MIN(1,IF(Input!$A$11="Weekly",AN25/(Formulas!$A$3*1),AN25/(Formulas!$A$3*2))),1),IF(TEXT(ISNUMBER($C25),"#####")="False",ROUND(MIN(1,IF(Input!$A$11="Weekly",AN25/(Formulas!$A$3*1),AN25/(Formulas!$A$3*2))),1),ROUND(MIN(1,IF(Input!$A$11="Weekly",AN25/(Formulas!$A$3*1),AN25/(Formulas!$A$3*2))),1)*$C25))</f>
        <v>0</v>
      </c>
      <c r="AQ25" s="101"/>
      <c r="AR25" s="77"/>
      <c r="AS25" s="77"/>
      <c r="AT25" s="80">
        <f>IF($C25="",ROUND(MIN(1,IF(Input!$A$11="Weekly",AR25/(Formulas!$A$3*1),AR25/(Formulas!$A$3*2))),1),IF(TEXT(ISNUMBER($C25),"#####")="False",ROUND(MIN(1,IF(Input!$A$11="Weekly",AR25/(Formulas!$A$3*1),AR25/(Formulas!$A$3*2))),1),ROUND(MIN(1,IF(Input!$A$11="Weekly",AR25/(Formulas!$A$3*1),AR25/(Formulas!$A$3*2))),1)*$C25))</f>
        <v>0</v>
      </c>
      <c r="AU25" s="101"/>
      <c r="AV25" s="77"/>
      <c r="AW25" s="77"/>
      <c r="AX25" s="80">
        <f>IF($C25="",ROUND(MIN(1,IF(Input!$A$11="Weekly",AV25/(Formulas!$A$3*1),AV25/(Formulas!$A$3*2))),1),IF(TEXT(ISNUMBER($C25),"#####")="False",ROUND(MIN(1,IF(Input!$A$11="Weekly",AV25/(Formulas!$A$3*1),AV25/(Formulas!$A$3*2))),1),ROUND(MIN(1,IF(Input!$A$11="Weekly",AV25/(Formulas!$A$3*1),AV25/(Formulas!$A$3*2))),1)*$C25))</f>
        <v>0</v>
      </c>
      <c r="AY25" s="101"/>
      <c r="AZ25" s="77"/>
      <c r="BA25" s="77"/>
      <c r="BB25" s="80">
        <f>IF($C25="",ROUND(MIN(1,IF(Input!$A$11="Weekly",AZ25/(Formulas!$A$3*1),AZ25/(Formulas!$A$3*2))),1),IF(TEXT(ISNUMBER($C25),"#####")="False",ROUND(MIN(1,IF(Input!$A$11="Weekly",AZ25/(Formulas!$A$3*1),AZ25/(Formulas!$A$3*2))),1),ROUND(MIN(1,IF(Input!$A$11="Weekly",AZ25/(Formulas!$A$3*1),AZ25/(Formulas!$A$3*2))),1)*$C25))</f>
        <v>0</v>
      </c>
      <c r="BC25" s="101"/>
      <c r="BD25" s="77"/>
      <c r="BE25" s="77"/>
      <c r="BF25" s="80">
        <f>IF($C25="",ROUND(MIN(1,IF(Input!$A$11="Weekly",BD25/(Formulas!$A$3*1),BD25/(Formulas!$A$3*2))),1),IF(TEXT(ISNUMBER($C25),"#####")="False",ROUND(MIN(1,IF(Input!$A$11="Weekly",BD25/(Formulas!$A$3*1),BD25/(Formulas!$A$3*2))),1),ROUND(MIN(1,IF(Input!$A$11="Weekly",BD25/(Formulas!$A$3*1),BD25/(Formulas!$A$3*2))),1)*$C25))</f>
        <v>0</v>
      </c>
      <c r="BG25" s="101"/>
      <c r="BH25" s="77"/>
      <c r="BI25" s="77"/>
      <c r="BJ25" s="80">
        <f>IF($C25="",ROUND(MIN(1,IF(Input!$A$11="Weekly",BH25/(Formulas!$A$3*1),BH25/(Formulas!$A$3*2))),1),IF(TEXT(ISNUMBER($C25),"#####")="False",ROUND(MIN(1,IF(Input!$A$11="Weekly",BH25/(Formulas!$A$3*1),BH25/(Formulas!$A$3*2))),1),ROUND(MIN(1,IF(Input!$A$11="Weekly",BH25/(Formulas!$A$3*1),BH25/(Formulas!$A$3*2))),1)*$C25))</f>
        <v>0</v>
      </c>
      <c r="BK25" s="101"/>
      <c r="BL25" s="77"/>
      <c r="BM25" s="77"/>
      <c r="BN25" s="80">
        <f>IF($C25="",ROUND(MIN(1,IF(Input!$A$11="Weekly",BL25/(Formulas!$A$3*1),BL25/(Formulas!$A$3*2))),1),IF(TEXT(ISNUMBER($C25),"#####")="False",ROUND(MIN(1,IF(Input!$A$11="Weekly",BL25/(Formulas!$A$3*1),BL25/(Formulas!$A$3*2))),1),ROUND(MIN(1,IF(Input!$A$11="Weekly",BL25/(Formulas!$A$3*1),BL25/(Formulas!$A$3*2))),1)*$C25))</f>
        <v>0</v>
      </c>
      <c r="BO25" s="101"/>
      <c r="BP25" s="77"/>
      <c r="BQ25" s="77"/>
      <c r="BR25" s="80">
        <f>IF($C25="",ROUND(MIN(1,IF(Input!$A$11="Weekly",BP25/(Formulas!$A$3*1),BP25/(Formulas!$A$3*2))),1),IF(TEXT(ISNUMBER($C25),"#####")="False",ROUND(MIN(1,IF(Input!$A$11="Weekly",BP25/(Formulas!$A$3*1),BP25/(Formulas!$A$3*2))),1),ROUND(MIN(1,IF(Input!$A$11="Weekly",BP25/(Formulas!$A$3*1),BP25/(Formulas!$A$3*2))),1)*$C25))</f>
        <v>0</v>
      </c>
      <c r="BS25" s="101"/>
      <c r="BT25" s="77"/>
      <c r="BU25" s="77"/>
      <c r="BV25" s="80">
        <f>IF($C25="",ROUND(MIN(1,IF(Input!$A$11="Weekly",BT25/(Formulas!$A$3*1),BT25/(Formulas!$A$3*2))),1),IF(TEXT(ISNUMBER($C25),"#####")="False",ROUND(MIN(1,IF(Input!$A$11="Weekly",BT25/(Formulas!$A$3*1),BT25/(Formulas!$A$3*2))),1),ROUND(MIN(1,IF(Input!$A$11="Weekly",BT25/(Formulas!$A$3*1),BT25/(Formulas!$A$3*2))),1)*$C25))</f>
        <v>0</v>
      </c>
      <c r="BW25" s="101"/>
      <c r="BX25" s="77"/>
      <c r="BY25" s="77"/>
      <c r="BZ25" s="80">
        <f>IF($C25="",ROUND(MIN(1,IF(Input!$A$11="Weekly",BX25/(Formulas!$A$3*1),BX25/(Formulas!$A$3*2))),1),IF(TEXT(ISNUMBER($C25),"#####")="False",ROUND(MIN(1,IF(Input!$A$11="Weekly",BX25/(Formulas!$A$3*1),BX25/(Formulas!$A$3*2))),1),ROUND(MIN(1,IF(Input!$A$11="Weekly",BX25/(Formulas!$A$3*1),BX25/(Formulas!$A$3*2))),1)*$C25))</f>
        <v>0</v>
      </c>
      <c r="CA25" s="101"/>
      <c r="CB25" s="77"/>
      <c r="CC25" s="77"/>
      <c r="CD25" s="80">
        <f>IF($C25="",ROUND(MIN(1,IF(Input!$A$11="Weekly",CB25/(Formulas!$A$3*1),CB25/(Formulas!$A$3*2))),1),IF(TEXT(ISNUMBER($C25),"#####")="False",ROUND(MIN(1,IF(Input!$A$11="Weekly",CB25/(Formulas!$A$3*1),CB25/(Formulas!$A$3*2))),1),ROUND(MIN(1,IF(Input!$A$11="Weekly",CB25/(Formulas!$A$3*1),CB25/(Formulas!$A$3*2))),1)*$C25))</f>
        <v>0</v>
      </c>
      <c r="CE25" s="101"/>
      <c r="CF25" s="77"/>
      <c r="CG25" s="77"/>
      <c r="CH25" s="80">
        <f>IF($C25="",ROUND(MIN(1,IF(Input!$A$11="Weekly",CF25/(Formulas!$A$3*1),CF25/(Formulas!$A$3*2))),1),IF(TEXT(ISNUMBER($C25),"#####")="False",ROUND(MIN(1,IF(Input!$A$11="Weekly",CF25/(Formulas!$A$3*1),CF25/(Formulas!$A$3*2))),1),ROUND(MIN(1,IF(Input!$A$11="Weekly",CF25/(Formulas!$A$3*1),CF25/(Formulas!$A$3*2))),1)*$C25))</f>
        <v>0</v>
      </c>
      <c r="CI25" s="101"/>
      <c r="CJ25" s="77"/>
      <c r="CK25" s="77"/>
      <c r="CL25" s="80">
        <f>IF($C25="",ROUND(MIN(1,IF(Input!$A$11="Weekly",CJ25/(Formulas!$A$3*1),CJ25/(Formulas!$A$3*2))),1),IF(TEXT(ISNUMBER($C25),"#####")="False",ROUND(MIN(1,IF(Input!$A$11="Weekly",CJ25/(Formulas!$A$3*1),CJ25/(Formulas!$A$3*2))),1),ROUND(MIN(1,IF(Input!$A$11="Weekly",CJ25/(Formulas!$A$3*1),CJ25/(Formulas!$A$3*2))),1)*$C25))</f>
        <v>0</v>
      </c>
      <c r="CM25" s="101"/>
      <c r="CN25" s="77"/>
      <c r="CO25" s="77"/>
      <c r="CP25" s="80">
        <f>IF($C25="",ROUND(MIN(1,IF(Input!$A$11="Weekly",CN25/(Formulas!$A$3*1),CN25/(Formulas!$A$3*2))),1),IF(TEXT(ISNUMBER($C25),"#####")="False",ROUND(MIN(1,IF(Input!$A$11="Weekly",CN25/(Formulas!$A$3*1),CN25/(Formulas!$A$3*2))),1),ROUND(MIN(1,IF(Input!$A$11="Weekly",CN25/(Formulas!$A$3*1),CN25/(Formulas!$A$3*2))),1)*$C25))</f>
        <v>0</v>
      </c>
      <c r="CQ25" s="101"/>
      <c r="CR25" s="77"/>
      <c r="CS25" s="77"/>
      <c r="CT25" s="80">
        <f>IF($C25="",ROUND(MIN(1,IF(Input!$A$11="Weekly",CR25/(Formulas!$A$3*1),CR25/(Formulas!$A$3*2))),1),IF(TEXT(ISNUMBER($C25),"#####")="False",ROUND(MIN(1,IF(Input!$A$11="Weekly",CR25/(Formulas!$A$3*1),CR25/(Formulas!$A$3*2))),1),ROUND(MIN(1,IF(Input!$A$11="Weekly",CR25/(Formulas!$A$3*1),CR25/(Formulas!$A$3*2))),1)*$C25))</f>
        <v>0</v>
      </c>
      <c r="CU25" s="101"/>
      <c r="CV25" s="77"/>
      <c r="CW25" s="77"/>
      <c r="CX25" s="80">
        <f>IF($C25="",ROUND(MIN(1,IF(Input!$A$11="Weekly",CV25/(Formulas!$A$3*1),CV25/(Formulas!$A$3*2))),1),IF(TEXT(ISNUMBER($C25),"#####")="False",ROUND(MIN(1,IF(Input!$A$11="Weekly",CV25/(Formulas!$A$3*1),CV25/(Formulas!$A$3*2))),1),ROUND(MIN(1,IF(Input!$A$11="Weekly",CV25/(Formulas!$A$3*1),CV25/(Formulas!$A$3*2))),1)*$C25))</f>
        <v>0</v>
      </c>
      <c r="CY25" s="101"/>
      <c r="CZ25" s="77"/>
      <c r="DA25" s="77"/>
      <c r="DB25" s="80">
        <f>IF($C25="",ROUND(MIN(1,IF(Input!$A$11="Weekly",CZ25/(Formulas!$A$3*1),CZ25/(Formulas!$A$3*2))),1),IF(TEXT(ISNUMBER($C25),"#####")="False",ROUND(MIN(1,IF(Input!$A$11="Weekly",CZ25/(Formulas!$A$3*1),CZ25/(Formulas!$A$3*2))),1),ROUND(MIN(1,IF(Input!$A$11="Weekly",CZ25/(Formulas!$A$3*1),CZ25/(Formulas!$A$3*2))),1)*$C25))</f>
        <v>0</v>
      </c>
      <c r="DC25" s="79"/>
      <c r="DD25" s="77"/>
      <c r="DE25" s="77"/>
      <c r="DF25" s="80">
        <f>IF($C25="",ROUND(MIN(1,IF(Input!$A$11="Weekly",DD25/(Formulas!$A$3*1),DD25/(Formulas!$A$3*2))),1),IF(TEXT(ISNUMBER($C25),"#####")="False",ROUND(MIN(1,IF(Input!$A$11="Weekly",DD25/(Formulas!$A$3*1),DD25/(Formulas!$A$3*2))),1),ROUND(MIN(1,IF(Input!$A$11="Weekly",DD25/(Formulas!$A$3*1),DD25/(Formulas!$A$3*2))),1)*$C25))</f>
        <v>0</v>
      </c>
      <c r="DG25" s="79"/>
      <c r="DH25" s="77"/>
      <c r="DI25" s="77"/>
      <c r="DJ25" s="80">
        <f>IF($C25="",ROUND(MIN(1,IF(Input!$A$11="Weekly",DH25/(Formulas!$A$3*1),DH25/(Formulas!$A$3*2))),1),IF(TEXT(ISNUMBER($C25),"#####")="False",ROUND(MIN(1,IF(Input!$A$11="Weekly",DH25/(Formulas!$A$3*1),DH25/(Formulas!$A$3*2))),1),ROUND(MIN(1,IF(Input!$A$11="Weekly",DH25/(Formulas!$A$3*1),DH25/(Formulas!$A$3*2))),1)*$C25))</f>
        <v>0</v>
      </c>
      <c r="DK25" s="79"/>
      <c r="DL25" s="77"/>
      <c r="DM25" s="77"/>
      <c r="DN25" s="80">
        <f>IF($C25="",ROUND(MIN(1,IF(Input!$A$11="Weekly",DL25/(Formulas!$A$3*1),DL25/(Formulas!$A$3*2))),1),IF(TEXT(ISNUMBER($C25),"#####")="False",ROUND(MIN(1,IF(Input!$A$11="Weekly",DL25/(Formulas!$A$3*1),DL25/(Formulas!$A$3*2))),1),ROUND(MIN(1,IF(Input!$A$11="Weekly",DL25/(Formulas!$A$3*1),DL25/(Formulas!$A$3*2))),1)*$C25))</f>
        <v>0</v>
      </c>
      <c r="DO25" s="79"/>
      <c r="DP25" s="77"/>
      <c r="DQ25" s="77"/>
      <c r="DR25" s="80">
        <f>IF($C25="",ROUND(MIN(1,IF(Input!$A$11="Weekly",DP25/(Formulas!$A$3*1),DP25/(Formulas!$A$3*2))),1),IF(TEXT(ISNUMBER($C25),"#####")="False",ROUND(MIN(1,IF(Input!$A$11="Weekly",DP25/(Formulas!$A$3*1),DP25/(Formulas!$A$3*2))),1),ROUND(MIN(1,IF(Input!$A$11="Weekly",DP25/(Formulas!$A$3*1),DP25/(Formulas!$A$3*2))),1)*$C25))</f>
        <v>0</v>
      </c>
      <c r="DS25" s="79"/>
      <c r="DT25" s="77"/>
      <c r="DU25" s="77"/>
      <c r="DV25" s="80">
        <f>IF($C25="",ROUND(MIN(1,IF(Input!$A$11="Weekly",DT25/(Formulas!$A$3*1),DT25/(Formulas!$A$3*2))),1),IF(TEXT(ISNUMBER($C25),"#####")="False",ROUND(MIN(1,IF(Input!$A$11="Weekly",DT25/(Formulas!$A$3*1),DT25/(Formulas!$A$3*2))),1),ROUND(MIN(1,IF(Input!$A$11="Weekly",DT25/(Formulas!$A$3*1),DT25/(Formulas!$A$3*2))),1)*$C25))</f>
        <v>0</v>
      </c>
      <c r="DW25" s="79"/>
      <c r="DX25" s="77"/>
      <c r="DY25" s="77"/>
      <c r="DZ25" s="80">
        <f>IF($C25="",ROUND(MIN(1,IF(Input!$A$11="Weekly",DX25/(Formulas!$A$3*1),DX25/(Formulas!$A$3*2))),1),IF(TEXT(ISNUMBER($C25),"#####")="False",ROUND(MIN(1,IF(Input!$A$11="Weekly",DX25/(Formulas!$A$3*1),DX25/(Formulas!$A$3*2))),1),ROUND(MIN(1,IF(Input!$A$11="Weekly",DX25/(Formulas!$A$3*1),DX25/(Formulas!$A$3*2))),1)*$C25))</f>
        <v>0</v>
      </c>
      <c r="EA25" s="79"/>
      <c r="EB25" s="77"/>
      <c r="EC25" s="77"/>
      <c r="ED25" s="80">
        <f>IF($C25="",ROUND(MIN(1,IF(Input!$A$11="Weekly",EB25/(Formulas!$A$3*1),EB25/(Formulas!$A$3*2))),1),IF(TEXT(ISNUMBER($C25),"#####")="False",ROUND(MIN(1,IF(Input!$A$11="Weekly",EB25/(Formulas!$A$3*1),EB25/(Formulas!$A$3*2))),1),ROUND(MIN(1,IF(Input!$A$11="Weekly",EB25/(Formulas!$A$3*1),EB25/(Formulas!$A$3*2))),1)*$C25))</f>
        <v>0</v>
      </c>
      <c r="EE25" s="79"/>
      <c r="EF25" s="77"/>
      <c r="EG25" s="77"/>
      <c r="EH25" s="80">
        <f>IF($C25="",ROUND(MIN(1,IF(Input!$A$11="Weekly",EF25/(Formulas!$A$3*1),EF25/(Formulas!$A$3*2))),1),IF(TEXT(ISNUMBER($C25),"#####")="False",ROUND(MIN(1,IF(Input!$A$11="Weekly",EF25/(Formulas!$A$3*1),EF25/(Formulas!$A$3*2))),1),ROUND(MIN(1,IF(Input!$A$11="Weekly",EF25/(Formulas!$A$3*1),EF25/(Formulas!$A$3*2))),1)*$C25))</f>
        <v>0</v>
      </c>
      <c r="EI25" s="79"/>
      <c r="EJ25" s="77"/>
      <c r="EK25" s="77"/>
      <c r="EL25" s="80">
        <f>IF($C25="",ROUND(MIN(1,IF(Input!$A$11="Weekly",EJ25/(Formulas!$A$3*1),EJ25/(Formulas!$A$3*2))),1),IF(TEXT(ISNUMBER($C25),"#####")="False",ROUND(MIN(1,IF(Input!$A$11="Weekly",EJ25/(Formulas!$A$3*1),EJ25/(Formulas!$A$3*2))),1),ROUND(MIN(1,IF(Input!$A$11="Weekly",EJ25/(Formulas!$A$3*1),EJ25/(Formulas!$A$3*2))),1)*$C25))</f>
        <v>0</v>
      </c>
      <c r="EM25" s="79"/>
      <c r="EN25" s="77"/>
      <c r="EO25" s="77"/>
      <c r="EP25" s="80">
        <f>IF($C25="",ROUND(MIN(1,IF(Input!$A$11="Weekly",EN25/(Formulas!$A$3*1),EN25/(Formulas!$A$3*2))),1),IF(TEXT(ISNUMBER($C25),"#####")="False",ROUND(MIN(1,IF(Input!$A$11="Weekly",EN25/(Formulas!$A$3*1),EN25/(Formulas!$A$3*2))),1),ROUND(MIN(1,IF(Input!$A$11="Weekly",EN25/(Formulas!$A$3*1),EN25/(Formulas!$A$3*2))),1)*$C25))</f>
        <v>0</v>
      </c>
      <c r="EQ25" s="79"/>
      <c r="ER25" s="77"/>
      <c r="ES25" s="77"/>
      <c r="ET25" s="80">
        <f>IF($C25="",ROUND(MIN(1,IF(Input!$A$11="Weekly",ER25/(Formulas!$A$3*1),ER25/(Formulas!$A$3*2))),1),IF(TEXT(ISNUMBER($C25),"#####")="False",ROUND(MIN(1,IF(Input!$A$11="Weekly",ER25/(Formulas!$A$3*1),ER25/(Formulas!$A$3*2))),1),ROUND(MIN(1,IF(Input!$A$11="Weekly",ER25/(Formulas!$A$3*1),ER25/(Formulas!$A$3*2))),1)*$C25))</f>
        <v>0</v>
      </c>
      <c r="EU25" s="79"/>
      <c r="EV25" s="77"/>
      <c r="EW25" s="77"/>
      <c r="EX25" s="80">
        <f>IF($C25="",ROUND(MIN(1,IF(Input!$A$11="Weekly",EV25/(Formulas!$A$3*1),EV25/(Formulas!$A$3*2))),1),IF(TEXT(ISNUMBER($C25),"#####")="False",ROUND(MIN(1,IF(Input!$A$11="Weekly",EV25/(Formulas!$A$3*1),EV25/(Formulas!$A$3*2))),1),ROUND(MIN(1,IF(Input!$A$11="Weekly",EV25/(Formulas!$A$3*1),EV25/(Formulas!$A$3*2))),1)*$C25))</f>
        <v>0</v>
      </c>
      <c r="EY25" s="79"/>
      <c r="EZ25" s="77"/>
      <c r="FA25" s="77"/>
      <c r="FB25" s="80">
        <f>IF($C25="",ROUND(MIN(1,IF(Input!$A$11="Weekly",EZ25/(Formulas!$A$3*1),EZ25/(Formulas!$A$3*2))),1),IF(TEXT(ISNUMBER($C25),"#####")="False",ROUND(MIN(1,IF(Input!$A$11="Weekly",EZ25/(Formulas!$A$3*1),EZ25/(Formulas!$A$3*2))),1),ROUND(MIN(1,IF(Input!$A$11="Weekly",EZ25/(Formulas!$A$3*1),EZ25/(Formulas!$A$3*2))),1)*$C25))</f>
        <v>0</v>
      </c>
      <c r="FC25" s="79"/>
      <c r="FD25" s="77"/>
      <c r="FE25" s="77"/>
      <c r="FF25" s="80">
        <f>IF($C25="",ROUND(MIN(1,IF(Input!$A$11="Weekly",FD25/(Formulas!$A$3*1),FD25/(Formulas!$A$3*2))),1),IF(TEXT(ISNUMBER($C25),"#####")="False",ROUND(MIN(1,IF(Input!$A$11="Weekly",FD25/(Formulas!$A$3*1),FD25/(Formulas!$A$3*2))),1),ROUND(MIN(1,IF(Input!$A$11="Weekly",FD25/(Formulas!$A$3*1),FD25/(Formulas!$A$3*2))),1)*$C25))</f>
        <v>0</v>
      </c>
      <c r="FG25" s="79"/>
      <c r="FH25" s="77"/>
      <c r="FI25" s="77"/>
      <c r="FJ25" s="80">
        <f>IF($C25="",ROUND(MIN(1,IF(Input!$A$11="Weekly",FH25/(Formulas!$A$3*1),FH25/(Formulas!$A$3*2))),1),IF(TEXT(ISNUMBER($C25),"#####")="False",ROUND(MIN(1,IF(Input!$A$11="Weekly",FH25/(Formulas!$A$3*1),FH25/(Formulas!$A$3*2))),1),ROUND(MIN(1,IF(Input!$A$11="Weekly",FH25/(Formulas!$A$3*1),FH25/(Formulas!$A$3*2))),1)*$C25))</f>
        <v>0</v>
      </c>
      <c r="FK25" s="79"/>
      <c r="FL25" s="77"/>
      <c r="FM25" s="77"/>
      <c r="FN25" s="80">
        <f>IF($C25="",ROUND(MIN(1,IF(Input!$A$11="Weekly",FL25/(Formulas!$A$3*1),FL25/(Formulas!$A$3*2))),1),IF(TEXT(ISNUMBER($C25),"#####")="False",ROUND(MIN(1,IF(Input!$A$11="Weekly",FL25/(Formulas!$A$3*1),FL25/(Formulas!$A$3*2))),1),ROUND(MIN(1,IF(Input!$A$11="Weekly",FL25/(Formulas!$A$3*1),FL25/(Formulas!$A$3*2))),1)*$C25))</f>
        <v>0</v>
      </c>
      <c r="FO25" s="79"/>
      <c r="FP25" s="77"/>
      <c r="FQ25" s="77"/>
      <c r="FR25" s="80">
        <f>IF($C25="",ROUND(MIN(1,IF(Input!$A$11="Weekly",FP25/(Formulas!$A$3*1),FP25/(Formulas!$A$3*2))),1),IF(TEXT(ISNUMBER($C25),"#####")="False",ROUND(MIN(1,IF(Input!$A$11="Weekly",FP25/(Formulas!$A$3*1),FP25/(Formulas!$A$3*2))),1),ROUND(MIN(1,IF(Input!$A$11="Weekly",FP25/(Formulas!$A$3*1),FP25/(Formulas!$A$3*2))),1)*$C25))</f>
        <v>0</v>
      </c>
      <c r="FS25" s="79"/>
      <c r="FT25" s="77"/>
      <c r="FU25" s="77"/>
      <c r="FV25" s="80">
        <f>IF($C25="",ROUND(MIN(1,IF(Input!$A$11="Weekly",FT25/(Formulas!$A$3*1),FT25/(Formulas!$A$3*2))),1),IF(TEXT(ISNUMBER($C25),"#####")="False",ROUND(MIN(1,IF(Input!$A$11="Weekly",FT25/(Formulas!$A$3*1),FT25/(Formulas!$A$3*2))),1),ROUND(MIN(1,IF(Input!$A$11="Weekly",FT25/(Formulas!$A$3*1),FT25/(Formulas!$A$3*2))),1)*$C25))</f>
        <v>0</v>
      </c>
      <c r="FW25" s="79"/>
      <c r="FX25" s="77"/>
      <c r="FY25" s="77"/>
      <c r="FZ25" s="80">
        <f>IF($C25="",ROUND(MIN(1,IF(Input!$A$11="Weekly",FX25/(Formulas!$A$3*1),FX25/(Formulas!$A$3*2))),1),IF(TEXT(ISNUMBER($C25),"#####")="False",ROUND(MIN(1,IF(Input!$A$11="Weekly",FX25/(Formulas!$A$3*1),FX25/(Formulas!$A$3*2))),1),ROUND(MIN(1,IF(Input!$A$11="Weekly",FX25/(Formulas!$A$3*1),FX25/(Formulas!$A$3*2))),1)*$C25))</f>
        <v>0</v>
      </c>
      <c r="GA25" s="79"/>
      <c r="GB25" s="77"/>
      <c r="GC25" s="77"/>
      <c r="GD25" s="80">
        <f>IF($C25="",ROUND(MIN(1,IF(Input!$A$11="Weekly",GB25/(Formulas!$A$3*1),GB25/(Formulas!$A$3*2))),1),IF(TEXT(ISNUMBER($C25),"#####")="False",ROUND(MIN(1,IF(Input!$A$11="Weekly",GB25/(Formulas!$A$3*1),GB25/(Formulas!$A$3*2))),1),ROUND(MIN(1,IF(Input!$A$11="Weekly",GB25/(Formulas!$A$3*1),GB25/(Formulas!$A$3*2))),1)*$C25))</f>
        <v>0</v>
      </c>
      <c r="GE25" s="79"/>
      <c r="GF25" s="77"/>
      <c r="GG25" s="77"/>
      <c r="GH25" s="80">
        <f>IF($C25="",ROUND(MIN(1,IF(Input!$A$11="Weekly",GF25/(Formulas!$A$3*1),GF25/(Formulas!$A$3*2))),1),IF(TEXT(ISNUMBER($C25),"#####")="False",ROUND(MIN(1,IF(Input!$A$11="Weekly",GF25/(Formulas!$A$3*1),GF25/(Formulas!$A$3*2))),1),ROUND(MIN(1,IF(Input!$A$11="Weekly",GF25/(Formulas!$A$3*1),GF25/(Formulas!$A$3*2))),1)*$C25))</f>
        <v>0</v>
      </c>
      <c r="GI25" s="79"/>
      <c r="GJ25" s="77"/>
      <c r="GK25" s="77"/>
      <c r="GL25" s="80">
        <f>IF($C25="",ROUND(MIN(1,IF(Input!$A$11="Weekly",GJ25/(Formulas!$A$3*1),GJ25/(Formulas!$A$3*2))),1),IF(TEXT(ISNUMBER($C25),"#####")="False",ROUND(MIN(1,IF(Input!$A$11="Weekly",GJ25/(Formulas!$A$3*1),GJ25/(Formulas!$A$3*2))),1),ROUND(MIN(1,IF(Input!$A$11="Weekly",GJ25/(Formulas!$A$3*1),GJ25/(Formulas!$A$3*2))),1)*$C25))</f>
        <v>0</v>
      </c>
      <c r="GM25" s="79"/>
      <c r="GN25" s="77"/>
      <c r="GO25" s="77"/>
      <c r="GP25" s="80">
        <f>IF($C25="",ROUND(MIN(1,IF(Input!$A$11="Weekly",GN25/(Formulas!$A$3*1),GN25/(Formulas!$A$3*2))),1),IF(TEXT(ISNUMBER($C25),"#####")="False",ROUND(MIN(1,IF(Input!$A$11="Weekly",GN25/(Formulas!$A$3*1),GN25/(Formulas!$A$3*2))),1),ROUND(MIN(1,IF(Input!$A$11="Weekly",GN25/(Formulas!$A$3*1),GN25/(Formulas!$A$3*2))),1)*$C25))</f>
        <v>0</v>
      </c>
      <c r="GQ25" s="79"/>
      <c r="GR25" s="77"/>
      <c r="GS25" s="77"/>
      <c r="GT25" s="80">
        <f>IF($C25="",ROUND(MIN(1,IF(Input!$A$11="Weekly",GR25/(Formulas!$A$3*1),GR25/(Formulas!$A$3*2))),1),IF(TEXT(ISNUMBER($C25),"#####")="False",ROUND(MIN(1,IF(Input!$A$11="Weekly",GR25/(Formulas!$A$3*1),GR25/(Formulas!$A$3*2))),1),ROUND(MIN(1,IF(Input!$A$11="Weekly",GR25/(Formulas!$A$3*1),GR25/(Formulas!$A$3*2))),1)*$C25))</f>
        <v>0</v>
      </c>
      <c r="GU25" s="79"/>
      <c r="GV25" s="77"/>
      <c r="GW25" s="77"/>
      <c r="GX25" s="80">
        <f>IF($C25="",ROUND(MIN(1,IF(Input!$A$11="Weekly",GV25/(Formulas!$A$3*1),GV25/(Formulas!$A$3*2))),1),IF(TEXT(ISNUMBER($C25),"#####")="False",ROUND(MIN(1,IF(Input!$A$11="Weekly",GV25/(Formulas!$A$3*1),GV25/(Formulas!$A$3*2))),1),ROUND(MIN(1,IF(Input!$A$11="Weekly",GV25/(Formulas!$A$3*1),GV25/(Formulas!$A$3*2))),1)*$C25))</f>
        <v>0</v>
      </c>
      <c r="GY25" s="79"/>
      <c r="GZ25" s="77"/>
      <c r="HA25" s="77"/>
      <c r="HB25" s="80">
        <f>IF($C25="",ROUND(MIN(1,IF(Input!$A$11="Weekly",GZ25/(Formulas!$A$3*1),GZ25/(Formulas!$A$3*2))),1),IF(TEXT(ISNUMBER($C25),"#####")="False",ROUND(MIN(1,IF(Input!$A$11="Weekly",GZ25/(Formulas!$A$3*1),GZ25/(Formulas!$A$3*2))),1),ROUND(MIN(1,IF(Input!$A$11="Weekly",GZ25/(Formulas!$A$3*1),GZ25/(Formulas!$A$3*2))),1)*$C25))</f>
        <v>0</v>
      </c>
      <c r="HC25" s="79"/>
      <c r="HD25" s="77"/>
      <c r="HE25" s="77"/>
      <c r="HF25" s="80">
        <f>IF($C25="",ROUND(MIN(1,IF(Input!$A$11="Weekly",HD25/(Formulas!$A$3*1),HD25/(Formulas!$A$3*2))),1),IF(TEXT(ISNUMBER($C25),"#####")="False",ROUND(MIN(1,IF(Input!$A$11="Weekly",HD25/(Formulas!$A$3*1),HD25/(Formulas!$A$3*2))),1),ROUND(MIN(1,IF(Input!$A$11="Weekly",HD25/(Formulas!$A$3*1),HD25/(Formulas!$A$3*2))),1)*$C25))</f>
        <v>0</v>
      </c>
      <c r="HG25" s="79"/>
      <c r="HH25" s="35"/>
      <c r="HI25" s="35">
        <f t="shared" si="0"/>
        <v>0</v>
      </c>
      <c r="HJ25" s="35"/>
      <c r="HK25" s="35">
        <f t="shared" si="1"/>
        <v>0</v>
      </c>
      <c r="HL25" s="35"/>
      <c r="HM25" s="35">
        <f t="shared" si="2"/>
        <v>0</v>
      </c>
      <c r="HN25" s="35"/>
      <c r="HO25" s="35">
        <f t="shared" si="3"/>
        <v>0</v>
      </c>
      <c r="HP25" s="35"/>
      <c r="HQ25" s="35"/>
      <c r="HR25" s="35"/>
      <c r="HS25" s="35"/>
      <c r="HT25" s="35"/>
    </row>
    <row r="26" spans="2:228" x14ac:dyDescent="0.25">
      <c r="B26" s="74"/>
      <c r="D26" s="77"/>
      <c r="E26" s="77"/>
      <c r="F26" s="80">
        <f>IF($C26="",ROUND(MIN(1,IF(Input!$A$11="Weekly",D26/(Formulas!$A$3*1),D26/(Formulas!$A$3*2))),1),IF(TEXT(ISNUMBER($C26),"#####")="False",ROUND(MIN(1,IF(Input!$A$11="Weekly",D26/(Formulas!$A$3*1),D26/(Formulas!$A$3*2))),1),ROUND(MIN(1,IF(Input!$A$11="Weekly",D26/(Formulas!$A$3*1),D26/(Formulas!$A$3*2))),1)*$C26))</f>
        <v>0</v>
      </c>
      <c r="G26" s="101"/>
      <c r="H26" s="77"/>
      <c r="I26" s="77"/>
      <c r="J26" s="80">
        <f>IF($C26="",ROUND(MIN(1,IF(Input!$A$11="Weekly",H26/(Formulas!$A$3*1),H26/(Formulas!$A$3*2))),1),IF(TEXT(ISNUMBER($C26),"#####")="False",ROUND(MIN(1,IF(Input!$A$11="Weekly",H26/(Formulas!$A$3*1),H26/(Formulas!$A$3*2))),1),ROUND(MIN(1,IF(Input!$A$11="Weekly",H26/(Formulas!$A$3*1),H26/(Formulas!$A$3*2))),1)*$C26))</f>
        <v>0</v>
      </c>
      <c r="K26" s="101"/>
      <c r="L26" s="77"/>
      <c r="M26" s="77"/>
      <c r="N26" s="80">
        <f>IF($C26="",ROUND(MIN(1,IF(Input!$A$11="Weekly",L26/(Formulas!$A$3*1),L26/(Formulas!$A$3*2))),1),IF(TEXT(ISNUMBER($C26),"#####")="False",ROUND(MIN(1,IF(Input!$A$11="Weekly",L26/(Formulas!$A$3*1),L26/(Formulas!$A$3*2))),1),ROUND(MIN(1,IF(Input!$A$11="Weekly",L26/(Formulas!$A$3*1),L26/(Formulas!$A$3*2))),1)*$C26))</f>
        <v>0</v>
      </c>
      <c r="O26" s="101"/>
      <c r="P26" s="77"/>
      <c r="Q26" s="77"/>
      <c r="R26" s="80">
        <f>IF($C26="",ROUND(MIN(1,IF(Input!$A$11="Weekly",P26/(Formulas!$A$3*1),P26/(Formulas!$A$3*2))),1),IF(TEXT(ISNUMBER($C26),"#####")="False",ROUND(MIN(1,IF(Input!$A$11="Weekly",P26/(Formulas!$A$3*1),P26/(Formulas!$A$3*2))),1),ROUND(MIN(1,IF(Input!$A$11="Weekly",P26/(Formulas!$A$3*1),P26/(Formulas!$A$3*2))),1)*$C26))</f>
        <v>0</v>
      </c>
      <c r="S26" s="101"/>
      <c r="T26" s="77"/>
      <c r="U26" s="77"/>
      <c r="V26" s="80">
        <f>IF($C26="",ROUND(MIN(1,IF(Input!$A$11="Weekly",T26/(Formulas!$A$3*1),T26/(Formulas!$A$3*2))),1),IF(TEXT(ISNUMBER($C26),"#####")="False",ROUND(MIN(1,IF(Input!$A$11="Weekly",T26/(Formulas!$A$3*1),T26/(Formulas!$A$3*2))),1),ROUND(MIN(1,IF(Input!$A$11="Weekly",T26/(Formulas!$A$3*1),T26/(Formulas!$A$3*2))),1)*$C26))</f>
        <v>0</v>
      </c>
      <c r="W26" s="101"/>
      <c r="X26" s="77"/>
      <c r="Y26" s="77"/>
      <c r="Z26" s="80">
        <f>IF($C26="",ROUND(MIN(1,IF(Input!$A$11="Weekly",X26/(Formulas!$A$3*1),X26/(Formulas!$A$3*2))),1),IF(TEXT(ISNUMBER($C26),"#####")="False",ROUND(MIN(1,IF(Input!$A$11="Weekly",X26/(Formulas!$A$3*1),X26/(Formulas!$A$3*2))),1),ROUND(MIN(1,IF(Input!$A$11="Weekly",X26/(Formulas!$A$3*1),X26/(Formulas!$A$3*2))),1)*$C26))</f>
        <v>0</v>
      </c>
      <c r="AA26" s="101"/>
      <c r="AB26" s="77"/>
      <c r="AC26" s="77"/>
      <c r="AD26" s="80">
        <f>IF($C26="",ROUND(MIN(1,IF(Input!$A$11="Weekly",AB26/(Formulas!$A$3*1),AB26/(Formulas!$A$3*2))),1),IF(TEXT(ISNUMBER($C26),"#####")="False",ROUND(MIN(1,IF(Input!$A$11="Weekly",AB26/(Formulas!$A$3*1),AB26/(Formulas!$A$3*2))),1),ROUND(MIN(1,IF(Input!$A$11="Weekly",AB26/(Formulas!$A$3*1),AB26/(Formulas!$A$3*2))),1)*$C26))</f>
        <v>0</v>
      </c>
      <c r="AE26" s="101"/>
      <c r="AF26" s="77"/>
      <c r="AG26" s="77"/>
      <c r="AH26" s="80">
        <f>IF($C26="",ROUND(MIN(1,IF(Input!$A$11="Weekly",AF26/(Formulas!$A$3*1),AF26/(Formulas!$A$3*2))),1),IF(TEXT(ISNUMBER($C26),"#####")="False",ROUND(MIN(1,IF(Input!$A$11="Weekly",AF26/(Formulas!$A$3*1),AF26/(Formulas!$A$3*2))),1),ROUND(MIN(1,IF(Input!$A$11="Weekly",AF26/(Formulas!$A$3*1),AF26/(Formulas!$A$3*2))),1)*$C26))</f>
        <v>0</v>
      </c>
      <c r="AI26" s="101"/>
      <c r="AJ26" s="77"/>
      <c r="AK26" s="77"/>
      <c r="AL26" s="80">
        <f>IF($C26="",ROUND(MIN(1,IF(Input!$A$11="Weekly",AJ26/(Formulas!$A$3*1),AJ26/(Formulas!$A$3*2))),1),IF(TEXT(ISNUMBER($C26),"#####")="False",ROUND(MIN(1,IF(Input!$A$11="Weekly",AJ26/(Formulas!$A$3*1),AJ26/(Formulas!$A$3*2))),1),ROUND(MIN(1,IF(Input!$A$11="Weekly",AJ26/(Formulas!$A$3*1),AJ26/(Formulas!$A$3*2))),1)*$C26))</f>
        <v>0</v>
      </c>
      <c r="AM26" s="101"/>
      <c r="AN26" s="77"/>
      <c r="AO26" s="77"/>
      <c r="AP26" s="80">
        <f>IF($C26="",ROUND(MIN(1,IF(Input!$A$11="Weekly",AN26/(Formulas!$A$3*1),AN26/(Formulas!$A$3*2))),1),IF(TEXT(ISNUMBER($C26),"#####")="False",ROUND(MIN(1,IF(Input!$A$11="Weekly",AN26/(Formulas!$A$3*1),AN26/(Formulas!$A$3*2))),1),ROUND(MIN(1,IF(Input!$A$11="Weekly",AN26/(Formulas!$A$3*1),AN26/(Formulas!$A$3*2))),1)*$C26))</f>
        <v>0</v>
      </c>
      <c r="AQ26" s="101"/>
      <c r="AR26" s="77"/>
      <c r="AS26" s="77"/>
      <c r="AT26" s="80">
        <f>IF($C26="",ROUND(MIN(1,IF(Input!$A$11="Weekly",AR26/(Formulas!$A$3*1),AR26/(Formulas!$A$3*2))),1),IF(TEXT(ISNUMBER($C26),"#####")="False",ROUND(MIN(1,IF(Input!$A$11="Weekly",AR26/(Formulas!$A$3*1),AR26/(Formulas!$A$3*2))),1),ROUND(MIN(1,IF(Input!$A$11="Weekly",AR26/(Formulas!$A$3*1),AR26/(Formulas!$A$3*2))),1)*$C26))</f>
        <v>0</v>
      </c>
      <c r="AU26" s="101"/>
      <c r="AV26" s="77"/>
      <c r="AW26" s="77"/>
      <c r="AX26" s="80">
        <f>IF($C26="",ROUND(MIN(1,IF(Input!$A$11="Weekly",AV26/(Formulas!$A$3*1),AV26/(Formulas!$A$3*2))),1),IF(TEXT(ISNUMBER($C26),"#####")="False",ROUND(MIN(1,IF(Input!$A$11="Weekly",AV26/(Formulas!$A$3*1),AV26/(Formulas!$A$3*2))),1),ROUND(MIN(1,IF(Input!$A$11="Weekly",AV26/(Formulas!$A$3*1),AV26/(Formulas!$A$3*2))),1)*$C26))</f>
        <v>0</v>
      </c>
      <c r="AY26" s="101"/>
      <c r="AZ26" s="77"/>
      <c r="BA26" s="77"/>
      <c r="BB26" s="80">
        <f>IF($C26="",ROUND(MIN(1,IF(Input!$A$11="Weekly",AZ26/(Formulas!$A$3*1),AZ26/(Formulas!$A$3*2))),1),IF(TEXT(ISNUMBER($C26),"#####")="False",ROUND(MIN(1,IF(Input!$A$11="Weekly",AZ26/(Formulas!$A$3*1),AZ26/(Formulas!$A$3*2))),1),ROUND(MIN(1,IF(Input!$A$11="Weekly",AZ26/(Formulas!$A$3*1),AZ26/(Formulas!$A$3*2))),1)*$C26))</f>
        <v>0</v>
      </c>
      <c r="BC26" s="101"/>
      <c r="BD26" s="77"/>
      <c r="BE26" s="77"/>
      <c r="BF26" s="80">
        <f>IF($C26="",ROUND(MIN(1,IF(Input!$A$11="Weekly",BD26/(Formulas!$A$3*1),BD26/(Formulas!$A$3*2))),1),IF(TEXT(ISNUMBER($C26),"#####")="False",ROUND(MIN(1,IF(Input!$A$11="Weekly",BD26/(Formulas!$A$3*1),BD26/(Formulas!$A$3*2))),1),ROUND(MIN(1,IF(Input!$A$11="Weekly",BD26/(Formulas!$A$3*1),BD26/(Formulas!$A$3*2))),1)*$C26))</f>
        <v>0</v>
      </c>
      <c r="BG26" s="101"/>
      <c r="BH26" s="77"/>
      <c r="BI26" s="77"/>
      <c r="BJ26" s="80">
        <f>IF($C26="",ROUND(MIN(1,IF(Input!$A$11="Weekly",BH26/(Formulas!$A$3*1),BH26/(Formulas!$A$3*2))),1),IF(TEXT(ISNUMBER($C26),"#####")="False",ROUND(MIN(1,IF(Input!$A$11="Weekly",BH26/(Formulas!$A$3*1),BH26/(Formulas!$A$3*2))),1),ROUND(MIN(1,IF(Input!$A$11="Weekly",BH26/(Formulas!$A$3*1),BH26/(Formulas!$A$3*2))),1)*$C26))</f>
        <v>0</v>
      </c>
      <c r="BK26" s="101"/>
      <c r="BL26" s="77"/>
      <c r="BM26" s="77"/>
      <c r="BN26" s="80">
        <f>IF($C26="",ROUND(MIN(1,IF(Input!$A$11="Weekly",BL26/(Formulas!$A$3*1),BL26/(Formulas!$A$3*2))),1),IF(TEXT(ISNUMBER($C26),"#####")="False",ROUND(MIN(1,IF(Input!$A$11="Weekly",BL26/(Formulas!$A$3*1),BL26/(Formulas!$A$3*2))),1),ROUND(MIN(1,IF(Input!$A$11="Weekly",BL26/(Formulas!$A$3*1),BL26/(Formulas!$A$3*2))),1)*$C26))</f>
        <v>0</v>
      </c>
      <c r="BO26" s="101"/>
      <c r="BP26" s="77"/>
      <c r="BQ26" s="77"/>
      <c r="BR26" s="80">
        <f>IF($C26="",ROUND(MIN(1,IF(Input!$A$11="Weekly",BP26/(Formulas!$A$3*1),BP26/(Formulas!$A$3*2))),1),IF(TEXT(ISNUMBER($C26),"#####")="False",ROUND(MIN(1,IF(Input!$A$11="Weekly",BP26/(Formulas!$A$3*1),BP26/(Formulas!$A$3*2))),1),ROUND(MIN(1,IF(Input!$A$11="Weekly",BP26/(Formulas!$A$3*1),BP26/(Formulas!$A$3*2))),1)*$C26))</f>
        <v>0</v>
      </c>
      <c r="BS26" s="101"/>
      <c r="BT26" s="77"/>
      <c r="BU26" s="77"/>
      <c r="BV26" s="80">
        <f>IF($C26="",ROUND(MIN(1,IF(Input!$A$11="Weekly",BT26/(Formulas!$A$3*1),BT26/(Formulas!$A$3*2))),1),IF(TEXT(ISNUMBER($C26),"#####")="False",ROUND(MIN(1,IF(Input!$A$11="Weekly",BT26/(Formulas!$A$3*1),BT26/(Formulas!$A$3*2))),1),ROUND(MIN(1,IF(Input!$A$11="Weekly",BT26/(Formulas!$A$3*1),BT26/(Formulas!$A$3*2))),1)*$C26))</f>
        <v>0</v>
      </c>
      <c r="BW26" s="101"/>
      <c r="BX26" s="77"/>
      <c r="BY26" s="77"/>
      <c r="BZ26" s="80">
        <f>IF($C26="",ROUND(MIN(1,IF(Input!$A$11="Weekly",BX26/(Formulas!$A$3*1),BX26/(Formulas!$A$3*2))),1),IF(TEXT(ISNUMBER($C26),"#####")="False",ROUND(MIN(1,IF(Input!$A$11="Weekly",BX26/(Formulas!$A$3*1),BX26/(Formulas!$A$3*2))),1),ROUND(MIN(1,IF(Input!$A$11="Weekly",BX26/(Formulas!$A$3*1),BX26/(Formulas!$A$3*2))),1)*$C26))</f>
        <v>0</v>
      </c>
      <c r="CA26" s="101"/>
      <c r="CB26" s="77"/>
      <c r="CC26" s="77"/>
      <c r="CD26" s="80">
        <f>IF($C26="",ROUND(MIN(1,IF(Input!$A$11="Weekly",CB26/(Formulas!$A$3*1),CB26/(Formulas!$A$3*2))),1),IF(TEXT(ISNUMBER($C26),"#####")="False",ROUND(MIN(1,IF(Input!$A$11="Weekly",CB26/(Formulas!$A$3*1),CB26/(Formulas!$A$3*2))),1),ROUND(MIN(1,IF(Input!$A$11="Weekly",CB26/(Formulas!$A$3*1),CB26/(Formulas!$A$3*2))),1)*$C26))</f>
        <v>0</v>
      </c>
      <c r="CE26" s="101"/>
      <c r="CF26" s="77"/>
      <c r="CG26" s="77"/>
      <c r="CH26" s="80">
        <f>IF($C26="",ROUND(MIN(1,IF(Input!$A$11="Weekly",CF26/(Formulas!$A$3*1),CF26/(Formulas!$A$3*2))),1),IF(TEXT(ISNUMBER($C26),"#####")="False",ROUND(MIN(1,IF(Input!$A$11="Weekly",CF26/(Formulas!$A$3*1),CF26/(Formulas!$A$3*2))),1),ROUND(MIN(1,IF(Input!$A$11="Weekly",CF26/(Formulas!$A$3*1),CF26/(Formulas!$A$3*2))),1)*$C26))</f>
        <v>0</v>
      </c>
      <c r="CI26" s="101"/>
      <c r="CJ26" s="77"/>
      <c r="CK26" s="77"/>
      <c r="CL26" s="80">
        <f>IF($C26="",ROUND(MIN(1,IF(Input!$A$11="Weekly",CJ26/(Formulas!$A$3*1),CJ26/(Formulas!$A$3*2))),1),IF(TEXT(ISNUMBER($C26),"#####")="False",ROUND(MIN(1,IF(Input!$A$11="Weekly",CJ26/(Formulas!$A$3*1),CJ26/(Formulas!$A$3*2))),1),ROUND(MIN(1,IF(Input!$A$11="Weekly",CJ26/(Formulas!$A$3*1),CJ26/(Formulas!$A$3*2))),1)*$C26))</f>
        <v>0</v>
      </c>
      <c r="CM26" s="101"/>
      <c r="CN26" s="77"/>
      <c r="CO26" s="77"/>
      <c r="CP26" s="80">
        <f>IF($C26="",ROUND(MIN(1,IF(Input!$A$11="Weekly",CN26/(Formulas!$A$3*1),CN26/(Formulas!$A$3*2))),1),IF(TEXT(ISNUMBER($C26),"#####")="False",ROUND(MIN(1,IF(Input!$A$11="Weekly",CN26/(Formulas!$A$3*1),CN26/(Formulas!$A$3*2))),1),ROUND(MIN(1,IF(Input!$A$11="Weekly",CN26/(Formulas!$A$3*1),CN26/(Formulas!$A$3*2))),1)*$C26))</f>
        <v>0</v>
      </c>
      <c r="CQ26" s="101"/>
      <c r="CR26" s="77"/>
      <c r="CS26" s="77"/>
      <c r="CT26" s="80">
        <f>IF($C26="",ROUND(MIN(1,IF(Input!$A$11="Weekly",CR26/(Formulas!$A$3*1),CR26/(Formulas!$A$3*2))),1),IF(TEXT(ISNUMBER($C26),"#####")="False",ROUND(MIN(1,IF(Input!$A$11="Weekly",CR26/(Formulas!$A$3*1),CR26/(Formulas!$A$3*2))),1),ROUND(MIN(1,IF(Input!$A$11="Weekly",CR26/(Formulas!$A$3*1),CR26/(Formulas!$A$3*2))),1)*$C26))</f>
        <v>0</v>
      </c>
      <c r="CU26" s="101"/>
      <c r="CV26" s="77"/>
      <c r="CW26" s="77"/>
      <c r="CX26" s="80">
        <f>IF($C26="",ROUND(MIN(1,IF(Input!$A$11="Weekly",CV26/(Formulas!$A$3*1),CV26/(Formulas!$A$3*2))),1),IF(TEXT(ISNUMBER($C26),"#####")="False",ROUND(MIN(1,IF(Input!$A$11="Weekly",CV26/(Formulas!$A$3*1),CV26/(Formulas!$A$3*2))),1),ROUND(MIN(1,IF(Input!$A$11="Weekly",CV26/(Formulas!$A$3*1),CV26/(Formulas!$A$3*2))),1)*$C26))</f>
        <v>0</v>
      </c>
      <c r="CY26" s="101"/>
      <c r="CZ26" s="77"/>
      <c r="DA26" s="77"/>
      <c r="DB26" s="80">
        <f>IF($C26="",ROUND(MIN(1,IF(Input!$A$11="Weekly",CZ26/(Formulas!$A$3*1),CZ26/(Formulas!$A$3*2))),1),IF(TEXT(ISNUMBER($C26),"#####")="False",ROUND(MIN(1,IF(Input!$A$11="Weekly",CZ26/(Formulas!$A$3*1),CZ26/(Formulas!$A$3*2))),1),ROUND(MIN(1,IF(Input!$A$11="Weekly",CZ26/(Formulas!$A$3*1),CZ26/(Formulas!$A$3*2))),1)*$C26))</f>
        <v>0</v>
      </c>
      <c r="DC26" s="79"/>
      <c r="DD26" s="77"/>
      <c r="DE26" s="77"/>
      <c r="DF26" s="80">
        <f>IF($C26="",ROUND(MIN(1,IF(Input!$A$11="Weekly",DD26/(Formulas!$A$3*1),DD26/(Formulas!$A$3*2))),1),IF(TEXT(ISNUMBER($C26),"#####")="False",ROUND(MIN(1,IF(Input!$A$11="Weekly",DD26/(Formulas!$A$3*1),DD26/(Formulas!$A$3*2))),1),ROUND(MIN(1,IF(Input!$A$11="Weekly",DD26/(Formulas!$A$3*1),DD26/(Formulas!$A$3*2))),1)*$C26))</f>
        <v>0</v>
      </c>
      <c r="DG26" s="79"/>
      <c r="DH26" s="77"/>
      <c r="DI26" s="77"/>
      <c r="DJ26" s="80">
        <f>IF($C26="",ROUND(MIN(1,IF(Input!$A$11="Weekly",DH26/(Formulas!$A$3*1),DH26/(Formulas!$A$3*2))),1),IF(TEXT(ISNUMBER($C26),"#####")="False",ROUND(MIN(1,IF(Input!$A$11="Weekly",DH26/(Formulas!$A$3*1),DH26/(Formulas!$A$3*2))),1),ROUND(MIN(1,IF(Input!$A$11="Weekly",DH26/(Formulas!$A$3*1),DH26/(Formulas!$A$3*2))),1)*$C26))</f>
        <v>0</v>
      </c>
      <c r="DK26" s="79"/>
      <c r="DL26" s="77"/>
      <c r="DM26" s="77"/>
      <c r="DN26" s="80">
        <f>IF($C26="",ROUND(MIN(1,IF(Input!$A$11="Weekly",DL26/(Formulas!$A$3*1),DL26/(Formulas!$A$3*2))),1),IF(TEXT(ISNUMBER($C26),"#####")="False",ROUND(MIN(1,IF(Input!$A$11="Weekly",DL26/(Formulas!$A$3*1),DL26/(Formulas!$A$3*2))),1),ROUND(MIN(1,IF(Input!$A$11="Weekly",DL26/(Formulas!$A$3*1),DL26/(Formulas!$A$3*2))),1)*$C26))</f>
        <v>0</v>
      </c>
      <c r="DO26" s="79"/>
      <c r="DP26" s="77"/>
      <c r="DQ26" s="77"/>
      <c r="DR26" s="80">
        <f>IF($C26="",ROUND(MIN(1,IF(Input!$A$11="Weekly",DP26/(Formulas!$A$3*1),DP26/(Formulas!$A$3*2))),1),IF(TEXT(ISNUMBER($C26),"#####")="False",ROUND(MIN(1,IF(Input!$A$11="Weekly",DP26/(Formulas!$A$3*1),DP26/(Formulas!$A$3*2))),1),ROUND(MIN(1,IF(Input!$A$11="Weekly",DP26/(Formulas!$A$3*1),DP26/(Formulas!$A$3*2))),1)*$C26))</f>
        <v>0</v>
      </c>
      <c r="DS26" s="79"/>
      <c r="DT26" s="77"/>
      <c r="DU26" s="77"/>
      <c r="DV26" s="80">
        <f>IF($C26="",ROUND(MIN(1,IF(Input!$A$11="Weekly",DT26/(Formulas!$A$3*1),DT26/(Formulas!$A$3*2))),1),IF(TEXT(ISNUMBER($C26),"#####")="False",ROUND(MIN(1,IF(Input!$A$11="Weekly",DT26/(Formulas!$A$3*1),DT26/(Formulas!$A$3*2))),1),ROUND(MIN(1,IF(Input!$A$11="Weekly",DT26/(Formulas!$A$3*1),DT26/(Formulas!$A$3*2))),1)*$C26))</f>
        <v>0</v>
      </c>
      <c r="DW26" s="79"/>
      <c r="DX26" s="77"/>
      <c r="DY26" s="77"/>
      <c r="DZ26" s="80">
        <f>IF($C26="",ROUND(MIN(1,IF(Input!$A$11="Weekly",DX26/(Formulas!$A$3*1),DX26/(Formulas!$A$3*2))),1),IF(TEXT(ISNUMBER($C26),"#####")="False",ROUND(MIN(1,IF(Input!$A$11="Weekly",DX26/(Formulas!$A$3*1),DX26/(Formulas!$A$3*2))),1),ROUND(MIN(1,IF(Input!$A$11="Weekly",DX26/(Formulas!$A$3*1),DX26/(Formulas!$A$3*2))),1)*$C26))</f>
        <v>0</v>
      </c>
      <c r="EA26" s="79"/>
      <c r="EB26" s="77"/>
      <c r="EC26" s="77"/>
      <c r="ED26" s="80">
        <f>IF($C26="",ROUND(MIN(1,IF(Input!$A$11="Weekly",EB26/(Formulas!$A$3*1),EB26/(Formulas!$A$3*2))),1),IF(TEXT(ISNUMBER($C26),"#####")="False",ROUND(MIN(1,IF(Input!$A$11="Weekly",EB26/(Formulas!$A$3*1),EB26/(Formulas!$A$3*2))),1),ROUND(MIN(1,IF(Input!$A$11="Weekly",EB26/(Formulas!$A$3*1),EB26/(Formulas!$A$3*2))),1)*$C26))</f>
        <v>0</v>
      </c>
      <c r="EE26" s="79"/>
      <c r="EF26" s="77"/>
      <c r="EG26" s="77"/>
      <c r="EH26" s="80">
        <f>IF($C26="",ROUND(MIN(1,IF(Input!$A$11="Weekly",EF26/(Formulas!$A$3*1),EF26/(Formulas!$A$3*2))),1),IF(TEXT(ISNUMBER($C26),"#####")="False",ROUND(MIN(1,IF(Input!$A$11="Weekly",EF26/(Formulas!$A$3*1),EF26/(Formulas!$A$3*2))),1),ROUND(MIN(1,IF(Input!$A$11="Weekly",EF26/(Formulas!$A$3*1),EF26/(Formulas!$A$3*2))),1)*$C26))</f>
        <v>0</v>
      </c>
      <c r="EI26" s="79"/>
      <c r="EJ26" s="77"/>
      <c r="EK26" s="77"/>
      <c r="EL26" s="80">
        <f>IF($C26="",ROUND(MIN(1,IF(Input!$A$11="Weekly",EJ26/(Formulas!$A$3*1),EJ26/(Formulas!$A$3*2))),1),IF(TEXT(ISNUMBER($C26),"#####")="False",ROUND(MIN(1,IF(Input!$A$11="Weekly",EJ26/(Formulas!$A$3*1),EJ26/(Formulas!$A$3*2))),1),ROUND(MIN(1,IF(Input!$A$11="Weekly",EJ26/(Formulas!$A$3*1),EJ26/(Formulas!$A$3*2))),1)*$C26))</f>
        <v>0</v>
      </c>
      <c r="EM26" s="79"/>
      <c r="EN26" s="77"/>
      <c r="EO26" s="77"/>
      <c r="EP26" s="80">
        <f>IF($C26="",ROUND(MIN(1,IF(Input!$A$11="Weekly",EN26/(Formulas!$A$3*1),EN26/(Formulas!$A$3*2))),1),IF(TEXT(ISNUMBER($C26),"#####")="False",ROUND(MIN(1,IF(Input!$A$11="Weekly",EN26/(Formulas!$A$3*1),EN26/(Formulas!$A$3*2))),1),ROUND(MIN(1,IF(Input!$A$11="Weekly",EN26/(Formulas!$A$3*1),EN26/(Formulas!$A$3*2))),1)*$C26))</f>
        <v>0</v>
      </c>
      <c r="EQ26" s="79"/>
      <c r="ER26" s="77"/>
      <c r="ES26" s="77"/>
      <c r="ET26" s="80">
        <f>IF($C26="",ROUND(MIN(1,IF(Input!$A$11="Weekly",ER26/(Formulas!$A$3*1),ER26/(Formulas!$A$3*2))),1),IF(TEXT(ISNUMBER($C26),"#####")="False",ROUND(MIN(1,IF(Input!$A$11="Weekly",ER26/(Formulas!$A$3*1),ER26/(Formulas!$A$3*2))),1),ROUND(MIN(1,IF(Input!$A$11="Weekly",ER26/(Formulas!$A$3*1),ER26/(Formulas!$A$3*2))),1)*$C26))</f>
        <v>0</v>
      </c>
      <c r="EU26" s="79"/>
      <c r="EV26" s="77"/>
      <c r="EW26" s="77"/>
      <c r="EX26" s="80">
        <f>IF($C26="",ROUND(MIN(1,IF(Input!$A$11="Weekly",EV26/(Formulas!$A$3*1),EV26/(Formulas!$A$3*2))),1),IF(TEXT(ISNUMBER($C26),"#####")="False",ROUND(MIN(1,IF(Input!$A$11="Weekly",EV26/(Formulas!$A$3*1),EV26/(Formulas!$A$3*2))),1),ROUND(MIN(1,IF(Input!$A$11="Weekly",EV26/(Formulas!$A$3*1),EV26/(Formulas!$A$3*2))),1)*$C26))</f>
        <v>0</v>
      </c>
      <c r="EY26" s="79"/>
      <c r="EZ26" s="77"/>
      <c r="FA26" s="77"/>
      <c r="FB26" s="80">
        <f>IF($C26="",ROUND(MIN(1,IF(Input!$A$11="Weekly",EZ26/(Formulas!$A$3*1),EZ26/(Formulas!$A$3*2))),1),IF(TEXT(ISNUMBER($C26),"#####")="False",ROUND(MIN(1,IF(Input!$A$11="Weekly",EZ26/(Formulas!$A$3*1),EZ26/(Formulas!$A$3*2))),1),ROUND(MIN(1,IF(Input!$A$11="Weekly",EZ26/(Formulas!$A$3*1),EZ26/(Formulas!$A$3*2))),1)*$C26))</f>
        <v>0</v>
      </c>
      <c r="FC26" s="79"/>
      <c r="FD26" s="77"/>
      <c r="FE26" s="77"/>
      <c r="FF26" s="80">
        <f>IF($C26="",ROUND(MIN(1,IF(Input!$A$11="Weekly",FD26/(Formulas!$A$3*1),FD26/(Formulas!$A$3*2))),1),IF(TEXT(ISNUMBER($C26),"#####")="False",ROUND(MIN(1,IF(Input!$A$11="Weekly",FD26/(Formulas!$A$3*1),FD26/(Formulas!$A$3*2))),1),ROUND(MIN(1,IF(Input!$A$11="Weekly",FD26/(Formulas!$A$3*1),FD26/(Formulas!$A$3*2))),1)*$C26))</f>
        <v>0</v>
      </c>
      <c r="FG26" s="79"/>
      <c r="FH26" s="77"/>
      <c r="FI26" s="77"/>
      <c r="FJ26" s="80">
        <f>IF($C26="",ROUND(MIN(1,IF(Input!$A$11="Weekly",FH26/(Formulas!$A$3*1),FH26/(Formulas!$A$3*2))),1),IF(TEXT(ISNUMBER($C26),"#####")="False",ROUND(MIN(1,IF(Input!$A$11="Weekly",FH26/(Formulas!$A$3*1),FH26/(Formulas!$A$3*2))),1),ROUND(MIN(1,IF(Input!$A$11="Weekly",FH26/(Formulas!$A$3*1),FH26/(Formulas!$A$3*2))),1)*$C26))</f>
        <v>0</v>
      </c>
      <c r="FK26" s="79"/>
      <c r="FL26" s="77"/>
      <c r="FM26" s="77"/>
      <c r="FN26" s="80">
        <f>IF($C26="",ROUND(MIN(1,IF(Input!$A$11="Weekly",FL26/(Formulas!$A$3*1),FL26/(Formulas!$A$3*2))),1),IF(TEXT(ISNUMBER($C26),"#####")="False",ROUND(MIN(1,IF(Input!$A$11="Weekly",FL26/(Formulas!$A$3*1),FL26/(Formulas!$A$3*2))),1),ROUND(MIN(1,IF(Input!$A$11="Weekly",FL26/(Formulas!$A$3*1),FL26/(Formulas!$A$3*2))),1)*$C26))</f>
        <v>0</v>
      </c>
      <c r="FO26" s="79"/>
      <c r="FP26" s="77"/>
      <c r="FQ26" s="77"/>
      <c r="FR26" s="80">
        <f>IF($C26="",ROUND(MIN(1,IF(Input!$A$11="Weekly",FP26/(Formulas!$A$3*1),FP26/(Formulas!$A$3*2))),1),IF(TEXT(ISNUMBER($C26),"#####")="False",ROUND(MIN(1,IF(Input!$A$11="Weekly",FP26/(Formulas!$A$3*1),FP26/(Formulas!$A$3*2))),1),ROUND(MIN(1,IF(Input!$A$11="Weekly",FP26/(Formulas!$A$3*1),FP26/(Formulas!$A$3*2))),1)*$C26))</f>
        <v>0</v>
      </c>
      <c r="FS26" s="79"/>
      <c r="FT26" s="77"/>
      <c r="FU26" s="77"/>
      <c r="FV26" s="80">
        <f>IF($C26="",ROUND(MIN(1,IF(Input!$A$11="Weekly",FT26/(Formulas!$A$3*1),FT26/(Formulas!$A$3*2))),1),IF(TEXT(ISNUMBER($C26),"#####")="False",ROUND(MIN(1,IF(Input!$A$11="Weekly",FT26/(Formulas!$A$3*1),FT26/(Formulas!$A$3*2))),1),ROUND(MIN(1,IF(Input!$A$11="Weekly",FT26/(Formulas!$A$3*1),FT26/(Formulas!$A$3*2))),1)*$C26))</f>
        <v>0</v>
      </c>
      <c r="FW26" s="79"/>
      <c r="FX26" s="77"/>
      <c r="FY26" s="77"/>
      <c r="FZ26" s="80">
        <f>IF($C26="",ROUND(MIN(1,IF(Input!$A$11="Weekly",FX26/(Formulas!$A$3*1),FX26/(Formulas!$A$3*2))),1),IF(TEXT(ISNUMBER($C26),"#####")="False",ROUND(MIN(1,IF(Input!$A$11="Weekly",FX26/(Formulas!$A$3*1),FX26/(Formulas!$A$3*2))),1),ROUND(MIN(1,IF(Input!$A$11="Weekly",FX26/(Formulas!$A$3*1),FX26/(Formulas!$A$3*2))),1)*$C26))</f>
        <v>0</v>
      </c>
      <c r="GA26" s="79"/>
      <c r="GB26" s="77"/>
      <c r="GC26" s="77"/>
      <c r="GD26" s="80">
        <f>IF($C26="",ROUND(MIN(1,IF(Input!$A$11="Weekly",GB26/(Formulas!$A$3*1),GB26/(Formulas!$A$3*2))),1),IF(TEXT(ISNUMBER($C26),"#####")="False",ROUND(MIN(1,IF(Input!$A$11="Weekly",GB26/(Formulas!$A$3*1),GB26/(Formulas!$A$3*2))),1),ROUND(MIN(1,IF(Input!$A$11="Weekly",GB26/(Formulas!$A$3*1),GB26/(Formulas!$A$3*2))),1)*$C26))</f>
        <v>0</v>
      </c>
      <c r="GE26" s="79"/>
      <c r="GF26" s="77"/>
      <c r="GG26" s="77"/>
      <c r="GH26" s="80">
        <f>IF($C26="",ROUND(MIN(1,IF(Input!$A$11="Weekly",GF26/(Formulas!$A$3*1),GF26/(Formulas!$A$3*2))),1),IF(TEXT(ISNUMBER($C26),"#####")="False",ROUND(MIN(1,IF(Input!$A$11="Weekly",GF26/(Formulas!$A$3*1),GF26/(Formulas!$A$3*2))),1),ROUND(MIN(1,IF(Input!$A$11="Weekly",GF26/(Formulas!$A$3*1),GF26/(Formulas!$A$3*2))),1)*$C26))</f>
        <v>0</v>
      </c>
      <c r="GI26" s="79"/>
      <c r="GJ26" s="77"/>
      <c r="GK26" s="77"/>
      <c r="GL26" s="80">
        <f>IF($C26="",ROUND(MIN(1,IF(Input!$A$11="Weekly",GJ26/(Formulas!$A$3*1),GJ26/(Formulas!$A$3*2))),1),IF(TEXT(ISNUMBER($C26),"#####")="False",ROUND(MIN(1,IF(Input!$A$11="Weekly",GJ26/(Formulas!$A$3*1),GJ26/(Formulas!$A$3*2))),1),ROUND(MIN(1,IF(Input!$A$11="Weekly",GJ26/(Formulas!$A$3*1),GJ26/(Formulas!$A$3*2))),1)*$C26))</f>
        <v>0</v>
      </c>
      <c r="GM26" s="79"/>
      <c r="GN26" s="77"/>
      <c r="GO26" s="77"/>
      <c r="GP26" s="80">
        <f>IF($C26="",ROUND(MIN(1,IF(Input!$A$11="Weekly",GN26/(Formulas!$A$3*1),GN26/(Formulas!$A$3*2))),1),IF(TEXT(ISNUMBER($C26),"#####")="False",ROUND(MIN(1,IF(Input!$A$11="Weekly",GN26/(Formulas!$A$3*1),GN26/(Formulas!$A$3*2))),1),ROUND(MIN(1,IF(Input!$A$11="Weekly",GN26/(Formulas!$A$3*1),GN26/(Formulas!$A$3*2))),1)*$C26))</f>
        <v>0</v>
      </c>
      <c r="GQ26" s="79"/>
      <c r="GR26" s="77"/>
      <c r="GS26" s="77"/>
      <c r="GT26" s="80">
        <f>IF($C26="",ROUND(MIN(1,IF(Input!$A$11="Weekly",GR26/(Formulas!$A$3*1),GR26/(Formulas!$A$3*2))),1),IF(TEXT(ISNUMBER($C26),"#####")="False",ROUND(MIN(1,IF(Input!$A$11="Weekly",GR26/(Formulas!$A$3*1),GR26/(Formulas!$A$3*2))),1),ROUND(MIN(1,IF(Input!$A$11="Weekly",GR26/(Formulas!$A$3*1),GR26/(Formulas!$A$3*2))),1)*$C26))</f>
        <v>0</v>
      </c>
      <c r="GU26" s="79"/>
      <c r="GV26" s="77"/>
      <c r="GW26" s="77"/>
      <c r="GX26" s="80">
        <f>IF($C26="",ROUND(MIN(1,IF(Input!$A$11="Weekly",GV26/(Formulas!$A$3*1),GV26/(Formulas!$A$3*2))),1),IF(TEXT(ISNUMBER($C26),"#####")="False",ROUND(MIN(1,IF(Input!$A$11="Weekly",GV26/(Formulas!$A$3*1),GV26/(Formulas!$A$3*2))),1),ROUND(MIN(1,IF(Input!$A$11="Weekly",GV26/(Formulas!$A$3*1),GV26/(Formulas!$A$3*2))),1)*$C26))</f>
        <v>0</v>
      </c>
      <c r="GY26" s="79"/>
      <c r="GZ26" s="77"/>
      <c r="HA26" s="77"/>
      <c r="HB26" s="80">
        <f>IF($C26="",ROUND(MIN(1,IF(Input!$A$11="Weekly",GZ26/(Formulas!$A$3*1),GZ26/(Formulas!$A$3*2))),1),IF(TEXT(ISNUMBER($C26),"#####")="False",ROUND(MIN(1,IF(Input!$A$11="Weekly",GZ26/(Formulas!$A$3*1),GZ26/(Formulas!$A$3*2))),1),ROUND(MIN(1,IF(Input!$A$11="Weekly",GZ26/(Formulas!$A$3*1),GZ26/(Formulas!$A$3*2))),1)*$C26))</f>
        <v>0</v>
      </c>
      <c r="HC26" s="79"/>
      <c r="HD26" s="77"/>
      <c r="HE26" s="77"/>
      <c r="HF26" s="80">
        <f>IF($C26="",ROUND(MIN(1,IF(Input!$A$11="Weekly",HD26/(Formulas!$A$3*1),HD26/(Formulas!$A$3*2))),1),IF(TEXT(ISNUMBER($C26),"#####")="False",ROUND(MIN(1,IF(Input!$A$11="Weekly",HD26/(Formulas!$A$3*1),HD26/(Formulas!$A$3*2))),1),ROUND(MIN(1,IF(Input!$A$11="Weekly",HD26/(Formulas!$A$3*1),HD26/(Formulas!$A$3*2))),1)*$C26))</f>
        <v>0</v>
      </c>
      <c r="HG26" s="79"/>
      <c r="HH26" s="35"/>
      <c r="HI26" s="35">
        <f t="shared" si="0"/>
        <v>0</v>
      </c>
      <c r="HJ26" s="35"/>
      <c r="HK26" s="35">
        <f t="shared" si="1"/>
        <v>0</v>
      </c>
      <c r="HL26" s="35"/>
      <c r="HM26" s="35">
        <f t="shared" si="2"/>
        <v>0</v>
      </c>
      <c r="HN26" s="35"/>
      <c r="HO26" s="35">
        <f t="shared" si="3"/>
        <v>0</v>
      </c>
      <c r="HP26" s="35"/>
      <c r="HQ26" s="35"/>
      <c r="HR26" s="35"/>
      <c r="HS26" s="35"/>
      <c r="HT26" s="35"/>
    </row>
    <row r="27" spans="2:228" x14ac:dyDescent="0.25">
      <c r="B27" s="74"/>
      <c r="D27" s="77"/>
      <c r="E27" s="77"/>
      <c r="F27" s="80">
        <f>IF($C27="",ROUND(MIN(1,IF(Input!$A$11="Weekly",D27/(Formulas!$A$3*1),D27/(Formulas!$A$3*2))),1),IF(TEXT(ISNUMBER($C27),"#####")="False",ROUND(MIN(1,IF(Input!$A$11="Weekly",D27/(Formulas!$A$3*1),D27/(Formulas!$A$3*2))),1),ROUND(MIN(1,IF(Input!$A$11="Weekly",D27/(Formulas!$A$3*1),D27/(Formulas!$A$3*2))),1)*$C27))</f>
        <v>0</v>
      </c>
      <c r="G27" s="101"/>
      <c r="H27" s="77"/>
      <c r="I27" s="77"/>
      <c r="J27" s="80">
        <f>IF($C27="",ROUND(MIN(1,IF(Input!$A$11="Weekly",H27/(Formulas!$A$3*1),H27/(Formulas!$A$3*2))),1),IF(TEXT(ISNUMBER($C27),"#####")="False",ROUND(MIN(1,IF(Input!$A$11="Weekly",H27/(Formulas!$A$3*1),H27/(Formulas!$A$3*2))),1),ROUND(MIN(1,IF(Input!$A$11="Weekly",H27/(Formulas!$A$3*1),H27/(Formulas!$A$3*2))),1)*$C27))</f>
        <v>0</v>
      </c>
      <c r="K27" s="101"/>
      <c r="L27" s="77"/>
      <c r="M27" s="77"/>
      <c r="N27" s="80">
        <f>IF($C27="",ROUND(MIN(1,IF(Input!$A$11="Weekly",L27/(Formulas!$A$3*1),L27/(Formulas!$A$3*2))),1),IF(TEXT(ISNUMBER($C27),"#####")="False",ROUND(MIN(1,IF(Input!$A$11="Weekly",L27/(Formulas!$A$3*1),L27/(Formulas!$A$3*2))),1),ROUND(MIN(1,IF(Input!$A$11="Weekly",L27/(Formulas!$A$3*1),L27/(Formulas!$A$3*2))),1)*$C27))</f>
        <v>0</v>
      </c>
      <c r="O27" s="101"/>
      <c r="P27" s="77"/>
      <c r="Q27" s="77"/>
      <c r="R27" s="80">
        <f>IF($C27="",ROUND(MIN(1,IF(Input!$A$11="Weekly",P27/(Formulas!$A$3*1),P27/(Formulas!$A$3*2))),1),IF(TEXT(ISNUMBER($C27),"#####")="False",ROUND(MIN(1,IF(Input!$A$11="Weekly",P27/(Formulas!$A$3*1),P27/(Formulas!$A$3*2))),1),ROUND(MIN(1,IF(Input!$A$11="Weekly",P27/(Formulas!$A$3*1),P27/(Formulas!$A$3*2))),1)*$C27))</f>
        <v>0</v>
      </c>
      <c r="S27" s="101"/>
      <c r="T27" s="77"/>
      <c r="U27" s="77"/>
      <c r="V27" s="80">
        <f>IF($C27="",ROUND(MIN(1,IF(Input!$A$11="Weekly",T27/(Formulas!$A$3*1),T27/(Formulas!$A$3*2))),1),IF(TEXT(ISNUMBER($C27),"#####")="False",ROUND(MIN(1,IF(Input!$A$11="Weekly",T27/(Formulas!$A$3*1),T27/(Formulas!$A$3*2))),1),ROUND(MIN(1,IF(Input!$A$11="Weekly",T27/(Formulas!$A$3*1),T27/(Formulas!$A$3*2))),1)*$C27))</f>
        <v>0</v>
      </c>
      <c r="W27" s="79"/>
      <c r="X27" s="77"/>
      <c r="Y27" s="77"/>
      <c r="Z27" s="80">
        <f>IF($C27="",ROUND(MIN(1,IF(Input!$A$11="Weekly",X27/(Formulas!$A$3*1),X27/(Formulas!$A$3*2))),1),IF(TEXT(ISNUMBER($C27),"#####")="False",ROUND(MIN(1,IF(Input!$A$11="Weekly",X27/(Formulas!$A$3*1),X27/(Formulas!$A$3*2))),1),ROUND(MIN(1,IF(Input!$A$11="Weekly",X27/(Formulas!$A$3*1),X27/(Formulas!$A$3*2))),1)*$C27))</f>
        <v>0</v>
      </c>
      <c r="AA27" s="101"/>
      <c r="AB27" s="77"/>
      <c r="AC27" s="77"/>
      <c r="AD27" s="80">
        <f>IF($C27="",ROUND(MIN(1,IF(Input!$A$11="Weekly",AB27/(Formulas!$A$3*1),AB27/(Formulas!$A$3*2))),1),IF(TEXT(ISNUMBER($C27),"#####")="False",ROUND(MIN(1,IF(Input!$A$11="Weekly",AB27/(Formulas!$A$3*1),AB27/(Formulas!$A$3*2))),1),ROUND(MIN(1,IF(Input!$A$11="Weekly",AB27/(Formulas!$A$3*1),AB27/(Formulas!$A$3*2))),1)*$C27))</f>
        <v>0</v>
      </c>
      <c r="AE27" s="101"/>
      <c r="AF27" s="77"/>
      <c r="AG27" s="77"/>
      <c r="AH27" s="80">
        <f>IF($C27="",ROUND(MIN(1,IF(Input!$A$11="Weekly",AF27/(Formulas!$A$3*1),AF27/(Formulas!$A$3*2))),1),IF(TEXT(ISNUMBER($C27),"#####")="False",ROUND(MIN(1,IF(Input!$A$11="Weekly",AF27/(Formulas!$A$3*1),AF27/(Formulas!$A$3*2))),1),ROUND(MIN(1,IF(Input!$A$11="Weekly",AF27/(Formulas!$A$3*1),AF27/(Formulas!$A$3*2))),1)*$C27))</f>
        <v>0</v>
      </c>
      <c r="AI27" s="101"/>
      <c r="AJ27" s="77"/>
      <c r="AK27" s="77"/>
      <c r="AL27" s="80">
        <f>IF($C27="",ROUND(MIN(1,IF(Input!$A$11="Weekly",AJ27/(Formulas!$A$3*1),AJ27/(Formulas!$A$3*2))),1),IF(TEXT(ISNUMBER($C27),"#####")="False",ROUND(MIN(1,IF(Input!$A$11="Weekly",AJ27/(Formulas!$A$3*1),AJ27/(Formulas!$A$3*2))),1),ROUND(MIN(1,IF(Input!$A$11="Weekly",AJ27/(Formulas!$A$3*1),AJ27/(Formulas!$A$3*2))),1)*$C27))</f>
        <v>0</v>
      </c>
      <c r="AM27" s="79"/>
      <c r="AN27" s="77"/>
      <c r="AO27" s="77"/>
      <c r="AP27" s="80">
        <f>IF($C27="",ROUND(MIN(1,IF(Input!$A$11="Weekly",AN27/(Formulas!$A$3*1),AN27/(Formulas!$A$3*2))),1),IF(TEXT(ISNUMBER($C27),"#####")="False",ROUND(MIN(1,IF(Input!$A$11="Weekly",AN27/(Formulas!$A$3*1),AN27/(Formulas!$A$3*2))),1),ROUND(MIN(1,IF(Input!$A$11="Weekly",AN27/(Formulas!$A$3*1),AN27/(Formulas!$A$3*2))),1)*$C27))</f>
        <v>0</v>
      </c>
      <c r="AQ27" s="79"/>
      <c r="AR27" s="77"/>
      <c r="AS27" s="77"/>
      <c r="AT27" s="80">
        <f>IF($C27="",ROUND(MIN(1,IF(Input!$A$11="Weekly",AR27/(Formulas!$A$3*1),AR27/(Formulas!$A$3*2))),1),IF(TEXT(ISNUMBER($C27),"#####")="False",ROUND(MIN(1,IF(Input!$A$11="Weekly",AR27/(Formulas!$A$3*1),AR27/(Formulas!$A$3*2))),1),ROUND(MIN(1,IF(Input!$A$11="Weekly",AR27/(Formulas!$A$3*1),AR27/(Formulas!$A$3*2))),1)*$C27))</f>
        <v>0</v>
      </c>
      <c r="AU27" s="79"/>
      <c r="AV27" s="77"/>
      <c r="AW27" s="77"/>
      <c r="AX27" s="80">
        <f>IF($C27="",ROUND(MIN(1,IF(Input!$A$11="Weekly",AV27/(Formulas!$A$3*1),AV27/(Formulas!$A$3*2))),1),IF(TEXT(ISNUMBER($C27),"#####")="False",ROUND(MIN(1,IF(Input!$A$11="Weekly",AV27/(Formulas!$A$3*1),AV27/(Formulas!$A$3*2))),1),ROUND(MIN(1,IF(Input!$A$11="Weekly",AV27/(Formulas!$A$3*1),AV27/(Formulas!$A$3*2))),1)*$C27))</f>
        <v>0</v>
      </c>
      <c r="AY27" s="79"/>
      <c r="AZ27" s="77"/>
      <c r="BA27" s="77"/>
      <c r="BB27" s="80">
        <f>IF($C27="",ROUND(MIN(1,IF(Input!$A$11="Weekly",AZ27/(Formulas!$A$3*1),AZ27/(Formulas!$A$3*2))),1),IF(TEXT(ISNUMBER($C27),"#####")="False",ROUND(MIN(1,IF(Input!$A$11="Weekly",AZ27/(Formulas!$A$3*1),AZ27/(Formulas!$A$3*2))),1),ROUND(MIN(1,IF(Input!$A$11="Weekly",AZ27/(Formulas!$A$3*1),AZ27/(Formulas!$A$3*2))),1)*$C27))</f>
        <v>0</v>
      </c>
      <c r="BC27" s="79"/>
      <c r="BD27" s="77"/>
      <c r="BE27" s="77"/>
      <c r="BF27" s="80">
        <f>IF($C27="",ROUND(MIN(1,IF(Input!$A$11="Weekly",BD27/(Formulas!$A$3*1),BD27/(Formulas!$A$3*2))),1),IF(TEXT(ISNUMBER($C27),"#####")="False",ROUND(MIN(1,IF(Input!$A$11="Weekly",BD27/(Formulas!$A$3*1),BD27/(Formulas!$A$3*2))),1),ROUND(MIN(1,IF(Input!$A$11="Weekly",BD27/(Formulas!$A$3*1),BD27/(Formulas!$A$3*2))),1)*$C27))</f>
        <v>0</v>
      </c>
      <c r="BG27" s="79"/>
      <c r="BH27" s="77"/>
      <c r="BI27" s="77"/>
      <c r="BJ27" s="80">
        <f>IF($C27="",ROUND(MIN(1,IF(Input!$A$11="Weekly",BH27/(Formulas!$A$3*1),BH27/(Formulas!$A$3*2))),1),IF(TEXT(ISNUMBER($C27),"#####")="False",ROUND(MIN(1,IF(Input!$A$11="Weekly",BH27/(Formulas!$A$3*1),BH27/(Formulas!$A$3*2))),1),ROUND(MIN(1,IF(Input!$A$11="Weekly",BH27/(Formulas!$A$3*1),BH27/(Formulas!$A$3*2))),1)*$C27))</f>
        <v>0</v>
      </c>
      <c r="BK27" s="79"/>
      <c r="BL27" s="77"/>
      <c r="BM27" s="77"/>
      <c r="BN27" s="80">
        <f>IF($C27="",ROUND(MIN(1,IF(Input!$A$11="Weekly",BL27/(Formulas!$A$3*1),BL27/(Formulas!$A$3*2))),1),IF(TEXT(ISNUMBER($C27),"#####")="False",ROUND(MIN(1,IF(Input!$A$11="Weekly",BL27/(Formulas!$A$3*1),BL27/(Formulas!$A$3*2))),1),ROUND(MIN(1,IF(Input!$A$11="Weekly",BL27/(Formulas!$A$3*1),BL27/(Formulas!$A$3*2))),1)*$C27))</f>
        <v>0</v>
      </c>
      <c r="BO27" s="79"/>
      <c r="BP27" s="77"/>
      <c r="BQ27" s="77"/>
      <c r="BR27" s="80">
        <f>IF($C27="",ROUND(MIN(1,IF(Input!$A$11="Weekly",BP27/(Formulas!$A$3*1),BP27/(Formulas!$A$3*2))),1),IF(TEXT(ISNUMBER($C27),"#####")="False",ROUND(MIN(1,IF(Input!$A$11="Weekly",BP27/(Formulas!$A$3*1),BP27/(Formulas!$A$3*2))),1),ROUND(MIN(1,IF(Input!$A$11="Weekly",BP27/(Formulas!$A$3*1),BP27/(Formulas!$A$3*2))),1)*$C27))</f>
        <v>0</v>
      </c>
      <c r="BS27" s="79"/>
      <c r="BT27" s="77"/>
      <c r="BU27" s="77"/>
      <c r="BV27" s="80">
        <f>IF($C27="",ROUND(MIN(1,IF(Input!$A$11="Weekly",BT27/(Formulas!$A$3*1),BT27/(Formulas!$A$3*2))),1),IF(TEXT(ISNUMBER($C27),"#####")="False",ROUND(MIN(1,IF(Input!$A$11="Weekly",BT27/(Formulas!$A$3*1),BT27/(Formulas!$A$3*2))),1),ROUND(MIN(1,IF(Input!$A$11="Weekly",BT27/(Formulas!$A$3*1),BT27/(Formulas!$A$3*2))),1)*$C27))</f>
        <v>0</v>
      </c>
      <c r="BW27" s="79"/>
      <c r="BX27" s="77"/>
      <c r="BY27" s="77"/>
      <c r="BZ27" s="80">
        <f>IF($C27="",ROUND(MIN(1,IF(Input!$A$11="Weekly",BX27/(Formulas!$A$3*1),BX27/(Formulas!$A$3*2))),1),IF(TEXT(ISNUMBER($C27),"#####")="False",ROUND(MIN(1,IF(Input!$A$11="Weekly",BX27/(Formulas!$A$3*1),BX27/(Formulas!$A$3*2))),1),ROUND(MIN(1,IF(Input!$A$11="Weekly",BX27/(Formulas!$A$3*1),BX27/(Formulas!$A$3*2))),1)*$C27))</f>
        <v>0</v>
      </c>
      <c r="CA27" s="79"/>
      <c r="CB27" s="77"/>
      <c r="CC27" s="77"/>
      <c r="CD27" s="80">
        <f>IF($C27="",ROUND(MIN(1,IF(Input!$A$11="Weekly",CB27/(Formulas!$A$3*1),CB27/(Formulas!$A$3*2))),1),IF(TEXT(ISNUMBER($C27),"#####")="False",ROUND(MIN(1,IF(Input!$A$11="Weekly",CB27/(Formulas!$A$3*1),CB27/(Formulas!$A$3*2))),1),ROUND(MIN(1,IF(Input!$A$11="Weekly",CB27/(Formulas!$A$3*1),CB27/(Formulas!$A$3*2))),1)*$C27))</f>
        <v>0</v>
      </c>
      <c r="CE27" s="79"/>
      <c r="CF27" s="77"/>
      <c r="CG27" s="77"/>
      <c r="CH27" s="80">
        <f>IF($C27="",ROUND(MIN(1,IF(Input!$A$11="Weekly",CF27/(Formulas!$A$3*1),CF27/(Formulas!$A$3*2))),1),IF(TEXT(ISNUMBER($C27),"#####")="False",ROUND(MIN(1,IF(Input!$A$11="Weekly",CF27/(Formulas!$A$3*1),CF27/(Formulas!$A$3*2))),1),ROUND(MIN(1,IF(Input!$A$11="Weekly",CF27/(Formulas!$A$3*1),CF27/(Formulas!$A$3*2))),1)*$C27))</f>
        <v>0</v>
      </c>
      <c r="CI27" s="79"/>
      <c r="CJ27" s="77"/>
      <c r="CK27" s="77"/>
      <c r="CL27" s="80">
        <f>IF($C27="",ROUND(MIN(1,IF(Input!$A$11="Weekly",CJ27/(Formulas!$A$3*1),CJ27/(Formulas!$A$3*2))),1),IF(TEXT(ISNUMBER($C27),"#####")="False",ROUND(MIN(1,IF(Input!$A$11="Weekly",CJ27/(Formulas!$A$3*1),CJ27/(Formulas!$A$3*2))),1),ROUND(MIN(1,IF(Input!$A$11="Weekly",CJ27/(Formulas!$A$3*1),CJ27/(Formulas!$A$3*2))),1)*$C27))</f>
        <v>0</v>
      </c>
      <c r="CM27" s="79"/>
      <c r="CN27" s="77"/>
      <c r="CO27" s="77"/>
      <c r="CP27" s="80">
        <f>IF($C27="",ROUND(MIN(1,IF(Input!$A$11="Weekly",CN27/(Formulas!$A$3*1),CN27/(Formulas!$A$3*2))),1),IF(TEXT(ISNUMBER($C27),"#####")="False",ROUND(MIN(1,IF(Input!$A$11="Weekly",CN27/(Formulas!$A$3*1),CN27/(Formulas!$A$3*2))),1),ROUND(MIN(1,IF(Input!$A$11="Weekly",CN27/(Formulas!$A$3*1),CN27/(Formulas!$A$3*2))),1)*$C27))</f>
        <v>0</v>
      </c>
      <c r="CQ27" s="79"/>
      <c r="CR27" s="77"/>
      <c r="CS27" s="77"/>
      <c r="CT27" s="80">
        <f>IF($C27="",ROUND(MIN(1,IF(Input!$A$11="Weekly",CR27/(Formulas!$A$3*1),CR27/(Formulas!$A$3*2))),1),IF(TEXT(ISNUMBER($C27),"#####")="False",ROUND(MIN(1,IF(Input!$A$11="Weekly",CR27/(Formulas!$A$3*1),CR27/(Formulas!$A$3*2))),1),ROUND(MIN(1,IF(Input!$A$11="Weekly",CR27/(Formulas!$A$3*1),CR27/(Formulas!$A$3*2))),1)*$C27))</f>
        <v>0</v>
      </c>
      <c r="CU27" s="79"/>
      <c r="CV27" s="77"/>
      <c r="CW27" s="77"/>
      <c r="CX27" s="80">
        <f>IF($C27="",ROUND(MIN(1,IF(Input!$A$11="Weekly",CV27/(Formulas!$A$3*1),CV27/(Formulas!$A$3*2))),1),IF(TEXT(ISNUMBER($C27),"#####")="False",ROUND(MIN(1,IF(Input!$A$11="Weekly",CV27/(Formulas!$A$3*1),CV27/(Formulas!$A$3*2))),1),ROUND(MIN(1,IF(Input!$A$11="Weekly",CV27/(Formulas!$A$3*1),CV27/(Formulas!$A$3*2))),1)*$C27))</f>
        <v>0</v>
      </c>
      <c r="CY27" s="79"/>
      <c r="CZ27" s="77"/>
      <c r="DA27" s="77"/>
      <c r="DB27" s="80">
        <f>IF($C27="",ROUND(MIN(1,IF(Input!$A$11="Weekly",CZ27/(Formulas!$A$3*1),CZ27/(Formulas!$A$3*2))),1),IF(TEXT(ISNUMBER($C27),"#####")="False",ROUND(MIN(1,IF(Input!$A$11="Weekly",CZ27/(Formulas!$A$3*1),CZ27/(Formulas!$A$3*2))),1),ROUND(MIN(1,IF(Input!$A$11="Weekly",CZ27/(Formulas!$A$3*1),CZ27/(Formulas!$A$3*2))),1)*$C27))</f>
        <v>0</v>
      </c>
      <c r="DC27" s="79"/>
      <c r="DD27" s="77"/>
      <c r="DE27" s="77"/>
      <c r="DF27" s="80">
        <f>IF($C27="",ROUND(MIN(1,IF(Input!$A$11="Weekly",DD27/(Formulas!$A$3*1),DD27/(Formulas!$A$3*2))),1),IF(TEXT(ISNUMBER($C27),"#####")="False",ROUND(MIN(1,IF(Input!$A$11="Weekly",DD27/(Formulas!$A$3*1),DD27/(Formulas!$A$3*2))),1),ROUND(MIN(1,IF(Input!$A$11="Weekly",DD27/(Formulas!$A$3*1),DD27/(Formulas!$A$3*2))),1)*$C27))</f>
        <v>0</v>
      </c>
      <c r="DG27" s="79"/>
      <c r="DH27" s="77"/>
      <c r="DI27" s="77"/>
      <c r="DJ27" s="80">
        <f>IF($C27="",ROUND(MIN(1,IF(Input!$A$11="Weekly",DH27/(Formulas!$A$3*1),DH27/(Formulas!$A$3*2))),1),IF(TEXT(ISNUMBER($C27),"#####")="False",ROUND(MIN(1,IF(Input!$A$11="Weekly",DH27/(Formulas!$A$3*1),DH27/(Formulas!$A$3*2))),1),ROUND(MIN(1,IF(Input!$A$11="Weekly",DH27/(Formulas!$A$3*1),DH27/(Formulas!$A$3*2))),1)*$C27))</f>
        <v>0</v>
      </c>
      <c r="DK27" s="79"/>
      <c r="DL27" s="77"/>
      <c r="DM27" s="77"/>
      <c r="DN27" s="80">
        <f>IF($C27="",ROUND(MIN(1,IF(Input!$A$11="Weekly",DL27/(Formulas!$A$3*1),DL27/(Formulas!$A$3*2))),1),IF(TEXT(ISNUMBER($C27),"#####")="False",ROUND(MIN(1,IF(Input!$A$11="Weekly",DL27/(Formulas!$A$3*1),DL27/(Formulas!$A$3*2))),1),ROUND(MIN(1,IF(Input!$A$11="Weekly",DL27/(Formulas!$A$3*1),DL27/(Formulas!$A$3*2))),1)*$C27))</f>
        <v>0</v>
      </c>
      <c r="DO27" s="79"/>
      <c r="DP27" s="77"/>
      <c r="DQ27" s="77"/>
      <c r="DR27" s="80">
        <f>IF($C27="",ROUND(MIN(1,IF(Input!$A$11="Weekly",DP27/(Formulas!$A$3*1),DP27/(Formulas!$A$3*2))),1),IF(TEXT(ISNUMBER($C27),"#####")="False",ROUND(MIN(1,IF(Input!$A$11="Weekly",DP27/(Formulas!$A$3*1),DP27/(Formulas!$A$3*2))),1),ROUND(MIN(1,IF(Input!$A$11="Weekly",DP27/(Formulas!$A$3*1),DP27/(Formulas!$A$3*2))),1)*$C27))</f>
        <v>0</v>
      </c>
      <c r="DS27" s="79"/>
      <c r="DT27" s="77"/>
      <c r="DU27" s="77"/>
      <c r="DV27" s="80">
        <f>IF($C27="",ROUND(MIN(1,IF(Input!$A$11="Weekly",DT27/(Formulas!$A$3*1),DT27/(Formulas!$A$3*2))),1),IF(TEXT(ISNUMBER($C27),"#####")="False",ROUND(MIN(1,IF(Input!$A$11="Weekly",DT27/(Formulas!$A$3*1),DT27/(Formulas!$A$3*2))),1),ROUND(MIN(1,IF(Input!$A$11="Weekly",DT27/(Formulas!$A$3*1),DT27/(Formulas!$A$3*2))),1)*$C27))</f>
        <v>0</v>
      </c>
      <c r="DW27" s="79"/>
      <c r="DX27" s="77"/>
      <c r="DY27" s="77"/>
      <c r="DZ27" s="80">
        <f>IF($C27="",ROUND(MIN(1,IF(Input!$A$11="Weekly",DX27/(Formulas!$A$3*1),DX27/(Formulas!$A$3*2))),1),IF(TEXT(ISNUMBER($C27),"#####")="False",ROUND(MIN(1,IF(Input!$A$11="Weekly",DX27/(Formulas!$A$3*1),DX27/(Formulas!$A$3*2))),1),ROUND(MIN(1,IF(Input!$A$11="Weekly",DX27/(Formulas!$A$3*1),DX27/(Formulas!$A$3*2))),1)*$C27))</f>
        <v>0</v>
      </c>
      <c r="EA27" s="79"/>
      <c r="EB27" s="77"/>
      <c r="EC27" s="77"/>
      <c r="ED27" s="80">
        <f>IF($C27="",ROUND(MIN(1,IF(Input!$A$11="Weekly",EB27/(Formulas!$A$3*1),EB27/(Formulas!$A$3*2))),1),IF(TEXT(ISNUMBER($C27),"#####")="False",ROUND(MIN(1,IF(Input!$A$11="Weekly",EB27/(Formulas!$A$3*1),EB27/(Formulas!$A$3*2))),1),ROUND(MIN(1,IF(Input!$A$11="Weekly",EB27/(Formulas!$A$3*1),EB27/(Formulas!$A$3*2))),1)*$C27))</f>
        <v>0</v>
      </c>
      <c r="EE27" s="79"/>
      <c r="EF27" s="77"/>
      <c r="EG27" s="77"/>
      <c r="EH27" s="80">
        <f>IF($C27="",ROUND(MIN(1,IF(Input!$A$11="Weekly",EF27/(Formulas!$A$3*1),EF27/(Formulas!$A$3*2))),1),IF(TEXT(ISNUMBER($C27),"#####")="False",ROUND(MIN(1,IF(Input!$A$11="Weekly",EF27/(Formulas!$A$3*1),EF27/(Formulas!$A$3*2))),1),ROUND(MIN(1,IF(Input!$A$11="Weekly",EF27/(Formulas!$A$3*1),EF27/(Formulas!$A$3*2))),1)*$C27))</f>
        <v>0</v>
      </c>
      <c r="EI27" s="79"/>
      <c r="EJ27" s="77"/>
      <c r="EK27" s="77"/>
      <c r="EL27" s="80">
        <f>IF($C27="",ROUND(MIN(1,IF(Input!$A$11="Weekly",EJ27/(Formulas!$A$3*1),EJ27/(Formulas!$A$3*2))),1),IF(TEXT(ISNUMBER($C27),"#####")="False",ROUND(MIN(1,IF(Input!$A$11="Weekly",EJ27/(Formulas!$A$3*1),EJ27/(Formulas!$A$3*2))),1),ROUND(MIN(1,IF(Input!$A$11="Weekly",EJ27/(Formulas!$A$3*1),EJ27/(Formulas!$A$3*2))),1)*$C27))</f>
        <v>0</v>
      </c>
      <c r="EM27" s="79"/>
      <c r="EN27" s="77"/>
      <c r="EO27" s="77"/>
      <c r="EP27" s="80">
        <f>IF($C27="",ROUND(MIN(1,IF(Input!$A$11="Weekly",EN27/(Formulas!$A$3*1),EN27/(Formulas!$A$3*2))),1),IF(TEXT(ISNUMBER($C27),"#####")="False",ROUND(MIN(1,IF(Input!$A$11="Weekly",EN27/(Formulas!$A$3*1),EN27/(Formulas!$A$3*2))),1),ROUND(MIN(1,IF(Input!$A$11="Weekly",EN27/(Formulas!$A$3*1),EN27/(Formulas!$A$3*2))),1)*$C27))</f>
        <v>0</v>
      </c>
      <c r="EQ27" s="79"/>
      <c r="ER27" s="77"/>
      <c r="ES27" s="77"/>
      <c r="ET27" s="80">
        <f>IF($C27="",ROUND(MIN(1,IF(Input!$A$11="Weekly",ER27/(Formulas!$A$3*1),ER27/(Formulas!$A$3*2))),1),IF(TEXT(ISNUMBER($C27),"#####")="False",ROUND(MIN(1,IF(Input!$A$11="Weekly",ER27/(Formulas!$A$3*1),ER27/(Formulas!$A$3*2))),1),ROUND(MIN(1,IF(Input!$A$11="Weekly",ER27/(Formulas!$A$3*1),ER27/(Formulas!$A$3*2))),1)*$C27))</f>
        <v>0</v>
      </c>
      <c r="EU27" s="79"/>
      <c r="EV27" s="77"/>
      <c r="EW27" s="77"/>
      <c r="EX27" s="80">
        <f>IF($C27="",ROUND(MIN(1,IF(Input!$A$11="Weekly",EV27/(Formulas!$A$3*1),EV27/(Formulas!$A$3*2))),1),IF(TEXT(ISNUMBER($C27),"#####")="False",ROUND(MIN(1,IF(Input!$A$11="Weekly",EV27/(Formulas!$A$3*1),EV27/(Formulas!$A$3*2))),1),ROUND(MIN(1,IF(Input!$A$11="Weekly",EV27/(Formulas!$A$3*1),EV27/(Formulas!$A$3*2))),1)*$C27))</f>
        <v>0</v>
      </c>
      <c r="EY27" s="79"/>
      <c r="EZ27" s="77"/>
      <c r="FA27" s="77"/>
      <c r="FB27" s="80">
        <f>IF($C27="",ROUND(MIN(1,IF(Input!$A$11="Weekly",EZ27/(Formulas!$A$3*1),EZ27/(Formulas!$A$3*2))),1),IF(TEXT(ISNUMBER($C27),"#####")="False",ROUND(MIN(1,IF(Input!$A$11="Weekly",EZ27/(Formulas!$A$3*1),EZ27/(Formulas!$A$3*2))),1),ROUND(MIN(1,IF(Input!$A$11="Weekly",EZ27/(Formulas!$A$3*1),EZ27/(Formulas!$A$3*2))),1)*$C27))</f>
        <v>0</v>
      </c>
      <c r="FC27" s="79"/>
      <c r="FD27" s="77"/>
      <c r="FE27" s="77"/>
      <c r="FF27" s="80">
        <f>IF($C27="",ROUND(MIN(1,IF(Input!$A$11="Weekly",FD27/(Formulas!$A$3*1),FD27/(Formulas!$A$3*2))),1),IF(TEXT(ISNUMBER($C27),"#####")="False",ROUND(MIN(1,IF(Input!$A$11="Weekly",FD27/(Formulas!$A$3*1),FD27/(Formulas!$A$3*2))),1),ROUND(MIN(1,IF(Input!$A$11="Weekly",FD27/(Formulas!$A$3*1),FD27/(Formulas!$A$3*2))),1)*$C27))</f>
        <v>0</v>
      </c>
      <c r="FG27" s="79"/>
      <c r="FH27" s="77"/>
      <c r="FI27" s="77"/>
      <c r="FJ27" s="80">
        <f>IF($C27="",ROUND(MIN(1,IF(Input!$A$11="Weekly",FH27/(Formulas!$A$3*1),FH27/(Formulas!$A$3*2))),1),IF(TEXT(ISNUMBER($C27),"#####")="False",ROUND(MIN(1,IF(Input!$A$11="Weekly",FH27/(Formulas!$A$3*1),FH27/(Formulas!$A$3*2))),1),ROUND(MIN(1,IF(Input!$A$11="Weekly",FH27/(Formulas!$A$3*1),FH27/(Formulas!$A$3*2))),1)*$C27))</f>
        <v>0</v>
      </c>
      <c r="FK27" s="79"/>
      <c r="FL27" s="77"/>
      <c r="FM27" s="77"/>
      <c r="FN27" s="80">
        <f>IF($C27="",ROUND(MIN(1,IF(Input!$A$11="Weekly",FL27/(Formulas!$A$3*1),FL27/(Formulas!$A$3*2))),1),IF(TEXT(ISNUMBER($C27),"#####")="False",ROUND(MIN(1,IF(Input!$A$11="Weekly",FL27/(Formulas!$A$3*1),FL27/(Formulas!$A$3*2))),1),ROUND(MIN(1,IF(Input!$A$11="Weekly",FL27/(Formulas!$A$3*1),FL27/(Formulas!$A$3*2))),1)*$C27))</f>
        <v>0</v>
      </c>
      <c r="FO27" s="79"/>
      <c r="FP27" s="77"/>
      <c r="FQ27" s="77"/>
      <c r="FR27" s="80">
        <f>IF($C27="",ROUND(MIN(1,IF(Input!$A$11="Weekly",FP27/(Formulas!$A$3*1),FP27/(Formulas!$A$3*2))),1),IF(TEXT(ISNUMBER($C27),"#####")="False",ROUND(MIN(1,IF(Input!$A$11="Weekly",FP27/(Formulas!$A$3*1),FP27/(Formulas!$A$3*2))),1),ROUND(MIN(1,IF(Input!$A$11="Weekly",FP27/(Formulas!$A$3*1),FP27/(Formulas!$A$3*2))),1)*$C27))</f>
        <v>0</v>
      </c>
      <c r="FS27" s="79"/>
      <c r="FT27" s="77"/>
      <c r="FU27" s="77"/>
      <c r="FV27" s="80">
        <f>IF($C27="",ROUND(MIN(1,IF(Input!$A$11="Weekly",FT27/(Formulas!$A$3*1),FT27/(Formulas!$A$3*2))),1),IF(TEXT(ISNUMBER($C27),"#####")="False",ROUND(MIN(1,IF(Input!$A$11="Weekly",FT27/(Formulas!$A$3*1),FT27/(Formulas!$A$3*2))),1),ROUND(MIN(1,IF(Input!$A$11="Weekly",FT27/(Formulas!$A$3*1),FT27/(Formulas!$A$3*2))),1)*$C27))</f>
        <v>0</v>
      </c>
      <c r="FW27" s="79"/>
      <c r="FX27" s="77"/>
      <c r="FY27" s="77"/>
      <c r="FZ27" s="80">
        <f>IF($C27="",ROUND(MIN(1,IF(Input!$A$11="Weekly",FX27/(Formulas!$A$3*1),FX27/(Formulas!$A$3*2))),1),IF(TEXT(ISNUMBER($C27),"#####")="False",ROUND(MIN(1,IF(Input!$A$11="Weekly",FX27/(Formulas!$A$3*1),FX27/(Formulas!$A$3*2))),1),ROUND(MIN(1,IF(Input!$A$11="Weekly",FX27/(Formulas!$A$3*1),FX27/(Formulas!$A$3*2))),1)*$C27))</f>
        <v>0</v>
      </c>
      <c r="GA27" s="79"/>
      <c r="GB27" s="77"/>
      <c r="GC27" s="77"/>
      <c r="GD27" s="80">
        <f>IF($C27="",ROUND(MIN(1,IF(Input!$A$11="Weekly",GB27/(Formulas!$A$3*1),GB27/(Formulas!$A$3*2))),1),IF(TEXT(ISNUMBER($C27),"#####")="False",ROUND(MIN(1,IF(Input!$A$11="Weekly",GB27/(Formulas!$A$3*1),GB27/(Formulas!$A$3*2))),1),ROUND(MIN(1,IF(Input!$A$11="Weekly",GB27/(Formulas!$A$3*1),GB27/(Formulas!$A$3*2))),1)*$C27))</f>
        <v>0</v>
      </c>
      <c r="GE27" s="79"/>
      <c r="GF27" s="77"/>
      <c r="GG27" s="77"/>
      <c r="GH27" s="80">
        <f>IF($C27="",ROUND(MIN(1,IF(Input!$A$11="Weekly",GF27/(Formulas!$A$3*1),GF27/(Formulas!$A$3*2))),1),IF(TEXT(ISNUMBER($C27),"#####")="False",ROUND(MIN(1,IF(Input!$A$11="Weekly",GF27/(Formulas!$A$3*1),GF27/(Formulas!$A$3*2))),1),ROUND(MIN(1,IF(Input!$A$11="Weekly",GF27/(Formulas!$A$3*1),GF27/(Formulas!$A$3*2))),1)*$C27))</f>
        <v>0</v>
      </c>
      <c r="GI27" s="79"/>
      <c r="GJ27" s="77"/>
      <c r="GK27" s="77"/>
      <c r="GL27" s="80">
        <f>IF($C27="",ROUND(MIN(1,IF(Input!$A$11="Weekly",GJ27/(Formulas!$A$3*1),GJ27/(Formulas!$A$3*2))),1),IF(TEXT(ISNUMBER($C27),"#####")="False",ROUND(MIN(1,IF(Input!$A$11="Weekly",GJ27/(Formulas!$A$3*1),GJ27/(Formulas!$A$3*2))),1),ROUND(MIN(1,IF(Input!$A$11="Weekly",GJ27/(Formulas!$A$3*1),GJ27/(Formulas!$A$3*2))),1)*$C27))</f>
        <v>0</v>
      </c>
      <c r="GM27" s="79"/>
      <c r="GN27" s="77"/>
      <c r="GO27" s="77"/>
      <c r="GP27" s="80">
        <f>IF($C27="",ROUND(MIN(1,IF(Input!$A$11="Weekly",GN27/(Formulas!$A$3*1),GN27/(Formulas!$A$3*2))),1),IF(TEXT(ISNUMBER($C27),"#####")="False",ROUND(MIN(1,IF(Input!$A$11="Weekly",GN27/(Formulas!$A$3*1),GN27/(Formulas!$A$3*2))),1),ROUND(MIN(1,IF(Input!$A$11="Weekly",GN27/(Formulas!$A$3*1),GN27/(Formulas!$A$3*2))),1)*$C27))</f>
        <v>0</v>
      </c>
      <c r="GQ27" s="79"/>
      <c r="GR27" s="77"/>
      <c r="GS27" s="77"/>
      <c r="GT27" s="80">
        <f>IF($C27="",ROUND(MIN(1,IF(Input!$A$11="Weekly",GR27/(Formulas!$A$3*1),GR27/(Formulas!$A$3*2))),1),IF(TEXT(ISNUMBER($C27),"#####")="False",ROUND(MIN(1,IF(Input!$A$11="Weekly",GR27/(Formulas!$A$3*1),GR27/(Formulas!$A$3*2))),1),ROUND(MIN(1,IF(Input!$A$11="Weekly",GR27/(Formulas!$A$3*1),GR27/(Formulas!$A$3*2))),1)*$C27))</f>
        <v>0</v>
      </c>
      <c r="GU27" s="79"/>
      <c r="GV27" s="77"/>
      <c r="GW27" s="77"/>
      <c r="GX27" s="80">
        <f>IF($C27="",ROUND(MIN(1,IF(Input!$A$11="Weekly",GV27/(Formulas!$A$3*1),GV27/(Formulas!$A$3*2))),1),IF(TEXT(ISNUMBER($C27),"#####")="False",ROUND(MIN(1,IF(Input!$A$11="Weekly",GV27/(Formulas!$A$3*1),GV27/(Formulas!$A$3*2))),1),ROUND(MIN(1,IF(Input!$A$11="Weekly",GV27/(Formulas!$A$3*1),GV27/(Formulas!$A$3*2))),1)*$C27))</f>
        <v>0</v>
      </c>
      <c r="GY27" s="79"/>
      <c r="GZ27" s="77"/>
      <c r="HA27" s="77"/>
      <c r="HB27" s="80">
        <f>IF($C27="",ROUND(MIN(1,IF(Input!$A$11="Weekly",GZ27/(Formulas!$A$3*1),GZ27/(Formulas!$A$3*2))),1),IF(TEXT(ISNUMBER($C27),"#####")="False",ROUND(MIN(1,IF(Input!$A$11="Weekly",GZ27/(Formulas!$A$3*1),GZ27/(Formulas!$A$3*2))),1),ROUND(MIN(1,IF(Input!$A$11="Weekly",GZ27/(Formulas!$A$3*1),GZ27/(Formulas!$A$3*2))),1)*$C27))</f>
        <v>0</v>
      </c>
      <c r="HC27" s="79"/>
      <c r="HD27" s="77"/>
      <c r="HE27" s="77"/>
      <c r="HF27" s="80">
        <f>IF($C27="",ROUND(MIN(1,IF(Input!$A$11="Weekly",HD27/(Formulas!$A$3*1),HD27/(Formulas!$A$3*2))),1),IF(TEXT(ISNUMBER($C27),"#####")="False",ROUND(MIN(1,IF(Input!$A$11="Weekly",HD27/(Formulas!$A$3*1),HD27/(Formulas!$A$3*2))),1),ROUND(MIN(1,IF(Input!$A$11="Weekly",HD27/(Formulas!$A$3*1),HD27/(Formulas!$A$3*2))),1)*$C27))</f>
        <v>0</v>
      </c>
      <c r="HG27" s="79"/>
      <c r="HH27" s="35"/>
      <c r="HI27" s="35">
        <f t="shared" si="0"/>
        <v>0</v>
      </c>
      <c r="HJ27" s="35"/>
      <c r="HK27" s="35">
        <f t="shared" si="1"/>
        <v>0</v>
      </c>
      <c r="HL27" s="35"/>
      <c r="HM27" s="35">
        <f t="shared" si="2"/>
        <v>0</v>
      </c>
      <c r="HN27" s="35"/>
      <c r="HO27" s="35">
        <f t="shared" si="3"/>
        <v>0</v>
      </c>
      <c r="HP27" s="35"/>
      <c r="HQ27" s="35"/>
      <c r="HR27" s="35"/>
      <c r="HS27" s="35"/>
      <c r="HT27" s="35"/>
    </row>
    <row r="28" spans="2:228" x14ac:dyDescent="0.25">
      <c r="B28" s="74"/>
      <c r="D28" s="77"/>
      <c r="E28" s="77"/>
      <c r="F28" s="80">
        <f>IF($C28="",ROUND(MIN(1,IF(Input!$A$11="Weekly",D28/(Formulas!$A$3*1),D28/(Formulas!$A$3*2))),1),IF(TEXT(ISNUMBER($C28),"#####")="False",ROUND(MIN(1,IF(Input!$A$11="Weekly",D28/(Formulas!$A$3*1),D28/(Formulas!$A$3*2))),1),ROUND(MIN(1,IF(Input!$A$11="Weekly",D28/(Formulas!$A$3*1),D28/(Formulas!$A$3*2))),1)*$C28))</f>
        <v>0</v>
      </c>
      <c r="G28" s="101"/>
      <c r="H28" s="77"/>
      <c r="I28" s="77"/>
      <c r="J28" s="80">
        <f>IF($C28="",ROUND(MIN(1,IF(Input!$A$11="Weekly",H28/(Formulas!$A$3*1),H28/(Formulas!$A$3*2))),1),IF(TEXT(ISNUMBER($C28),"#####")="False",ROUND(MIN(1,IF(Input!$A$11="Weekly",H28/(Formulas!$A$3*1),H28/(Formulas!$A$3*2))),1),ROUND(MIN(1,IF(Input!$A$11="Weekly",H28/(Formulas!$A$3*1),H28/(Formulas!$A$3*2))),1)*$C28))</f>
        <v>0</v>
      </c>
      <c r="K28" s="101"/>
      <c r="L28" s="77"/>
      <c r="M28" s="77"/>
      <c r="N28" s="80">
        <f>IF($C28="",ROUND(MIN(1,IF(Input!$A$11="Weekly",L28/(Formulas!$A$3*1),L28/(Formulas!$A$3*2))),1),IF(TEXT(ISNUMBER($C28),"#####")="False",ROUND(MIN(1,IF(Input!$A$11="Weekly",L28/(Formulas!$A$3*1),L28/(Formulas!$A$3*2))),1),ROUND(MIN(1,IF(Input!$A$11="Weekly",L28/(Formulas!$A$3*1),L28/(Formulas!$A$3*2))),1)*$C28))</f>
        <v>0</v>
      </c>
      <c r="O28" s="101"/>
      <c r="P28" s="77"/>
      <c r="Q28" s="77"/>
      <c r="R28" s="80">
        <f>IF($C28="",ROUND(MIN(1,IF(Input!$A$11="Weekly",P28/(Formulas!$A$3*1),P28/(Formulas!$A$3*2))),1),IF(TEXT(ISNUMBER($C28),"#####")="False",ROUND(MIN(1,IF(Input!$A$11="Weekly",P28/(Formulas!$A$3*1),P28/(Formulas!$A$3*2))),1),ROUND(MIN(1,IF(Input!$A$11="Weekly",P28/(Formulas!$A$3*1),P28/(Formulas!$A$3*2))),1)*$C28))</f>
        <v>0</v>
      </c>
      <c r="S28" s="101"/>
      <c r="T28" s="77"/>
      <c r="U28" s="77"/>
      <c r="V28" s="80">
        <f>IF($C28="",ROUND(MIN(1,IF(Input!$A$11="Weekly",T28/(Formulas!$A$3*1),T28/(Formulas!$A$3*2))),1),IF(TEXT(ISNUMBER($C28),"#####")="False",ROUND(MIN(1,IF(Input!$A$11="Weekly",T28/(Formulas!$A$3*1),T28/(Formulas!$A$3*2))),1),ROUND(MIN(1,IF(Input!$A$11="Weekly",T28/(Formulas!$A$3*1),T28/(Formulas!$A$3*2))),1)*$C28))</f>
        <v>0</v>
      </c>
      <c r="W28" s="79"/>
      <c r="X28" s="77"/>
      <c r="Y28" s="77"/>
      <c r="Z28" s="80">
        <f>IF($C28="",ROUND(MIN(1,IF(Input!$A$11="Weekly",X28/(Formulas!$A$3*1),X28/(Formulas!$A$3*2))),1),IF(TEXT(ISNUMBER($C28),"#####")="False",ROUND(MIN(1,IF(Input!$A$11="Weekly",X28/(Formulas!$A$3*1),X28/(Formulas!$A$3*2))),1),ROUND(MIN(1,IF(Input!$A$11="Weekly",X28/(Formulas!$A$3*1),X28/(Formulas!$A$3*2))),1)*$C28))</f>
        <v>0</v>
      </c>
      <c r="AA28" s="101"/>
      <c r="AB28" s="77"/>
      <c r="AC28" s="77"/>
      <c r="AD28" s="80">
        <f>IF($C28="",ROUND(MIN(1,IF(Input!$A$11="Weekly",AB28/(Formulas!$A$3*1),AB28/(Formulas!$A$3*2))),1),IF(TEXT(ISNUMBER($C28),"#####")="False",ROUND(MIN(1,IF(Input!$A$11="Weekly",AB28/(Formulas!$A$3*1),AB28/(Formulas!$A$3*2))),1),ROUND(MIN(1,IF(Input!$A$11="Weekly",AB28/(Formulas!$A$3*1),AB28/(Formulas!$A$3*2))),1)*$C28))</f>
        <v>0</v>
      </c>
      <c r="AE28" s="101"/>
      <c r="AF28" s="77"/>
      <c r="AG28" s="77"/>
      <c r="AH28" s="80">
        <f>IF($C28="",ROUND(MIN(1,IF(Input!$A$11="Weekly",AF28/(Formulas!$A$3*1),AF28/(Formulas!$A$3*2))),1),IF(TEXT(ISNUMBER($C28),"#####")="False",ROUND(MIN(1,IF(Input!$A$11="Weekly",AF28/(Formulas!$A$3*1),AF28/(Formulas!$A$3*2))),1),ROUND(MIN(1,IF(Input!$A$11="Weekly",AF28/(Formulas!$A$3*1),AF28/(Formulas!$A$3*2))),1)*$C28))</f>
        <v>0</v>
      </c>
      <c r="AI28" s="101"/>
      <c r="AJ28" s="77"/>
      <c r="AK28" s="77"/>
      <c r="AL28" s="80">
        <f>IF($C28="",ROUND(MIN(1,IF(Input!$A$11="Weekly",AJ28/(Formulas!$A$3*1),AJ28/(Formulas!$A$3*2))),1),IF(TEXT(ISNUMBER($C28),"#####")="False",ROUND(MIN(1,IF(Input!$A$11="Weekly",AJ28/(Formulas!$A$3*1),AJ28/(Formulas!$A$3*2))),1),ROUND(MIN(1,IF(Input!$A$11="Weekly",AJ28/(Formulas!$A$3*1),AJ28/(Formulas!$A$3*2))),1)*$C28))</f>
        <v>0</v>
      </c>
      <c r="AM28" s="79"/>
      <c r="AN28" s="77"/>
      <c r="AO28" s="77"/>
      <c r="AP28" s="80">
        <f>IF($C28="",ROUND(MIN(1,IF(Input!$A$11="Weekly",AN28/(Formulas!$A$3*1),AN28/(Formulas!$A$3*2))),1),IF(TEXT(ISNUMBER($C28),"#####")="False",ROUND(MIN(1,IF(Input!$A$11="Weekly",AN28/(Formulas!$A$3*1),AN28/(Formulas!$A$3*2))),1),ROUND(MIN(1,IF(Input!$A$11="Weekly",AN28/(Formulas!$A$3*1),AN28/(Formulas!$A$3*2))),1)*$C28))</f>
        <v>0</v>
      </c>
      <c r="AQ28" s="79"/>
      <c r="AR28" s="77"/>
      <c r="AS28" s="77"/>
      <c r="AT28" s="80">
        <f>IF($C28="",ROUND(MIN(1,IF(Input!$A$11="Weekly",AR28/(Formulas!$A$3*1),AR28/(Formulas!$A$3*2))),1),IF(TEXT(ISNUMBER($C28),"#####")="False",ROUND(MIN(1,IF(Input!$A$11="Weekly",AR28/(Formulas!$A$3*1),AR28/(Formulas!$A$3*2))),1),ROUND(MIN(1,IF(Input!$A$11="Weekly",AR28/(Formulas!$A$3*1),AR28/(Formulas!$A$3*2))),1)*$C28))</f>
        <v>0</v>
      </c>
      <c r="AU28" s="79"/>
      <c r="AV28" s="77"/>
      <c r="AW28" s="77"/>
      <c r="AX28" s="80">
        <f>IF($C28="",ROUND(MIN(1,IF(Input!$A$11="Weekly",AV28/(Formulas!$A$3*1),AV28/(Formulas!$A$3*2))),1),IF(TEXT(ISNUMBER($C28),"#####")="False",ROUND(MIN(1,IF(Input!$A$11="Weekly",AV28/(Formulas!$A$3*1),AV28/(Formulas!$A$3*2))),1),ROUND(MIN(1,IF(Input!$A$11="Weekly",AV28/(Formulas!$A$3*1),AV28/(Formulas!$A$3*2))),1)*$C28))</f>
        <v>0</v>
      </c>
      <c r="AY28" s="79"/>
      <c r="AZ28" s="77"/>
      <c r="BA28" s="77"/>
      <c r="BB28" s="80">
        <f>IF($C28="",ROUND(MIN(1,IF(Input!$A$11="Weekly",AZ28/(Formulas!$A$3*1),AZ28/(Formulas!$A$3*2))),1),IF(TEXT(ISNUMBER($C28),"#####")="False",ROUND(MIN(1,IF(Input!$A$11="Weekly",AZ28/(Formulas!$A$3*1),AZ28/(Formulas!$A$3*2))),1),ROUND(MIN(1,IF(Input!$A$11="Weekly",AZ28/(Formulas!$A$3*1),AZ28/(Formulas!$A$3*2))),1)*$C28))</f>
        <v>0</v>
      </c>
      <c r="BC28" s="79"/>
      <c r="BD28" s="77"/>
      <c r="BE28" s="77"/>
      <c r="BF28" s="80">
        <f>IF($C28="",ROUND(MIN(1,IF(Input!$A$11="Weekly",BD28/(Formulas!$A$3*1),BD28/(Formulas!$A$3*2))),1),IF(TEXT(ISNUMBER($C28),"#####")="False",ROUND(MIN(1,IF(Input!$A$11="Weekly",BD28/(Formulas!$A$3*1),BD28/(Formulas!$A$3*2))),1),ROUND(MIN(1,IF(Input!$A$11="Weekly",BD28/(Formulas!$A$3*1),BD28/(Formulas!$A$3*2))),1)*$C28))</f>
        <v>0</v>
      </c>
      <c r="BG28" s="79"/>
      <c r="BH28" s="77"/>
      <c r="BI28" s="77"/>
      <c r="BJ28" s="80">
        <f>IF($C28="",ROUND(MIN(1,IF(Input!$A$11="Weekly",BH28/(Formulas!$A$3*1),BH28/(Formulas!$A$3*2))),1),IF(TEXT(ISNUMBER($C28),"#####")="False",ROUND(MIN(1,IF(Input!$A$11="Weekly",BH28/(Formulas!$A$3*1),BH28/(Formulas!$A$3*2))),1),ROUND(MIN(1,IF(Input!$A$11="Weekly",BH28/(Formulas!$A$3*1),BH28/(Formulas!$A$3*2))),1)*$C28))</f>
        <v>0</v>
      </c>
      <c r="BK28" s="79"/>
      <c r="BL28" s="77"/>
      <c r="BM28" s="77"/>
      <c r="BN28" s="80">
        <f>IF($C28="",ROUND(MIN(1,IF(Input!$A$11="Weekly",BL28/(Formulas!$A$3*1),BL28/(Formulas!$A$3*2))),1),IF(TEXT(ISNUMBER($C28),"#####")="False",ROUND(MIN(1,IF(Input!$A$11="Weekly",BL28/(Formulas!$A$3*1),BL28/(Formulas!$A$3*2))),1),ROUND(MIN(1,IF(Input!$A$11="Weekly",BL28/(Formulas!$A$3*1),BL28/(Formulas!$A$3*2))),1)*$C28))</f>
        <v>0</v>
      </c>
      <c r="BO28" s="79"/>
      <c r="BP28" s="77"/>
      <c r="BQ28" s="77"/>
      <c r="BR28" s="80">
        <f>IF($C28="",ROUND(MIN(1,IF(Input!$A$11="Weekly",BP28/(Formulas!$A$3*1),BP28/(Formulas!$A$3*2))),1),IF(TEXT(ISNUMBER($C28),"#####")="False",ROUND(MIN(1,IF(Input!$A$11="Weekly",BP28/(Formulas!$A$3*1),BP28/(Formulas!$A$3*2))),1),ROUND(MIN(1,IF(Input!$A$11="Weekly",BP28/(Formulas!$A$3*1),BP28/(Formulas!$A$3*2))),1)*$C28))</f>
        <v>0</v>
      </c>
      <c r="BS28" s="79"/>
      <c r="BT28" s="77"/>
      <c r="BU28" s="77"/>
      <c r="BV28" s="80">
        <f>IF($C28="",ROUND(MIN(1,IF(Input!$A$11="Weekly",BT28/(Formulas!$A$3*1),BT28/(Formulas!$A$3*2))),1),IF(TEXT(ISNUMBER($C28),"#####")="False",ROUND(MIN(1,IF(Input!$A$11="Weekly",BT28/(Formulas!$A$3*1),BT28/(Formulas!$A$3*2))),1),ROUND(MIN(1,IF(Input!$A$11="Weekly",BT28/(Formulas!$A$3*1),BT28/(Formulas!$A$3*2))),1)*$C28))</f>
        <v>0</v>
      </c>
      <c r="BW28" s="79"/>
      <c r="BX28" s="77"/>
      <c r="BY28" s="77"/>
      <c r="BZ28" s="80">
        <f>IF($C28="",ROUND(MIN(1,IF(Input!$A$11="Weekly",BX28/(Formulas!$A$3*1),BX28/(Formulas!$A$3*2))),1),IF(TEXT(ISNUMBER($C28),"#####")="False",ROUND(MIN(1,IF(Input!$A$11="Weekly",BX28/(Formulas!$A$3*1),BX28/(Formulas!$A$3*2))),1),ROUND(MIN(1,IF(Input!$A$11="Weekly",BX28/(Formulas!$A$3*1),BX28/(Formulas!$A$3*2))),1)*$C28))</f>
        <v>0</v>
      </c>
      <c r="CA28" s="79"/>
      <c r="CB28" s="77"/>
      <c r="CC28" s="77"/>
      <c r="CD28" s="80">
        <f>IF($C28="",ROUND(MIN(1,IF(Input!$A$11="Weekly",CB28/(Formulas!$A$3*1),CB28/(Formulas!$A$3*2))),1),IF(TEXT(ISNUMBER($C28),"#####")="False",ROUND(MIN(1,IF(Input!$A$11="Weekly",CB28/(Formulas!$A$3*1),CB28/(Formulas!$A$3*2))),1),ROUND(MIN(1,IF(Input!$A$11="Weekly",CB28/(Formulas!$A$3*1),CB28/(Formulas!$A$3*2))),1)*$C28))</f>
        <v>0</v>
      </c>
      <c r="CE28" s="79"/>
      <c r="CF28" s="77"/>
      <c r="CG28" s="77"/>
      <c r="CH28" s="80">
        <f>IF($C28="",ROUND(MIN(1,IF(Input!$A$11="Weekly",CF28/(Formulas!$A$3*1),CF28/(Formulas!$A$3*2))),1),IF(TEXT(ISNUMBER($C28),"#####")="False",ROUND(MIN(1,IF(Input!$A$11="Weekly",CF28/(Formulas!$A$3*1),CF28/(Formulas!$A$3*2))),1),ROUND(MIN(1,IF(Input!$A$11="Weekly",CF28/(Formulas!$A$3*1),CF28/(Formulas!$A$3*2))),1)*$C28))</f>
        <v>0</v>
      </c>
      <c r="CI28" s="79"/>
      <c r="CJ28" s="77"/>
      <c r="CK28" s="77"/>
      <c r="CL28" s="80">
        <f>IF($C28="",ROUND(MIN(1,IF(Input!$A$11="Weekly",CJ28/(Formulas!$A$3*1),CJ28/(Formulas!$A$3*2))),1),IF(TEXT(ISNUMBER($C28),"#####")="False",ROUND(MIN(1,IF(Input!$A$11="Weekly",CJ28/(Formulas!$A$3*1),CJ28/(Formulas!$A$3*2))),1),ROUND(MIN(1,IF(Input!$A$11="Weekly",CJ28/(Formulas!$A$3*1),CJ28/(Formulas!$A$3*2))),1)*$C28))</f>
        <v>0</v>
      </c>
      <c r="CM28" s="79"/>
      <c r="CN28" s="77"/>
      <c r="CO28" s="77"/>
      <c r="CP28" s="80">
        <f>IF($C28="",ROUND(MIN(1,IF(Input!$A$11="Weekly",CN28/(Formulas!$A$3*1),CN28/(Formulas!$A$3*2))),1),IF(TEXT(ISNUMBER($C28),"#####")="False",ROUND(MIN(1,IF(Input!$A$11="Weekly",CN28/(Formulas!$A$3*1),CN28/(Formulas!$A$3*2))),1),ROUND(MIN(1,IF(Input!$A$11="Weekly",CN28/(Formulas!$A$3*1),CN28/(Formulas!$A$3*2))),1)*$C28))</f>
        <v>0</v>
      </c>
      <c r="CQ28" s="79"/>
      <c r="CR28" s="77"/>
      <c r="CS28" s="77"/>
      <c r="CT28" s="80">
        <f>IF($C28="",ROUND(MIN(1,IF(Input!$A$11="Weekly",CR28/(Formulas!$A$3*1),CR28/(Formulas!$A$3*2))),1),IF(TEXT(ISNUMBER($C28),"#####")="False",ROUND(MIN(1,IF(Input!$A$11="Weekly",CR28/(Formulas!$A$3*1),CR28/(Formulas!$A$3*2))),1),ROUND(MIN(1,IF(Input!$A$11="Weekly",CR28/(Formulas!$A$3*1),CR28/(Formulas!$A$3*2))),1)*$C28))</f>
        <v>0</v>
      </c>
      <c r="CU28" s="79"/>
      <c r="CV28" s="77"/>
      <c r="CW28" s="77"/>
      <c r="CX28" s="80">
        <f>IF($C28="",ROUND(MIN(1,IF(Input!$A$11="Weekly",CV28/(Formulas!$A$3*1),CV28/(Formulas!$A$3*2))),1),IF(TEXT(ISNUMBER($C28),"#####")="False",ROUND(MIN(1,IF(Input!$A$11="Weekly",CV28/(Formulas!$A$3*1),CV28/(Formulas!$A$3*2))),1),ROUND(MIN(1,IF(Input!$A$11="Weekly",CV28/(Formulas!$A$3*1),CV28/(Formulas!$A$3*2))),1)*$C28))</f>
        <v>0</v>
      </c>
      <c r="CY28" s="79"/>
      <c r="CZ28" s="77"/>
      <c r="DA28" s="77"/>
      <c r="DB28" s="80">
        <f>IF($C28="",ROUND(MIN(1,IF(Input!$A$11="Weekly",CZ28/(Formulas!$A$3*1),CZ28/(Formulas!$A$3*2))),1),IF(TEXT(ISNUMBER($C28),"#####")="False",ROUND(MIN(1,IF(Input!$A$11="Weekly",CZ28/(Formulas!$A$3*1),CZ28/(Formulas!$A$3*2))),1),ROUND(MIN(1,IF(Input!$A$11="Weekly",CZ28/(Formulas!$A$3*1),CZ28/(Formulas!$A$3*2))),1)*$C28))</f>
        <v>0</v>
      </c>
      <c r="DC28" s="79"/>
      <c r="DD28" s="77"/>
      <c r="DE28" s="77"/>
      <c r="DF28" s="80">
        <f>IF($C28="",ROUND(MIN(1,IF(Input!$A$11="Weekly",DD28/(Formulas!$A$3*1),DD28/(Formulas!$A$3*2))),1),IF(TEXT(ISNUMBER($C28),"#####")="False",ROUND(MIN(1,IF(Input!$A$11="Weekly",DD28/(Formulas!$A$3*1),DD28/(Formulas!$A$3*2))),1),ROUND(MIN(1,IF(Input!$A$11="Weekly",DD28/(Formulas!$A$3*1),DD28/(Formulas!$A$3*2))),1)*$C28))</f>
        <v>0</v>
      </c>
      <c r="DG28" s="79"/>
      <c r="DH28" s="77"/>
      <c r="DI28" s="77"/>
      <c r="DJ28" s="80">
        <f>IF($C28="",ROUND(MIN(1,IF(Input!$A$11="Weekly",DH28/(Formulas!$A$3*1),DH28/(Formulas!$A$3*2))),1),IF(TEXT(ISNUMBER($C28),"#####")="False",ROUND(MIN(1,IF(Input!$A$11="Weekly",DH28/(Formulas!$A$3*1),DH28/(Formulas!$A$3*2))),1),ROUND(MIN(1,IF(Input!$A$11="Weekly",DH28/(Formulas!$A$3*1),DH28/(Formulas!$A$3*2))),1)*$C28))</f>
        <v>0</v>
      </c>
      <c r="DK28" s="79"/>
      <c r="DL28" s="77"/>
      <c r="DM28" s="77"/>
      <c r="DN28" s="80">
        <f>IF($C28="",ROUND(MIN(1,IF(Input!$A$11="Weekly",DL28/(Formulas!$A$3*1),DL28/(Formulas!$A$3*2))),1),IF(TEXT(ISNUMBER($C28),"#####")="False",ROUND(MIN(1,IF(Input!$A$11="Weekly",DL28/(Formulas!$A$3*1),DL28/(Formulas!$A$3*2))),1),ROUND(MIN(1,IF(Input!$A$11="Weekly",DL28/(Formulas!$A$3*1),DL28/(Formulas!$A$3*2))),1)*$C28))</f>
        <v>0</v>
      </c>
      <c r="DO28" s="79"/>
      <c r="DP28" s="77"/>
      <c r="DQ28" s="77"/>
      <c r="DR28" s="80">
        <f>IF($C28="",ROUND(MIN(1,IF(Input!$A$11="Weekly",DP28/(Formulas!$A$3*1),DP28/(Formulas!$A$3*2))),1),IF(TEXT(ISNUMBER($C28),"#####")="False",ROUND(MIN(1,IF(Input!$A$11="Weekly",DP28/(Formulas!$A$3*1),DP28/(Formulas!$A$3*2))),1),ROUND(MIN(1,IF(Input!$A$11="Weekly",DP28/(Formulas!$A$3*1),DP28/(Formulas!$A$3*2))),1)*$C28))</f>
        <v>0</v>
      </c>
      <c r="DS28" s="79"/>
      <c r="DT28" s="77"/>
      <c r="DU28" s="77"/>
      <c r="DV28" s="80">
        <f>IF($C28="",ROUND(MIN(1,IF(Input!$A$11="Weekly",DT28/(Formulas!$A$3*1),DT28/(Formulas!$A$3*2))),1),IF(TEXT(ISNUMBER($C28),"#####")="False",ROUND(MIN(1,IF(Input!$A$11="Weekly",DT28/(Formulas!$A$3*1),DT28/(Formulas!$A$3*2))),1),ROUND(MIN(1,IF(Input!$A$11="Weekly",DT28/(Formulas!$A$3*1),DT28/(Formulas!$A$3*2))),1)*$C28))</f>
        <v>0</v>
      </c>
      <c r="DW28" s="79"/>
      <c r="DX28" s="77"/>
      <c r="DY28" s="77"/>
      <c r="DZ28" s="80">
        <f>IF($C28="",ROUND(MIN(1,IF(Input!$A$11="Weekly",DX28/(Formulas!$A$3*1),DX28/(Formulas!$A$3*2))),1),IF(TEXT(ISNUMBER($C28),"#####")="False",ROUND(MIN(1,IF(Input!$A$11="Weekly",DX28/(Formulas!$A$3*1),DX28/(Formulas!$A$3*2))),1),ROUND(MIN(1,IF(Input!$A$11="Weekly",DX28/(Formulas!$A$3*1),DX28/(Formulas!$A$3*2))),1)*$C28))</f>
        <v>0</v>
      </c>
      <c r="EA28" s="79"/>
      <c r="EB28" s="77"/>
      <c r="EC28" s="77"/>
      <c r="ED28" s="80">
        <f>IF($C28="",ROUND(MIN(1,IF(Input!$A$11="Weekly",EB28/(Formulas!$A$3*1),EB28/(Formulas!$A$3*2))),1),IF(TEXT(ISNUMBER($C28),"#####")="False",ROUND(MIN(1,IF(Input!$A$11="Weekly",EB28/(Formulas!$A$3*1),EB28/(Formulas!$A$3*2))),1),ROUND(MIN(1,IF(Input!$A$11="Weekly",EB28/(Formulas!$A$3*1),EB28/(Formulas!$A$3*2))),1)*$C28))</f>
        <v>0</v>
      </c>
      <c r="EE28" s="79"/>
      <c r="EF28" s="77"/>
      <c r="EG28" s="77"/>
      <c r="EH28" s="80">
        <f>IF($C28="",ROUND(MIN(1,IF(Input!$A$11="Weekly",EF28/(Formulas!$A$3*1),EF28/(Formulas!$A$3*2))),1),IF(TEXT(ISNUMBER($C28),"#####")="False",ROUND(MIN(1,IF(Input!$A$11="Weekly",EF28/(Formulas!$A$3*1),EF28/(Formulas!$A$3*2))),1),ROUND(MIN(1,IF(Input!$A$11="Weekly",EF28/(Formulas!$A$3*1),EF28/(Formulas!$A$3*2))),1)*$C28))</f>
        <v>0</v>
      </c>
      <c r="EI28" s="79"/>
      <c r="EJ28" s="77"/>
      <c r="EK28" s="77"/>
      <c r="EL28" s="80">
        <f>IF($C28="",ROUND(MIN(1,IF(Input!$A$11="Weekly",EJ28/(Formulas!$A$3*1),EJ28/(Formulas!$A$3*2))),1),IF(TEXT(ISNUMBER($C28),"#####")="False",ROUND(MIN(1,IF(Input!$A$11="Weekly",EJ28/(Formulas!$A$3*1),EJ28/(Formulas!$A$3*2))),1),ROUND(MIN(1,IF(Input!$A$11="Weekly",EJ28/(Formulas!$A$3*1),EJ28/(Formulas!$A$3*2))),1)*$C28))</f>
        <v>0</v>
      </c>
      <c r="EM28" s="79"/>
      <c r="EN28" s="77"/>
      <c r="EO28" s="77"/>
      <c r="EP28" s="80">
        <f>IF($C28="",ROUND(MIN(1,IF(Input!$A$11="Weekly",EN28/(Formulas!$A$3*1),EN28/(Formulas!$A$3*2))),1),IF(TEXT(ISNUMBER($C28),"#####")="False",ROUND(MIN(1,IF(Input!$A$11="Weekly",EN28/(Formulas!$A$3*1),EN28/(Formulas!$A$3*2))),1),ROUND(MIN(1,IF(Input!$A$11="Weekly",EN28/(Formulas!$A$3*1),EN28/(Formulas!$A$3*2))),1)*$C28))</f>
        <v>0</v>
      </c>
      <c r="EQ28" s="79"/>
      <c r="ER28" s="77"/>
      <c r="ES28" s="77"/>
      <c r="ET28" s="80">
        <f>IF($C28="",ROUND(MIN(1,IF(Input!$A$11="Weekly",ER28/(Formulas!$A$3*1),ER28/(Formulas!$A$3*2))),1),IF(TEXT(ISNUMBER($C28),"#####")="False",ROUND(MIN(1,IF(Input!$A$11="Weekly",ER28/(Formulas!$A$3*1),ER28/(Formulas!$A$3*2))),1),ROUND(MIN(1,IF(Input!$A$11="Weekly",ER28/(Formulas!$A$3*1),ER28/(Formulas!$A$3*2))),1)*$C28))</f>
        <v>0</v>
      </c>
      <c r="EU28" s="79"/>
      <c r="EV28" s="77"/>
      <c r="EW28" s="77"/>
      <c r="EX28" s="80">
        <f>IF($C28="",ROUND(MIN(1,IF(Input!$A$11="Weekly",EV28/(Formulas!$A$3*1),EV28/(Formulas!$A$3*2))),1),IF(TEXT(ISNUMBER($C28),"#####")="False",ROUND(MIN(1,IF(Input!$A$11="Weekly",EV28/(Formulas!$A$3*1),EV28/(Formulas!$A$3*2))),1),ROUND(MIN(1,IF(Input!$A$11="Weekly",EV28/(Formulas!$A$3*1),EV28/(Formulas!$A$3*2))),1)*$C28))</f>
        <v>0</v>
      </c>
      <c r="EY28" s="79"/>
      <c r="EZ28" s="77"/>
      <c r="FA28" s="77"/>
      <c r="FB28" s="80">
        <f>IF($C28="",ROUND(MIN(1,IF(Input!$A$11="Weekly",EZ28/(Formulas!$A$3*1),EZ28/(Formulas!$A$3*2))),1),IF(TEXT(ISNUMBER($C28),"#####")="False",ROUND(MIN(1,IF(Input!$A$11="Weekly",EZ28/(Formulas!$A$3*1),EZ28/(Formulas!$A$3*2))),1),ROUND(MIN(1,IF(Input!$A$11="Weekly",EZ28/(Formulas!$A$3*1),EZ28/(Formulas!$A$3*2))),1)*$C28))</f>
        <v>0</v>
      </c>
      <c r="FC28" s="79"/>
      <c r="FD28" s="77"/>
      <c r="FE28" s="77"/>
      <c r="FF28" s="80">
        <f>IF($C28="",ROUND(MIN(1,IF(Input!$A$11="Weekly",FD28/(Formulas!$A$3*1),FD28/(Formulas!$A$3*2))),1),IF(TEXT(ISNUMBER($C28),"#####")="False",ROUND(MIN(1,IF(Input!$A$11="Weekly",FD28/(Formulas!$A$3*1),FD28/(Formulas!$A$3*2))),1),ROUND(MIN(1,IF(Input!$A$11="Weekly",FD28/(Formulas!$A$3*1),FD28/(Formulas!$A$3*2))),1)*$C28))</f>
        <v>0</v>
      </c>
      <c r="FG28" s="79"/>
      <c r="FH28" s="77"/>
      <c r="FI28" s="77"/>
      <c r="FJ28" s="80">
        <f>IF($C28="",ROUND(MIN(1,IF(Input!$A$11="Weekly",FH28/(Formulas!$A$3*1),FH28/(Formulas!$A$3*2))),1),IF(TEXT(ISNUMBER($C28),"#####")="False",ROUND(MIN(1,IF(Input!$A$11="Weekly",FH28/(Formulas!$A$3*1),FH28/(Formulas!$A$3*2))),1),ROUND(MIN(1,IF(Input!$A$11="Weekly",FH28/(Formulas!$A$3*1),FH28/(Formulas!$A$3*2))),1)*$C28))</f>
        <v>0</v>
      </c>
      <c r="FK28" s="79"/>
      <c r="FL28" s="77"/>
      <c r="FM28" s="77"/>
      <c r="FN28" s="80">
        <f>IF($C28="",ROUND(MIN(1,IF(Input!$A$11="Weekly",FL28/(Formulas!$A$3*1),FL28/(Formulas!$A$3*2))),1),IF(TEXT(ISNUMBER($C28),"#####")="False",ROUND(MIN(1,IF(Input!$A$11="Weekly",FL28/(Formulas!$A$3*1),FL28/(Formulas!$A$3*2))),1),ROUND(MIN(1,IF(Input!$A$11="Weekly",FL28/(Formulas!$A$3*1),FL28/(Formulas!$A$3*2))),1)*$C28))</f>
        <v>0</v>
      </c>
      <c r="FO28" s="79"/>
      <c r="FP28" s="77"/>
      <c r="FQ28" s="77"/>
      <c r="FR28" s="80">
        <f>IF($C28="",ROUND(MIN(1,IF(Input!$A$11="Weekly",FP28/(Formulas!$A$3*1),FP28/(Formulas!$A$3*2))),1),IF(TEXT(ISNUMBER($C28),"#####")="False",ROUND(MIN(1,IF(Input!$A$11="Weekly",FP28/(Formulas!$A$3*1),FP28/(Formulas!$A$3*2))),1),ROUND(MIN(1,IF(Input!$A$11="Weekly",FP28/(Formulas!$A$3*1),FP28/(Formulas!$A$3*2))),1)*$C28))</f>
        <v>0</v>
      </c>
      <c r="FS28" s="79"/>
      <c r="FT28" s="77"/>
      <c r="FU28" s="77"/>
      <c r="FV28" s="80">
        <f>IF($C28="",ROUND(MIN(1,IF(Input!$A$11="Weekly",FT28/(Formulas!$A$3*1),FT28/(Formulas!$A$3*2))),1),IF(TEXT(ISNUMBER($C28),"#####")="False",ROUND(MIN(1,IF(Input!$A$11="Weekly",FT28/(Formulas!$A$3*1),FT28/(Formulas!$A$3*2))),1),ROUND(MIN(1,IF(Input!$A$11="Weekly",FT28/(Formulas!$A$3*1),FT28/(Formulas!$A$3*2))),1)*$C28))</f>
        <v>0</v>
      </c>
      <c r="FW28" s="79"/>
      <c r="FX28" s="77"/>
      <c r="FY28" s="77"/>
      <c r="FZ28" s="80">
        <f>IF($C28="",ROUND(MIN(1,IF(Input!$A$11="Weekly",FX28/(Formulas!$A$3*1),FX28/(Formulas!$A$3*2))),1),IF(TEXT(ISNUMBER($C28),"#####")="False",ROUND(MIN(1,IF(Input!$A$11="Weekly",FX28/(Formulas!$A$3*1),FX28/(Formulas!$A$3*2))),1),ROUND(MIN(1,IF(Input!$A$11="Weekly",FX28/(Formulas!$A$3*1),FX28/(Formulas!$A$3*2))),1)*$C28))</f>
        <v>0</v>
      </c>
      <c r="GA28" s="79"/>
      <c r="GB28" s="77"/>
      <c r="GC28" s="77"/>
      <c r="GD28" s="80">
        <f>IF($C28="",ROUND(MIN(1,IF(Input!$A$11="Weekly",GB28/(Formulas!$A$3*1),GB28/(Formulas!$A$3*2))),1),IF(TEXT(ISNUMBER($C28),"#####")="False",ROUND(MIN(1,IF(Input!$A$11="Weekly",GB28/(Formulas!$A$3*1),GB28/(Formulas!$A$3*2))),1),ROUND(MIN(1,IF(Input!$A$11="Weekly",GB28/(Formulas!$A$3*1),GB28/(Formulas!$A$3*2))),1)*$C28))</f>
        <v>0</v>
      </c>
      <c r="GE28" s="79"/>
      <c r="GF28" s="77"/>
      <c r="GG28" s="77"/>
      <c r="GH28" s="80">
        <f>IF($C28="",ROUND(MIN(1,IF(Input!$A$11="Weekly",GF28/(Formulas!$A$3*1),GF28/(Formulas!$A$3*2))),1),IF(TEXT(ISNUMBER($C28),"#####")="False",ROUND(MIN(1,IF(Input!$A$11="Weekly",GF28/(Formulas!$A$3*1),GF28/(Formulas!$A$3*2))),1),ROUND(MIN(1,IF(Input!$A$11="Weekly",GF28/(Formulas!$A$3*1),GF28/(Formulas!$A$3*2))),1)*$C28))</f>
        <v>0</v>
      </c>
      <c r="GI28" s="79"/>
      <c r="GJ28" s="77"/>
      <c r="GK28" s="77"/>
      <c r="GL28" s="80">
        <f>IF($C28="",ROUND(MIN(1,IF(Input!$A$11="Weekly",GJ28/(Formulas!$A$3*1),GJ28/(Formulas!$A$3*2))),1),IF(TEXT(ISNUMBER($C28),"#####")="False",ROUND(MIN(1,IF(Input!$A$11="Weekly",GJ28/(Formulas!$A$3*1),GJ28/(Formulas!$A$3*2))),1),ROUND(MIN(1,IF(Input!$A$11="Weekly",GJ28/(Formulas!$A$3*1),GJ28/(Formulas!$A$3*2))),1)*$C28))</f>
        <v>0</v>
      </c>
      <c r="GM28" s="79"/>
      <c r="GN28" s="77"/>
      <c r="GO28" s="77"/>
      <c r="GP28" s="80">
        <f>IF($C28="",ROUND(MIN(1,IF(Input!$A$11="Weekly",GN28/(Formulas!$A$3*1),GN28/(Formulas!$A$3*2))),1),IF(TEXT(ISNUMBER($C28),"#####")="False",ROUND(MIN(1,IF(Input!$A$11="Weekly",GN28/(Formulas!$A$3*1),GN28/(Formulas!$A$3*2))),1),ROUND(MIN(1,IF(Input!$A$11="Weekly",GN28/(Formulas!$A$3*1),GN28/(Formulas!$A$3*2))),1)*$C28))</f>
        <v>0</v>
      </c>
      <c r="GQ28" s="79"/>
      <c r="GR28" s="77"/>
      <c r="GS28" s="77"/>
      <c r="GT28" s="80">
        <f>IF($C28="",ROUND(MIN(1,IF(Input!$A$11="Weekly",GR28/(Formulas!$A$3*1),GR28/(Formulas!$A$3*2))),1),IF(TEXT(ISNUMBER($C28),"#####")="False",ROUND(MIN(1,IF(Input!$A$11="Weekly",GR28/(Formulas!$A$3*1),GR28/(Formulas!$A$3*2))),1),ROUND(MIN(1,IF(Input!$A$11="Weekly",GR28/(Formulas!$A$3*1),GR28/(Formulas!$A$3*2))),1)*$C28))</f>
        <v>0</v>
      </c>
      <c r="GU28" s="79"/>
      <c r="GV28" s="77"/>
      <c r="GW28" s="77"/>
      <c r="GX28" s="80">
        <f>IF($C28="",ROUND(MIN(1,IF(Input!$A$11="Weekly",GV28/(Formulas!$A$3*1),GV28/(Formulas!$A$3*2))),1),IF(TEXT(ISNUMBER($C28),"#####")="False",ROUND(MIN(1,IF(Input!$A$11="Weekly",GV28/(Formulas!$A$3*1),GV28/(Formulas!$A$3*2))),1),ROUND(MIN(1,IF(Input!$A$11="Weekly",GV28/(Formulas!$A$3*1),GV28/(Formulas!$A$3*2))),1)*$C28))</f>
        <v>0</v>
      </c>
      <c r="GY28" s="79"/>
      <c r="GZ28" s="77"/>
      <c r="HA28" s="77"/>
      <c r="HB28" s="80">
        <f>IF($C28="",ROUND(MIN(1,IF(Input!$A$11="Weekly",GZ28/(Formulas!$A$3*1),GZ28/(Formulas!$A$3*2))),1),IF(TEXT(ISNUMBER($C28),"#####")="False",ROUND(MIN(1,IF(Input!$A$11="Weekly",GZ28/(Formulas!$A$3*1),GZ28/(Formulas!$A$3*2))),1),ROUND(MIN(1,IF(Input!$A$11="Weekly",GZ28/(Formulas!$A$3*1),GZ28/(Formulas!$A$3*2))),1)*$C28))</f>
        <v>0</v>
      </c>
      <c r="HC28" s="79"/>
      <c r="HD28" s="77"/>
      <c r="HE28" s="77"/>
      <c r="HF28" s="80">
        <f>IF($C28="",ROUND(MIN(1,IF(Input!$A$11="Weekly",HD28/(Formulas!$A$3*1),HD28/(Formulas!$A$3*2))),1),IF(TEXT(ISNUMBER($C28),"#####")="False",ROUND(MIN(1,IF(Input!$A$11="Weekly",HD28/(Formulas!$A$3*1),HD28/(Formulas!$A$3*2))),1),ROUND(MIN(1,IF(Input!$A$11="Weekly",HD28/(Formulas!$A$3*1),HD28/(Formulas!$A$3*2))),1)*$C28))</f>
        <v>0</v>
      </c>
      <c r="HG28" s="79"/>
      <c r="HH28" s="35"/>
      <c r="HI28" s="35">
        <f t="shared" si="0"/>
        <v>0</v>
      </c>
      <c r="HJ28" s="35"/>
      <c r="HK28" s="35">
        <f t="shared" si="1"/>
        <v>0</v>
      </c>
      <c r="HL28" s="35"/>
      <c r="HM28" s="35">
        <f t="shared" si="2"/>
        <v>0</v>
      </c>
      <c r="HN28" s="35"/>
      <c r="HO28" s="35">
        <f t="shared" si="3"/>
        <v>0</v>
      </c>
      <c r="HP28" s="35"/>
      <c r="HQ28" s="35"/>
      <c r="HR28" s="35"/>
      <c r="HS28" s="35"/>
      <c r="HT28" s="35"/>
    </row>
    <row r="29" spans="2:228" x14ac:dyDescent="0.25">
      <c r="B29" s="74"/>
      <c r="D29" s="77"/>
      <c r="E29" s="77"/>
      <c r="F29" s="80">
        <f>IF($C29="",ROUND(MIN(1,IF(Input!$A$11="Weekly",D29/(Formulas!$A$3*1),D29/(Formulas!$A$3*2))),1),IF(TEXT(ISNUMBER($C29),"#####")="False",ROUND(MIN(1,IF(Input!$A$11="Weekly",D29/(Formulas!$A$3*1),D29/(Formulas!$A$3*2))),1),ROUND(MIN(1,IF(Input!$A$11="Weekly",D29/(Formulas!$A$3*1),D29/(Formulas!$A$3*2))),1)*$C29))</f>
        <v>0</v>
      </c>
      <c r="G29" s="101"/>
      <c r="H29" s="77"/>
      <c r="I29" s="77"/>
      <c r="J29" s="80">
        <f>IF($C29="",ROUND(MIN(1,IF(Input!$A$11="Weekly",H29/(Formulas!$A$3*1),H29/(Formulas!$A$3*2))),1),IF(TEXT(ISNUMBER($C29),"#####")="False",ROUND(MIN(1,IF(Input!$A$11="Weekly",H29/(Formulas!$A$3*1),H29/(Formulas!$A$3*2))),1),ROUND(MIN(1,IF(Input!$A$11="Weekly",H29/(Formulas!$A$3*1),H29/(Formulas!$A$3*2))),1)*$C29))</f>
        <v>0</v>
      </c>
      <c r="K29" s="101"/>
      <c r="L29" s="77"/>
      <c r="M29" s="77"/>
      <c r="N29" s="80">
        <f>IF($C29="",ROUND(MIN(1,IF(Input!$A$11="Weekly",L29/(Formulas!$A$3*1),L29/(Formulas!$A$3*2))),1),IF(TEXT(ISNUMBER($C29),"#####")="False",ROUND(MIN(1,IF(Input!$A$11="Weekly",L29/(Formulas!$A$3*1),L29/(Formulas!$A$3*2))),1),ROUND(MIN(1,IF(Input!$A$11="Weekly",L29/(Formulas!$A$3*1),L29/(Formulas!$A$3*2))),1)*$C29))</f>
        <v>0</v>
      </c>
      <c r="O29" s="101"/>
      <c r="P29" s="77"/>
      <c r="Q29" s="77"/>
      <c r="R29" s="80">
        <f>IF($C29="",ROUND(MIN(1,IF(Input!$A$11="Weekly",P29/(Formulas!$A$3*1),P29/(Formulas!$A$3*2))),1),IF(TEXT(ISNUMBER($C29),"#####")="False",ROUND(MIN(1,IF(Input!$A$11="Weekly",P29/(Formulas!$A$3*1),P29/(Formulas!$A$3*2))),1),ROUND(MIN(1,IF(Input!$A$11="Weekly",P29/(Formulas!$A$3*1),P29/(Formulas!$A$3*2))),1)*$C29))</f>
        <v>0</v>
      </c>
      <c r="S29" s="101"/>
      <c r="T29" s="77"/>
      <c r="U29" s="77"/>
      <c r="V29" s="80">
        <f>IF($C29="",ROUND(MIN(1,IF(Input!$A$11="Weekly",T29/(Formulas!$A$3*1),T29/(Formulas!$A$3*2))),1),IF(TEXT(ISNUMBER($C29),"#####")="False",ROUND(MIN(1,IF(Input!$A$11="Weekly",T29/(Formulas!$A$3*1),T29/(Formulas!$A$3*2))),1),ROUND(MIN(1,IF(Input!$A$11="Weekly",T29/(Formulas!$A$3*1),T29/(Formulas!$A$3*2))),1)*$C29))</f>
        <v>0</v>
      </c>
      <c r="W29" s="79"/>
      <c r="X29" s="77"/>
      <c r="Y29" s="77"/>
      <c r="Z29" s="80">
        <f>IF($C29="",ROUND(MIN(1,IF(Input!$A$11="Weekly",X29/(Formulas!$A$3*1),X29/(Formulas!$A$3*2))),1),IF(TEXT(ISNUMBER($C29),"#####")="False",ROUND(MIN(1,IF(Input!$A$11="Weekly",X29/(Formulas!$A$3*1),X29/(Formulas!$A$3*2))),1),ROUND(MIN(1,IF(Input!$A$11="Weekly",X29/(Formulas!$A$3*1),X29/(Formulas!$A$3*2))),1)*$C29))</f>
        <v>0</v>
      </c>
      <c r="AA29" s="101"/>
      <c r="AB29" s="77"/>
      <c r="AC29" s="77"/>
      <c r="AD29" s="80">
        <f>IF($C29="",ROUND(MIN(1,IF(Input!$A$11="Weekly",AB29/(Formulas!$A$3*1),AB29/(Formulas!$A$3*2))),1),IF(TEXT(ISNUMBER($C29),"#####")="False",ROUND(MIN(1,IF(Input!$A$11="Weekly",AB29/(Formulas!$A$3*1),AB29/(Formulas!$A$3*2))),1),ROUND(MIN(1,IF(Input!$A$11="Weekly",AB29/(Formulas!$A$3*1),AB29/(Formulas!$A$3*2))),1)*$C29))</f>
        <v>0</v>
      </c>
      <c r="AE29" s="101"/>
      <c r="AF29" s="77"/>
      <c r="AG29" s="77"/>
      <c r="AH29" s="80">
        <f>IF($C29="",ROUND(MIN(1,IF(Input!$A$11="Weekly",AF29/(Formulas!$A$3*1),AF29/(Formulas!$A$3*2))),1),IF(TEXT(ISNUMBER($C29),"#####")="False",ROUND(MIN(1,IF(Input!$A$11="Weekly",AF29/(Formulas!$A$3*1),AF29/(Formulas!$A$3*2))),1),ROUND(MIN(1,IF(Input!$A$11="Weekly",AF29/(Formulas!$A$3*1),AF29/(Formulas!$A$3*2))),1)*$C29))</f>
        <v>0</v>
      </c>
      <c r="AI29" s="101"/>
      <c r="AJ29" s="77"/>
      <c r="AK29" s="77"/>
      <c r="AL29" s="80">
        <f>IF($C29="",ROUND(MIN(1,IF(Input!$A$11="Weekly",AJ29/(Formulas!$A$3*1),AJ29/(Formulas!$A$3*2))),1),IF(TEXT(ISNUMBER($C29),"#####")="False",ROUND(MIN(1,IF(Input!$A$11="Weekly",AJ29/(Formulas!$A$3*1),AJ29/(Formulas!$A$3*2))),1),ROUND(MIN(1,IF(Input!$A$11="Weekly",AJ29/(Formulas!$A$3*1),AJ29/(Formulas!$A$3*2))),1)*$C29))</f>
        <v>0</v>
      </c>
      <c r="AM29" s="79"/>
      <c r="AN29" s="77"/>
      <c r="AO29" s="77"/>
      <c r="AP29" s="80">
        <f>IF($C29="",ROUND(MIN(1,IF(Input!$A$11="Weekly",AN29/(Formulas!$A$3*1),AN29/(Formulas!$A$3*2))),1),IF(TEXT(ISNUMBER($C29),"#####")="False",ROUND(MIN(1,IF(Input!$A$11="Weekly",AN29/(Formulas!$A$3*1),AN29/(Formulas!$A$3*2))),1),ROUND(MIN(1,IF(Input!$A$11="Weekly",AN29/(Formulas!$A$3*1),AN29/(Formulas!$A$3*2))),1)*$C29))</f>
        <v>0</v>
      </c>
      <c r="AQ29" s="79"/>
      <c r="AR29" s="77"/>
      <c r="AS29" s="77"/>
      <c r="AT29" s="80">
        <f>IF($C29="",ROUND(MIN(1,IF(Input!$A$11="Weekly",AR29/(Formulas!$A$3*1),AR29/(Formulas!$A$3*2))),1),IF(TEXT(ISNUMBER($C29),"#####")="False",ROUND(MIN(1,IF(Input!$A$11="Weekly",AR29/(Formulas!$A$3*1),AR29/(Formulas!$A$3*2))),1),ROUND(MIN(1,IF(Input!$A$11="Weekly",AR29/(Formulas!$A$3*1),AR29/(Formulas!$A$3*2))),1)*$C29))</f>
        <v>0</v>
      </c>
      <c r="AU29" s="79"/>
      <c r="AV29" s="77"/>
      <c r="AW29" s="77"/>
      <c r="AX29" s="80">
        <f>IF($C29="",ROUND(MIN(1,IF(Input!$A$11="Weekly",AV29/(Formulas!$A$3*1),AV29/(Formulas!$A$3*2))),1),IF(TEXT(ISNUMBER($C29),"#####")="False",ROUND(MIN(1,IF(Input!$A$11="Weekly",AV29/(Formulas!$A$3*1),AV29/(Formulas!$A$3*2))),1),ROUND(MIN(1,IF(Input!$A$11="Weekly",AV29/(Formulas!$A$3*1),AV29/(Formulas!$A$3*2))),1)*$C29))</f>
        <v>0</v>
      </c>
      <c r="AY29" s="79"/>
      <c r="AZ29" s="77"/>
      <c r="BA29" s="77"/>
      <c r="BB29" s="80">
        <f>IF($C29="",ROUND(MIN(1,IF(Input!$A$11="Weekly",AZ29/(Formulas!$A$3*1),AZ29/(Formulas!$A$3*2))),1),IF(TEXT(ISNUMBER($C29),"#####")="False",ROUND(MIN(1,IF(Input!$A$11="Weekly",AZ29/(Formulas!$A$3*1),AZ29/(Formulas!$A$3*2))),1),ROUND(MIN(1,IF(Input!$A$11="Weekly",AZ29/(Formulas!$A$3*1),AZ29/(Formulas!$A$3*2))),1)*$C29))</f>
        <v>0</v>
      </c>
      <c r="BC29" s="79"/>
      <c r="BD29" s="77"/>
      <c r="BE29" s="77"/>
      <c r="BF29" s="80">
        <f>IF($C29="",ROUND(MIN(1,IF(Input!$A$11="Weekly",BD29/(Formulas!$A$3*1),BD29/(Formulas!$A$3*2))),1),IF(TEXT(ISNUMBER($C29),"#####")="False",ROUND(MIN(1,IF(Input!$A$11="Weekly",BD29/(Formulas!$A$3*1),BD29/(Formulas!$A$3*2))),1),ROUND(MIN(1,IF(Input!$A$11="Weekly",BD29/(Formulas!$A$3*1),BD29/(Formulas!$A$3*2))),1)*$C29))</f>
        <v>0</v>
      </c>
      <c r="BG29" s="79"/>
      <c r="BH29" s="77"/>
      <c r="BI29" s="77"/>
      <c r="BJ29" s="80">
        <f>IF($C29="",ROUND(MIN(1,IF(Input!$A$11="Weekly",BH29/(Formulas!$A$3*1),BH29/(Formulas!$A$3*2))),1),IF(TEXT(ISNUMBER($C29),"#####")="False",ROUND(MIN(1,IF(Input!$A$11="Weekly",BH29/(Formulas!$A$3*1),BH29/(Formulas!$A$3*2))),1),ROUND(MIN(1,IF(Input!$A$11="Weekly",BH29/(Formulas!$A$3*1),BH29/(Formulas!$A$3*2))),1)*$C29))</f>
        <v>0</v>
      </c>
      <c r="BK29" s="79"/>
      <c r="BL29" s="77"/>
      <c r="BM29" s="77"/>
      <c r="BN29" s="80">
        <f>IF($C29="",ROUND(MIN(1,IF(Input!$A$11="Weekly",BL29/(Formulas!$A$3*1),BL29/(Formulas!$A$3*2))),1),IF(TEXT(ISNUMBER($C29),"#####")="False",ROUND(MIN(1,IF(Input!$A$11="Weekly",BL29/(Formulas!$A$3*1),BL29/(Formulas!$A$3*2))),1),ROUND(MIN(1,IF(Input!$A$11="Weekly",BL29/(Formulas!$A$3*1),BL29/(Formulas!$A$3*2))),1)*$C29))</f>
        <v>0</v>
      </c>
      <c r="BO29" s="79"/>
      <c r="BP29" s="77"/>
      <c r="BQ29" s="77"/>
      <c r="BR29" s="80">
        <f>IF($C29="",ROUND(MIN(1,IF(Input!$A$11="Weekly",BP29/(Formulas!$A$3*1),BP29/(Formulas!$A$3*2))),1),IF(TEXT(ISNUMBER($C29),"#####")="False",ROUND(MIN(1,IF(Input!$A$11="Weekly",BP29/(Formulas!$A$3*1),BP29/(Formulas!$A$3*2))),1),ROUND(MIN(1,IF(Input!$A$11="Weekly",BP29/(Formulas!$A$3*1),BP29/(Formulas!$A$3*2))),1)*$C29))</f>
        <v>0</v>
      </c>
      <c r="BS29" s="79"/>
      <c r="BT29" s="77"/>
      <c r="BU29" s="77"/>
      <c r="BV29" s="80">
        <f>IF($C29="",ROUND(MIN(1,IF(Input!$A$11="Weekly",BT29/(Formulas!$A$3*1),BT29/(Formulas!$A$3*2))),1),IF(TEXT(ISNUMBER($C29),"#####")="False",ROUND(MIN(1,IF(Input!$A$11="Weekly",BT29/(Formulas!$A$3*1),BT29/(Formulas!$A$3*2))),1),ROUND(MIN(1,IF(Input!$A$11="Weekly",BT29/(Formulas!$A$3*1),BT29/(Formulas!$A$3*2))),1)*$C29))</f>
        <v>0</v>
      </c>
      <c r="BW29" s="79"/>
      <c r="BX29" s="77"/>
      <c r="BY29" s="77"/>
      <c r="BZ29" s="80">
        <f>IF($C29="",ROUND(MIN(1,IF(Input!$A$11="Weekly",BX29/(Formulas!$A$3*1),BX29/(Formulas!$A$3*2))),1),IF(TEXT(ISNUMBER($C29),"#####")="False",ROUND(MIN(1,IF(Input!$A$11="Weekly",BX29/(Formulas!$A$3*1),BX29/(Formulas!$A$3*2))),1),ROUND(MIN(1,IF(Input!$A$11="Weekly",BX29/(Formulas!$A$3*1),BX29/(Formulas!$A$3*2))),1)*$C29))</f>
        <v>0</v>
      </c>
      <c r="CA29" s="79"/>
      <c r="CB29" s="77"/>
      <c r="CC29" s="77"/>
      <c r="CD29" s="80">
        <f>IF($C29="",ROUND(MIN(1,IF(Input!$A$11="Weekly",CB29/(Formulas!$A$3*1),CB29/(Formulas!$A$3*2))),1),IF(TEXT(ISNUMBER($C29),"#####")="False",ROUND(MIN(1,IF(Input!$A$11="Weekly",CB29/(Formulas!$A$3*1),CB29/(Formulas!$A$3*2))),1),ROUND(MIN(1,IF(Input!$A$11="Weekly",CB29/(Formulas!$A$3*1),CB29/(Formulas!$A$3*2))),1)*$C29))</f>
        <v>0</v>
      </c>
      <c r="CE29" s="79"/>
      <c r="CF29" s="77"/>
      <c r="CG29" s="77"/>
      <c r="CH29" s="80">
        <f>IF($C29="",ROUND(MIN(1,IF(Input!$A$11="Weekly",CF29/(Formulas!$A$3*1),CF29/(Formulas!$A$3*2))),1),IF(TEXT(ISNUMBER($C29),"#####")="False",ROUND(MIN(1,IF(Input!$A$11="Weekly",CF29/(Formulas!$A$3*1),CF29/(Formulas!$A$3*2))),1),ROUND(MIN(1,IF(Input!$A$11="Weekly",CF29/(Formulas!$A$3*1),CF29/(Formulas!$A$3*2))),1)*$C29))</f>
        <v>0</v>
      </c>
      <c r="CI29" s="79"/>
      <c r="CJ29" s="77"/>
      <c r="CK29" s="77"/>
      <c r="CL29" s="80">
        <f>IF($C29="",ROUND(MIN(1,IF(Input!$A$11="Weekly",CJ29/(Formulas!$A$3*1),CJ29/(Formulas!$A$3*2))),1),IF(TEXT(ISNUMBER($C29),"#####")="False",ROUND(MIN(1,IF(Input!$A$11="Weekly",CJ29/(Formulas!$A$3*1),CJ29/(Formulas!$A$3*2))),1),ROUND(MIN(1,IF(Input!$A$11="Weekly",CJ29/(Formulas!$A$3*1),CJ29/(Formulas!$A$3*2))),1)*$C29))</f>
        <v>0</v>
      </c>
      <c r="CM29" s="79"/>
      <c r="CN29" s="77"/>
      <c r="CO29" s="77"/>
      <c r="CP29" s="80">
        <f>IF($C29="",ROUND(MIN(1,IF(Input!$A$11="Weekly",CN29/(Formulas!$A$3*1),CN29/(Formulas!$A$3*2))),1),IF(TEXT(ISNUMBER($C29),"#####")="False",ROUND(MIN(1,IF(Input!$A$11="Weekly",CN29/(Formulas!$A$3*1),CN29/(Formulas!$A$3*2))),1),ROUND(MIN(1,IF(Input!$A$11="Weekly",CN29/(Formulas!$A$3*1),CN29/(Formulas!$A$3*2))),1)*$C29))</f>
        <v>0</v>
      </c>
      <c r="CQ29" s="79"/>
      <c r="CR29" s="77"/>
      <c r="CS29" s="77"/>
      <c r="CT29" s="80">
        <f>IF($C29="",ROUND(MIN(1,IF(Input!$A$11="Weekly",CR29/(Formulas!$A$3*1),CR29/(Formulas!$A$3*2))),1),IF(TEXT(ISNUMBER($C29),"#####")="False",ROUND(MIN(1,IF(Input!$A$11="Weekly",CR29/(Formulas!$A$3*1),CR29/(Formulas!$A$3*2))),1),ROUND(MIN(1,IF(Input!$A$11="Weekly",CR29/(Formulas!$A$3*1),CR29/(Formulas!$A$3*2))),1)*$C29))</f>
        <v>0</v>
      </c>
      <c r="CU29" s="79"/>
      <c r="CV29" s="77"/>
      <c r="CW29" s="77"/>
      <c r="CX29" s="80">
        <f>IF($C29="",ROUND(MIN(1,IF(Input!$A$11="Weekly",CV29/(Formulas!$A$3*1),CV29/(Formulas!$A$3*2))),1),IF(TEXT(ISNUMBER($C29),"#####")="False",ROUND(MIN(1,IF(Input!$A$11="Weekly",CV29/(Formulas!$A$3*1),CV29/(Formulas!$A$3*2))),1),ROUND(MIN(1,IF(Input!$A$11="Weekly",CV29/(Formulas!$A$3*1),CV29/(Formulas!$A$3*2))),1)*$C29))</f>
        <v>0</v>
      </c>
      <c r="CY29" s="79"/>
      <c r="CZ29" s="77"/>
      <c r="DA29" s="77"/>
      <c r="DB29" s="80">
        <f>IF($C29="",ROUND(MIN(1,IF(Input!$A$11="Weekly",CZ29/(Formulas!$A$3*1),CZ29/(Formulas!$A$3*2))),1),IF(TEXT(ISNUMBER($C29),"#####")="False",ROUND(MIN(1,IF(Input!$A$11="Weekly",CZ29/(Formulas!$A$3*1),CZ29/(Formulas!$A$3*2))),1),ROUND(MIN(1,IF(Input!$A$11="Weekly",CZ29/(Formulas!$A$3*1),CZ29/(Formulas!$A$3*2))),1)*$C29))</f>
        <v>0</v>
      </c>
      <c r="DC29" s="79"/>
      <c r="DD29" s="77"/>
      <c r="DE29" s="77"/>
      <c r="DF29" s="80">
        <f>IF($C29="",ROUND(MIN(1,IF(Input!$A$11="Weekly",DD29/(Formulas!$A$3*1),DD29/(Formulas!$A$3*2))),1),IF(TEXT(ISNUMBER($C29),"#####")="False",ROUND(MIN(1,IF(Input!$A$11="Weekly",DD29/(Formulas!$A$3*1),DD29/(Formulas!$A$3*2))),1),ROUND(MIN(1,IF(Input!$A$11="Weekly",DD29/(Formulas!$A$3*1),DD29/(Formulas!$A$3*2))),1)*$C29))</f>
        <v>0</v>
      </c>
      <c r="DG29" s="79"/>
      <c r="DH29" s="77"/>
      <c r="DI29" s="77"/>
      <c r="DJ29" s="80">
        <f>IF($C29="",ROUND(MIN(1,IF(Input!$A$11="Weekly",DH29/(Formulas!$A$3*1),DH29/(Formulas!$A$3*2))),1),IF(TEXT(ISNUMBER($C29),"#####")="False",ROUND(MIN(1,IF(Input!$A$11="Weekly",DH29/(Formulas!$A$3*1),DH29/(Formulas!$A$3*2))),1),ROUND(MIN(1,IF(Input!$A$11="Weekly",DH29/(Formulas!$A$3*1),DH29/(Formulas!$A$3*2))),1)*$C29))</f>
        <v>0</v>
      </c>
      <c r="DK29" s="79"/>
      <c r="DL29" s="77"/>
      <c r="DM29" s="77"/>
      <c r="DN29" s="80">
        <f>IF($C29="",ROUND(MIN(1,IF(Input!$A$11="Weekly",DL29/(Formulas!$A$3*1),DL29/(Formulas!$A$3*2))),1),IF(TEXT(ISNUMBER($C29),"#####")="False",ROUND(MIN(1,IF(Input!$A$11="Weekly",DL29/(Formulas!$A$3*1),DL29/(Formulas!$A$3*2))),1),ROUND(MIN(1,IF(Input!$A$11="Weekly",DL29/(Formulas!$A$3*1),DL29/(Formulas!$A$3*2))),1)*$C29))</f>
        <v>0</v>
      </c>
      <c r="DO29" s="79"/>
      <c r="DP29" s="77"/>
      <c r="DQ29" s="77"/>
      <c r="DR29" s="80">
        <f>IF($C29="",ROUND(MIN(1,IF(Input!$A$11="Weekly",DP29/(Formulas!$A$3*1),DP29/(Formulas!$A$3*2))),1),IF(TEXT(ISNUMBER($C29),"#####")="False",ROUND(MIN(1,IF(Input!$A$11="Weekly",DP29/(Formulas!$A$3*1),DP29/(Formulas!$A$3*2))),1),ROUND(MIN(1,IF(Input!$A$11="Weekly",DP29/(Formulas!$A$3*1),DP29/(Formulas!$A$3*2))),1)*$C29))</f>
        <v>0</v>
      </c>
      <c r="DS29" s="79"/>
      <c r="DT29" s="77"/>
      <c r="DU29" s="77"/>
      <c r="DV29" s="80">
        <f>IF($C29="",ROUND(MIN(1,IF(Input!$A$11="Weekly",DT29/(Formulas!$A$3*1),DT29/(Formulas!$A$3*2))),1),IF(TEXT(ISNUMBER($C29),"#####")="False",ROUND(MIN(1,IF(Input!$A$11="Weekly",DT29/(Formulas!$A$3*1),DT29/(Formulas!$A$3*2))),1),ROUND(MIN(1,IF(Input!$A$11="Weekly",DT29/(Formulas!$A$3*1),DT29/(Formulas!$A$3*2))),1)*$C29))</f>
        <v>0</v>
      </c>
      <c r="DW29" s="79"/>
      <c r="DX29" s="77"/>
      <c r="DY29" s="77"/>
      <c r="DZ29" s="80">
        <f>IF($C29="",ROUND(MIN(1,IF(Input!$A$11="Weekly",DX29/(Formulas!$A$3*1),DX29/(Formulas!$A$3*2))),1),IF(TEXT(ISNUMBER($C29),"#####")="False",ROUND(MIN(1,IF(Input!$A$11="Weekly",DX29/(Formulas!$A$3*1),DX29/(Formulas!$A$3*2))),1),ROUND(MIN(1,IF(Input!$A$11="Weekly",DX29/(Formulas!$A$3*1),DX29/(Formulas!$A$3*2))),1)*$C29))</f>
        <v>0</v>
      </c>
      <c r="EA29" s="79"/>
      <c r="EB29" s="77"/>
      <c r="EC29" s="77"/>
      <c r="ED29" s="80">
        <f>IF($C29="",ROUND(MIN(1,IF(Input!$A$11="Weekly",EB29/(Formulas!$A$3*1),EB29/(Formulas!$A$3*2))),1),IF(TEXT(ISNUMBER($C29),"#####")="False",ROUND(MIN(1,IF(Input!$A$11="Weekly",EB29/(Formulas!$A$3*1),EB29/(Formulas!$A$3*2))),1),ROUND(MIN(1,IF(Input!$A$11="Weekly",EB29/(Formulas!$A$3*1),EB29/(Formulas!$A$3*2))),1)*$C29))</f>
        <v>0</v>
      </c>
      <c r="EE29" s="79"/>
      <c r="EF29" s="77"/>
      <c r="EG29" s="77"/>
      <c r="EH29" s="80">
        <f>IF($C29="",ROUND(MIN(1,IF(Input!$A$11="Weekly",EF29/(Formulas!$A$3*1),EF29/(Formulas!$A$3*2))),1),IF(TEXT(ISNUMBER($C29),"#####")="False",ROUND(MIN(1,IF(Input!$A$11="Weekly",EF29/(Formulas!$A$3*1),EF29/(Formulas!$A$3*2))),1),ROUND(MIN(1,IF(Input!$A$11="Weekly",EF29/(Formulas!$A$3*1),EF29/(Formulas!$A$3*2))),1)*$C29))</f>
        <v>0</v>
      </c>
      <c r="EI29" s="79"/>
      <c r="EJ29" s="77"/>
      <c r="EK29" s="77"/>
      <c r="EL29" s="80">
        <f>IF($C29="",ROUND(MIN(1,IF(Input!$A$11="Weekly",EJ29/(Formulas!$A$3*1),EJ29/(Formulas!$A$3*2))),1),IF(TEXT(ISNUMBER($C29),"#####")="False",ROUND(MIN(1,IF(Input!$A$11="Weekly",EJ29/(Formulas!$A$3*1),EJ29/(Formulas!$A$3*2))),1),ROUND(MIN(1,IF(Input!$A$11="Weekly",EJ29/(Formulas!$A$3*1),EJ29/(Formulas!$A$3*2))),1)*$C29))</f>
        <v>0</v>
      </c>
      <c r="EM29" s="79"/>
      <c r="EN29" s="77"/>
      <c r="EO29" s="77"/>
      <c r="EP29" s="80">
        <f>IF($C29="",ROUND(MIN(1,IF(Input!$A$11="Weekly",EN29/(Formulas!$A$3*1),EN29/(Formulas!$A$3*2))),1),IF(TEXT(ISNUMBER($C29),"#####")="False",ROUND(MIN(1,IF(Input!$A$11="Weekly",EN29/(Formulas!$A$3*1),EN29/(Formulas!$A$3*2))),1),ROUND(MIN(1,IF(Input!$A$11="Weekly",EN29/(Formulas!$A$3*1),EN29/(Formulas!$A$3*2))),1)*$C29))</f>
        <v>0</v>
      </c>
      <c r="EQ29" s="79"/>
      <c r="ER29" s="77"/>
      <c r="ES29" s="77"/>
      <c r="ET29" s="80">
        <f>IF($C29="",ROUND(MIN(1,IF(Input!$A$11="Weekly",ER29/(Formulas!$A$3*1),ER29/(Formulas!$A$3*2))),1),IF(TEXT(ISNUMBER($C29),"#####")="False",ROUND(MIN(1,IF(Input!$A$11="Weekly",ER29/(Formulas!$A$3*1),ER29/(Formulas!$A$3*2))),1),ROUND(MIN(1,IF(Input!$A$11="Weekly",ER29/(Formulas!$A$3*1),ER29/(Formulas!$A$3*2))),1)*$C29))</f>
        <v>0</v>
      </c>
      <c r="EU29" s="79"/>
      <c r="EV29" s="77"/>
      <c r="EW29" s="77"/>
      <c r="EX29" s="80">
        <f>IF($C29="",ROUND(MIN(1,IF(Input!$A$11="Weekly",EV29/(Formulas!$A$3*1),EV29/(Formulas!$A$3*2))),1),IF(TEXT(ISNUMBER($C29),"#####")="False",ROUND(MIN(1,IF(Input!$A$11="Weekly",EV29/(Formulas!$A$3*1),EV29/(Formulas!$A$3*2))),1),ROUND(MIN(1,IF(Input!$A$11="Weekly",EV29/(Formulas!$A$3*1),EV29/(Formulas!$A$3*2))),1)*$C29))</f>
        <v>0</v>
      </c>
      <c r="EY29" s="79"/>
      <c r="EZ29" s="77"/>
      <c r="FA29" s="77"/>
      <c r="FB29" s="80">
        <f>IF($C29="",ROUND(MIN(1,IF(Input!$A$11="Weekly",EZ29/(Formulas!$A$3*1),EZ29/(Formulas!$A$3*2))),1),IF(TEXT(ISNUMBER($C29),"#####")="False",ROUND(MIN(1,IF(Input!$A$11="Weekly",EZ29/(Formulas!$A$3*1),EZ29/(Formulas!$A$3*2))),1),ROUND(MIN(1,IF(Input!$A$11="Weekly",EZ29/(Formulas!$A$3*1),EZ29/(Formulas!$A$3*2))),1)*$C29))</f>
        <v>0</v>
      </c>
      <c r="FC29" s="79"/>
      <c r="FD29" s="77"/>
      <c r="FE29" s="77"/>
      <c r="FF29" s="80">
        <f>IF($C29="",ROUND(MIN(1,IF(Input!$A$11="Weekly",FD29/(Formulas!$A$3*1),FD29/(Formulas!$A$3*2))),1),IF(TEXT(ISNUMBER($C29),"#####")="False",ROUND(MIN(1,IF(Input!$A$11="Weekly",FD29/(Formulas!$A$3*1),FD29/(Formulas!$A$3*2))),1),ROUND(MIN(1,IF(Input!$A$11="Weekly",FD29/(Formulas!$A$3*1),FD29/(Formulas!$A$3*2))),1)*$C29))</f>
        <v>0</v>
      </c>
      <c r="FG29" s="79"/>
      <c r="FH29" s="77"/>
      <c r="FI29" s="77"/>
      <c r="FJ29" s="80">
        <f>IF($C29="",ROUND(MIN(1,IF(Input!$A$11="Weekly",FH29/(Formulas!$A$3*1),FH29/(Formulas!$A$3*2))),1),IF(TEXT(ISNUMBER($C29),"#####")="False",ROUND(MIN(1,IF(Input!$A$11="Weekly",FH29/(Formulas!$A$3*1),FH29/(Formulas!$A$3*2))),1),ROUND(MIN(1,IF(Input!$A$11="Weekly",FH29/(Formulas!$A$3*1),FH29/(Formulas!$A$3*2))),1)*$C29))</f>
        <v>0</v>
      </c>
      <c r="FK29" s="79"/>
      <c r="FL29" s="77"/>
      <c r="FM29" s="77"/>
      <c r="FN29" s="80">
        <f>IF($C29="",ROUND(MIN(1,IF(Input!$A$11="Weekly",FL29/(Formulas!$A$3*1),FL29/(Formulas!$A$3*2))),1),IF(TEXT(ISNUMBER($C29),"#####")="False",ROUND(MIN(1,IF(Input!$A$11="Weekly",FL29/(Formulas!$A$3*1),FL29/(Formulas!$A$3*2))),1),ROUND(MIN(1,IF(Input!$A$11="Weekly",FL29/(Formulas!$A$3*1),FL29/(Formulas!$A$3*2))),1)*$C29))</f>
        <v>0</v>
      </c>
      <c r="FO29" s="79"/>
      <c r="FP29" s="77"/>
      <c r="FQ29" s="77"/>
      <c r="FR29" s="80">
        <f>IF($C29="",ROUND(MIN(1,IF(Input!$A$11="Weekly",FP29/(Formulas!$A$3*1),FP29/(Formulas!$A$3*2))),1),IF(TEXT(ISNUMBER($C29),"#####")="False",ROUND(MIN(1,IF(Input!$A$11="Weekly",FP29/(Formulas!$A$3*1),FP29/(Formulas!$A$3*2))),1),ROUND(MIN(1,IF(Input!$A$11="Weekly",FP29/(Formulas!$A$3*1),FP29/(Formulas!$A$3*2))),1)*$C29))</f>
        <v>0</v>
      </c>
      <c r="FS29" s="79"/>
      <c r="FT29" s="77"/>
      <c r="FU29" s="77"/>
      <c r="FV29" s="80">
        <f>IF($C29="",ROUND(MIN(1,IF(Input!$A$11="Weekly",FT29/(Formulas!$A$3*1),FT29/(Formulas!$A$3*2))),1),IF(TEXT(ISNUMBER($C29),"#####")="False",ROUND(MIN(1,IF(Input!$A$11="Weekly",FT29/(Formulas!$A$3*1),FT29/(Formulas!$A$3*2))),1),ROUND(MIN(1,IF(Input!$A$11="Weekly",FT29/(Formulas!$A$3*1),FT29/(Formulas!$A$3*2))),1)*$C29))</f>
        <v>0</v>
      </c>
      <c r="FW29" s="79"/>
      <c r="FX29" s="77"/>
      <c r="FY29" s="77"/>
      <c r="FZ29" s="80">
        <f>IF($C29="",ROUND(MIN(1,IF(Input!$A$11="Weekly",FX29/(Formulas!$A$3*1),FX29/(Formulas!$A$3*2))),1),IF(TEXT(ISNUMBER($C29),"#####")="False",ROUND(MIN(1,IF(Input!$A$11="Weekly",FX29/(Formulas!$A$3*1),FX29/(Formulas!$A$3*2))),1),ROUND(MIN(1,IF(Input!$A$11="Weekly",FX29/(Formulas!$A$3*1),FX29/(Formulas!$A$3*2))),1)*$C29))</f>
        <v>0</v>
      </c>
      <c r="GA29" s="79"/>
      <c r="GB29" s="77"/>
      <c r="GC29" s="77"/>
      <c r="GD29" s="80">
        <f>IF($C29="",ROUND(MIN(1,IF(Input!$A$11="Weekly",GB29/(Formulas!$A$3*1),GB29/(Formulas!$A$3*2))),1),IF(TEXT(ISNUMBER($C29),"#####")="False",ROUND(MIN(1,IF(Input!$A$11="Weekly",GB29/(Formulas!$A$3*1),GB29/(Formulas!$A$3*2))),1),ROUND(MIN(1,IF(Input!$A$11="Weekly",GB29/(Formulas!$A$3*1),GB29/(Formulas!$A$3*2))),1)*$C29))</f>
        <v>0</v>
      </c>
      <c r="GE29" s="79"/>
      <c r="GF29" s="77"/>
      <c r="GG29" s="77"/>
      <c r="GH29" s="80">
        <f>IF($C29="",ROUND(MIN(1,IF(Input!$A$11="Weekly",GF29/(Formulas!$A$3*1),GF29/(Formulas!$A$3*2))),1),IF(TEXT(ISNUMBER($C29),"#####")="False",ROUND(MIN(1,IF(Input!$A$11="Weekly",GF29/(Formulas!$A$3*1),GF29/(Formulas!$A$3*2))),1),ROUND(MIN(1,IF(Input!$A$11="Weekly",GF29/(Formulas!$A$3*1),GF29/(Formulas!$A$3*2))),1)*$C29))</f>
        <v>0</v>
      </c>
      <c r="GI29" s="79"/>
      <c r="GJ29" s="77"/>
      <c r="GK29" s="77"/>
      <c r="GL29" s="80">
        <f>IF($C29="",ROUND(MIN(1,IF(Input!$A$11="Weekly",GJ29/(Formulas!$A$3*1),GJ29/(Formulas!$A$3*2))),1),IF(TEXT(ISNUMBER($C29),"#####")="False",ROUND(MIN(1,IF(Input!$A$11="Weekly",GJ29/(Formulas!$A$3*1),GJ29/(Formulas!$A$3*2))),1),ROUND(MIN(1,IF(Input!$A$11="Weekly",GJ29/(Formulas!$A$3*1),GJ29/(Formulas!$A$3*2))),1)*$C29))</f>
        <v>0</v>
      </c>
      <c r="GM29" s="79"/>
      <c r="GN29" s="77"/>
      <c r="GO29" s="77"/>
      <c r="GP29" s="80">
        <f>IF($C29="",ROUND(MIN(1,IF(Input!$A$11="Weekly",GN29/(Formulas!$A$3*1),GN29/(Formulas!$A$3*2))),1),IF(TEXT(ISNUMBER($C29),"#####")="False",ROUND(MIN(1,IF(Input!$A$11="Weekly",GN29/(Formulas!$A$3*1),GN29/(Formulas!$A$3*2))),1),ROUND(MIN(1,IF(Input!$A$11="Weekly",GN29/(Formulas!$A$3*1),GN29/(Formulas!$A$3*2))),1)*$C29))</f>
        <v>0</v>
      </c>
      <c r="GQ29" s="79"/>
      <c r="GR29" s="77"/>
      <c r="GS29" s="77"/>
      <c r="GT29" s="80">
        <f>IF($C29="",ROUND(MIN(1,IF(Input!$A$11="Weekly",GR29/(Formulas!$A$3*1),GR29/(Formulas!$A$3*2))),1),IF(TEXT(ISNUMBER($C29),"#####")="False",ROUND(MIN(1,IF(Input!$A$11="Weekly",GR29/(Formulas!$A$3*1),GR29/(Formulas!$A$3*2))),1),ROUND(MIN(1,IF(Input!$A$11="Weekly",GR29/(Formulas!$A$3*1),GR29/(Formulas!$A$3*2))),1)*$C29))</f>
        <v>0</v>
      </c>
      <c r="GU29" s="79"/>
      <c r="GV29" s="77"/>
      <c r="GW29" s="77"/>
      <c r="GX29" s="80">
        <f>IF($C29="",ROUND(MIN(1,IF(Input!$A$11="Weekly",GV29/(Formulas!$A$3*1),GV29/(Formulas!$A$3*2))),1),IF(TEXT(ISNUMBER($C29),"#####")="False",ROUND(MIN(1,IF(Input!$A$11="Weekly",GV29/(Formulas!$A$3*1),GV29/(Formulas!$A$3*2))),1),ROUND(MIN(1,IF(Input!$A$11="Weekly",GV29/(Formulas!$A$3*1),GV29/(Formulas!$A$3*2))),1)*$C29))</f>
        <v>0</v>
      </c>
      <c r="GY29" s="79"/>
      <c r="GZ29" s="77"/>
      <c r="HA29" s="77"/>
      <c r="HB29" s="80">
        <f>IF($C29="",ROUND(MIN(1,IF(Input!$A$11="Weekly",GZ29/(Formulas!$A$3*1),GZ29/(Formulas!$A$3*2))),1),IF(TEXT(ISNUMBER($C29),"#####")="False",ROUND(MIN(1,IF(Input!$A$11="Weekly",GZ29/(Formulas!$A$3*1),GZ29/(Formulas!$A$3*2))),1),ROUND(MIN(1,IF(Input!$A$11="Weekly",GZ29/(Formulas!$A$3*1),GZ29/(Formulas!$A$3*2))),1)*$C29))</f>
        <v>0</v>
      </c>
      <c r="HC29" s="79"/>
      <c r="HD29" s="77"/>
      <c r="HE29" s="77"/>
      <c r="HF29" s="80">
        <f>IF($C29="",ROUND(MIN(1,IF(Input!$A$11="Weekly",HD29/(Formulas!$A$3*1),HD29/(Formulas!$A$3*2))),1),IF(TEXT(ISNUMBER($C29),"#####")="False",ROUND(MIN(1,IF(Input!$A$11="Weekly",HD29/(Formulas!$A$3*1),HD29/(Formulas!$A$3*2))),1),ROUND(MIN(1,IF(Input!$A$11="Weekly",HD29/(Formulas!$A$3*1),HD29/(Formulas!$A$3*2))),1)*$C29))</f>
        <v>0</v>
      </c>
      <c r="HG29" s="79"/>
      <c r="HH29" s="35"/>
      <c r="HI29" s="35">
        <f t="shared" si="0"/>
        <v>0</v>
      </c>
      <c r="HJ29" s="35"/>
      <c r="HK29" s="35">
        <f t="shared" si="1"/>
        <v>0</v>
      </c>
      <c r="HL29" s="35"/>
      <c r="HM29" s="35">
        <f t="shared" si="2"/>
        <v>0</v>
      </c>
      <c r="HN29" s="35"/>
      <c r="HO29" s="35">
        <f t="shared" si="3"/>
        <v>0</v>
      </c>
      <c r="HP29" s="35"/>
      <c r="HQ29" s="35"/>
      <c r="HR29" s="35"/>
      <c r="HS29" s="35"/>
      <c r="HT29" s="35"/>
    </row>
    <row r="30" spans="2:228" x14ac:dyDescent="0.25">
      <c r="B30" s="74"/>
      <c r="D30" s="77"/>
      <c r="E30" s="77"/>
      <c r="F30" s="80">
        <f>IF($C30="",ROUND(MIN(1,IF(Input!$A$11="Weekly",D30/(Formulas!$A$3*1),D30/(Formulas!$A$3*2))),1),IF(TEXT(ISNUMBER($C30),"#####")="False",ROUND(MIN(1,IF(Input!$A$11="Weekly",D30/(Formulas!$A$3*1),D30/(Formulas!$A$3*2))),1),ROUND(MIN(1,IF(Input!$A$11="Weekly",D30/(Formulas!$A$3*1),D30/(Formulas!$A$3*2))),1)*$C30))</f>
        <v>0</v>
      </c>
      <c r="G30" s="101"/>
      <c r="H30" s="77"/>
      <c r="I30" s="77"/>
      <c r="J30" s="80">
        <f>IF($C30="",ROUND(MIN(1,IF(Input!$A$11="Weekly",H30/(Formulas!$A$3*1),H30/(Formulas!$A$3*2))),1),IF(TEXT(ISNUMBER($C30),"#####")="False",ROUND(MIN(1,IF(Input!$A$11="Weekly",H30/(Formulas!$A$3*1),H30/(Formulas!$A$3*2))),1),ROUND(MIN(1,IF(Input!$A$11="Weekly",H30/(Formulas!$A$3*1),H30/(Formulas!$A$3*2))),1)*$C30))</f>
        <v>0</v>
      </c>
      <c r="K30" s="101"/>
      <c r="L30" s="77"/>
      <c r="M30" s="77"/>
      <c r="N30" s="80">
        <f>IF($C30="",ROUND(MIN(1,IF(Input!$A$11="Weekly",L30/(Formulas!$A$3*1),L30/(Formulas!$A$3*2))),1),IF(TEXT(ISNUMBER($C30),"#####")="False",ROUND(MIN(1,IF(Input!$A$11="Weekly",L30/(Formulas!$A$3*1),L30/(Formulas!$A$3*2))),1),ROUND(MIN(1,IF(Input!$A$11="Weekly",L30/(Formulas!$A$3*1),L30/(Formulas!$A$3*2))),1)*$C30))</f>
        <v>0</v>
      </c>
      <c r="O30" s="101"/>
      <c r="P30" s="77"/>
      <c r="Q30" s="77"/>
      <c r="R30" s="80">
        <f>IF($C30="",ROUND(MIN(1,IF(Input!$A$11="Weekly",P30/(Formulas!$A$3*1),P30/(Formulas!$A$3*2))),1),IF(TEXT(ISNUMBER($C30),"#####")="False",ROUND(MIN(1,IF(Input!$A$11="Weekly",P30/(Formulas!$A$3*1),P30/(Formulas!$A$3*2))),1),ROUND(MIN(1,IF(Input!$A$11="Weekly",P30/(Formulas!$A$3*1),P30/(Formulas!$A$3*2))),1)*$C30))</f>
        <v>0</v>
      </c>
      <c r="S30" s="101"/>
      <c r="T30" s="77"/>
      <c r="U30" s="77"/>
      <c r="V30" s="80">
        <f>IF($C30="",ROUND(MIN(1,IF(Input!$A$11="Weekly",T30/(Formulas!$A$3*1),T30/(Formulas!$A$3*2))),1),IF(TEXT(ISNUMBER($C30),"#####")="False",ROUND(MIN(1,IF(Input!$A$11="Weekly",T30/(Formulas!$A$3*1),T30/(Formulas!$A$3*2))),1),ROUND(MIN(1,IF(Input!$A$11="Weekly",T30/(Formulas!$A$3*1),T30/(Formulas!$A$3*2))),1)*$C30))</f>
        <v>0</v>
      </c>
      <c r="W30" s="79"/>
      <c r="X30" s="77"/>
      <c r="Y30" s="77"/>
      <c r="Z30" s="80">
        <f>IF($C30="",ROUND(MIN(1,IF(Input!$A$11="Weekly",X30/(Formulas!$A$3*1),X30/(Formulas!$A$3*2))),1),IF(TEXT(ISNUMBER($C30),"#####")="False",ROUND(MIN(1,IF(Input!$A$11="Weekly",X30/(Formulas!$A$3*1),X30/(Formulas!$A$3*2))),1),ROUND(MIN(1,IF(Input!$A$11="Weekly",X30/(Formulas!$A$3*1),X30/(Formulas!$A$3*2))),1)*$C30))</f>
        <v>0</v>
      </c>
      <c r="AA30" s="101"/>
      <c r="AB30" s="77"/>
      <c r="AC30" s="77"/>
      <c r="AD30" s="80">
        <f>IF($C30="",ROUND(MIN(1,IF(Input!$A$11="Weekly",AB30/(Formulas!$A$3*1),AB30/(Formulas!$A$3*2))),1),IF(TEXT(ISNUMBER($C30),"#####")="False",ROUND(MIN(1,IF(Input!$A$11="Weekly",AB30/(Formulas!$A$3*1),AB30/(Formulas!$A$3*2))),1),ROUND(MIN(1,IF(Input!$A$11="Weekly",AB30/(Formulas!$A$3*1),AB30/(Formulas!$A$3*2))),1)*$C30))</f>
        <v>0</v>
      </c>
      <c r="AE30" s="101"/>
      <c r="AF30" s="77"/>
      <c r="AG30" s="77"/>
      <c r="AH30" s="80">
        <f>IF($C30="",ROUND(MIN(1,IF(Input!$A$11="Weekly",AF30/(Formulas!$A$3*1),AF30/(Formulas!$A$3*2))),1),IF(TEXT(ISNUMBER($C30),"#####")="False",ROUND(MIN(1,IF(Input!$A$11="Weekly",AF30/(Formulas!$A$3*1),AF30/(Formulas!$A$3*2))),1),ROUND(MIN(1,IF(Input!$A$11="Weekly",AF30/(Formulas!$A$3*1),AF30/(Formulas!$A$3*2))),1)*$C30))</f>
        <v>0</v>
      </c>
      <c r="AI30" s="101"/>
      <c r="AJ30" s="77"/>
      <c r="AK30" s="77"/>
      <c r="AL30" s="80">
        <f>IF($C30="",ROUND(MIN(1,IF(Input!$A$11="Weekly",AJ30/(Formulas!$A$3*1),AJ30/(Formulas!$A$3*2))),1),IF(TEXT(ISNUMBER($C30),"#####")="False",ROUND(MIN(1,IF(Input!$A$11="Weekly",AJ30/(Formulas!$A$3*1),AJ30/(Formulas!$A$3*2))),1),ROUND(MIN(1,IF(Input!$A$11="Weekly",AJ30/(Formulas!$A$3*1),AJ30/(Formulas!$A$3*2))),1)*$C30))</f>
        <v>0</v>
      </c>
      <c r="AM30" s="79"/>
      <c r="AN30" s="77"/>
      <c r="AO30" s="77"/>
      <c r="AP30" s="80">
        <f>IF($C30="",ROUND(MIN(1,IF(Input!$A$11="Weekly",AN30/(Formulas!$A$3*1),AN30/(Formulas!$A$3*2))),1),IF(TEXT(ISNUMBER($C30),"#####")="False",ROUND(MIN(1,IF(Input!$A$11="Weekly",AN30/(Formulas!$A$3*1),AN30/(Formulas!$A$3*2))),1),ROUND(MIN(1,IF(Input!$A$11="Weekly",AN30/(Formulas!$A$3*1),AN30/(Formulas!$A$3*2))),1)*$C30))</f>
        <v>0</v>
      </c>
      <c r="AQ30" s="79"/>
      <c r="AR30" s="77"/>
      <c r="AS30" s="77"/>
      <c r="AT30" s="80">
        <f>IF($C30="",ROUND(MIN(1,IF(Input!$A$11="Weekly",AR30/(Formulas!$A$3*1),AR30/(Formulas!$A$3*2))),1),IF(TEXT(ISNUMBER($C30),"#####")="False",ROUND(MIN(1,IF(Input!$A$11="Weekly",AR30/(Formulas!$A$3*1),AR30/(Formulas!$A$3*2))),1),ROUND(MIN(1,IF(Input!$A$11="Weekly",AR30/(Formulas!$A$3*1),AR30/(Formulas!$A$3*2))),1)*$C30))</f>
        <v>0</v>
      </c>
      <c r="AU30" s="79"/>
      <c r="AV30" s="77"/>
      <c r="AW30" s="77"/>
      <c r="AX30" s="80">
        <f>IF($C30="",ROUND(MIN(1,IF(Input!$A$11="Weekly",AV30/(Formulas!$A$3*1),AV30/(Formulas!$A$3*2))),1),IF(TEXT(ISNUMBER($C30),"#####")="False",ROUND(MIN(1,IF(Input!$A$11="Weekly",AV30/(Formulas!$A$3*1),AV30/(Formulas!$A$3*2))),1),ROUND(MIN(1,IF(Input!$A$11="Weekly",AV30/(Formulas!$A$3*1),AV30/(Formulas!$A$3*2))),1)*$C30))</f>
        <v>0</v>
      </c>
      <c r="AY30" s="79"/>
      <c r="AZ30" s="77"/>
      <c r="BA30" s="77"/>
      <c r="BB30" s="80">
        <f>IF($C30="",ROUND(MIN(1,IF(Input!$A$11="Weekly",AZ30/(Formulas!$A$3*1),AZ30/(Formulas!$A$3*2))),1),IF(TEXT(ISNUMBER($C30),"#####")="False",ROUND(MIN(1,IF(Input!$A$11="Weekly",AZ30/(Formulas!$A$3*1),AZ30/(Formulas!$A$3*2))),1),ROUND(MIN(1,IF(Input!$A$11="Weekly",AZ30/(Formulas!$A$3*1),AZ30/(Formulas!$A$3*2))),1)*$C30))</f>
        <v>0</v>
      </c>
      <c r="BC30" s="79"/>
      <c r="BD30" s="77"/>
      <c r="BE30" s="77"/>
      <c r="BF30" s="80">
        <f>IF($C30="",ROUND(MIN(1,IF(Input!$A$11="Weekly",BD30/(Formulas!$A$3*1),BD30/(Formulas!$A$3*2))),1),IF(TEXT(ISNUMBER($C30),"#####")="False",ROUND(MIN(1,IF(Input!$A$11="Weekly",BD30/(Formulas!$A$3*1),BD30/(Formulas!$A$3*2))),1),ROUND(MIN(1,IF(Input!$A$11="Weekly",BD30/(Formulas!$A$3*1),BD30/(Formulas!$A$3*2))),1)*$C30))</f>
        <v>0</v>
      </c>
      <c r="BG30" s="79"/>
      <c r="BH30" s="77"/>
      <c r="BI30" s="77"/>
      <c r="BJ30" s="80">
        <f>IF($C30="",ROUND(MIN(1,IF(Input!$A$11="Weekly",BH30/(Formulas!$A$3*1),BH30/(Formulas!$A$3*2))),1),IF(TEXT(ISNUMBER($C30),"#####")="False",ROUND(MIN(1,IF(Input!$A$11="Weekly",BH30/(Formulas!$A$3*1),BH30/(Formulas!$A$3*2))),1),ROUND(MIN(1,IF(Input!$A$11="Weekly",BH30/(Formulas!$A$3*1),BH30/(Formulas!$A$3*2))),1)*$C30))</f>
        <v>0</v>
      </c>
      <c r="BK30" s="79"/>
      <c r="BL30" s="77"/>
      <c r="BM30" s="77"/>
      <c r="BN30" s="80">
        <f>IF($C30="",ROUND(MIN(1,IF(Input!$A$11="Weekly",BL30/(Formulas!$A$3*1),BL30/(Formulas!$A$3*2))),1),IF(TEXT(ISNUMBER($C30),"#####")="False",ROUND(MIN(1,IF(Input!$A$11="Weekly",BL30/(Formulas!$A$3*1),BL30/(Formulas!$A$3*2))),1),ROUND(MIN(1,IF(Input!$A$11="Weekly",BL30/(Formulas!$A$3*1),BL30/(Formulas!$A$3*2))),1)*$C30))</f>
        <v>0</v>
      </c>
      <c r="BO30" s="79"/>
      <c r="BP30" s="77"/>
      <c r="BQ30" s="77"/>
      <c r="BR30" s="80">
        <f>IF($C30="",ROUND(MIN(1,IF(Input!$A$11="Weekly",BP30/(Formulas!$A$3*1),BP30/(Formulas!$A$3*2))),1),IF(TEXT(ISNUMBER($C30),"#####")="False",ROUND(MIN(1,IF(Input!$A$11="Weekly",BP30/(Formulas!$A$3*1),BP30/(Formulas!$A$3*2))),1),ROUND(MIN(1,IF(Input!$A$11="Weekly",BP30/(Formulas!$A$3*1),BP30/(Formulas!$A$3*2))),1)*$C30))</f>
        <v>0</v>
      </c>
      <c r="BS30" s="79"/>
      <c r="BT30" s="77"/>
      <c r="BU30" s="77"/>
      <c r="BV30" s="80">
        <f>IF($C30="",ROUND(MIN(1,IF(Input!$A$11="Weekly",BT30/(Formulas!$A$3*1),BT30/(Formulas!$A$3*2))),1),IF(TEXT(ISNUMBER($C30),"#####")="False",ROUND(MIN(1,IF(Input!$A$11="Weekly",BT30/(Formulas!$A$3*1),BT30/(Formulas!$A$3*2))),1),ROUND(MIN(1,IF(Input!$A$11="Weekly",BT30/(Formulas!$A$3*1),BT30/(Formulas!$A$3*2))),1)*$C30))</f>
        <v>0</v>
      </c>
      <c r="BW30" s="79"/>
      <c r="BX30" s="77"/>
      <c r="BY30" s="77"/>
      <c r="BZ30" s="80">
        <f>IF($C30="",ROUND(MIN(1,IF(Input!$A$11="Weekly",BX30/(Formulas!$A$3*1),BX30/(Formulas!$A$3*2))),1),IF(TEXT(ISNUMBER($C30),"#####")="False",ROUND(MIN(1,IF(Input!$A$11="Weekly",BX30/(Formulas!$A$3*1),BX30/(Formulas!$A$3*2))),1),ROUND(MIN(1,IF(Input!$A$11="Weekly",BX30/(Formulas!$A$3*1),BX30/(Formulas!$A$3*2))),1)*$C30))</f>
        <v>0</v>
      </c>
      <c r="CA30" s="79"/>
      <c r="CB30" s="77"/>
      <c r="CC30" s="77"/>
      <c r="CD30" s="80">
        <f>IF($C30="",ROUND(MIN(1,IF(Input!$A$11="Weekly",CB30/(Formulas!$A$3*1),CB30/(Formulas!$A$3*2))),1),IF(TEXT(ISNUMBER($C30),"#####")="False",ROUND(MIN(1,IF(Input!$A$11="Weekly",CB30/(Formulas!$A$3*1),CB30/(Formulas!$A$3*2))),1),ROUND(MIN(1,IF(Input!$A$11="Weekly",CB30/(Formulas!$A$3*1),CB30/(Formulas!$A$3*2))),1)*$C30))</f>
        <v>0</v>
      </c>
      <c r="CE30" s="79"/>
      <c r="CF30" s="77"/>
      <c r="CG30" s="77"/>
      <c r="CH30" s="80">
        <f>IF($C30="",ROUND(MIN(1,IF(Input!$A$11="Weekly",CF30/(Formulas!$A$3*1),CF30/(Formulas!$A$3*2))),1),IF(TEXT(ISNUMBER($C30),"#####")="False",ROUND(MIN(1,IF(Input!$A$11="Weekly",CF30/(Formulas!$A$3*1),CF30/(Formulas!$A$3*2))),1),ROUND(MIN(1,IF(Input!$A$11="Weekly",CF30/(Formulas!$A$3*1),CF30/(Formulas!$A$3*2))),1)*$C30))</f>
        <v>0</v>
      </c>
      <c r="CI30" s="79"/>
      <c r="CJ30" s="77"/>
      <c r="CK30" s="77"/>
      <c r="CL30" s="80">
        <f>IF($C30="",ROUND(MIN(1,IF(Input!$A$11="Weekly",CJ30/(Formulas!$A$3*1),CJ30/(Formulas!$A$3*2))),1),IF(TEXT(ISNUMBER($C30),"#####")="False",ROUND(MIN(1,IF(Input!$A$11="Weekly",CJ30/(Formulas!$A$3*1),CJ30/(Formulas!$A$3*2))),1),ROUND(MIN(1,IF(Input!$A$11="Weekly",CJ30/(Formulas!$A$3*1),CJ30/(Formulas!$A$3*2))),1)*$C30))</f>
        <v>0</v>
      </c>
      <c r="CM30" s="79"/>
      <c r="CN30" s="77"/>
      <c r="CO30" s="77"/>
      <c r="CP30" s="80">
        <f>IF($C30="",ROUND(MIN(1,IF(Input!$A$11="Weekly",CN30/(Formulas!$A$3*1),CN30/(Formulas!$A$3*2))),1),IF(TEXT(ISNUMBER($C30),"#####")="False",ROUND(MIN(1,IF(Input!$A$11="Weekly",CN30/(Formulas!$A$3*1),CN30/(Formulas!$A$3*2))),1),ROUND(MIN(1,IF(Input!$A$11="Weekly",CN30/(Formulas!$A$3*1),CN30/(Formulas!$A$3*2))),1)*$C30))</f>
        <v>0</v>
      </c>
      <c r="CQ30" s="79"/>
      <c r="CR30" s="77"/>
      <c r="CS30" s="77"/>
      <c r="CT30" s="80">
        <f>IF($C30="",ROUND(MIN(1,IF(Input!$A$11="Weekly",CR30/(Formulas!$A$3*1),CR30/(Formulas!$A$3*2))),1),IF(TEXT(ISNUMBER($C30),"#####")="False",ROUND(MIN(1,IF(Input!$A$11="Weekly",CR30/(Formulas!$A$3*1),CR30/(Formulas!$A$3*2))),1),ROUND(MIN(1,IF(Input!$A$11="Weekly",CR30/(Formulas!$A$3*1),CR30/(Formulas!$A$3*2))),1)*$C30))</f>
        <v>0</v>
      </c>
      <c r="CU30" s="79"/>
      <c r="CV30" s="77"/>
      <c r="CW30" s="77"/>
      <c r="CX30" s="80">
        <f>IF($C30="",ROUND(MIN(1,IF(Input!$A$11="Weekly",CV30/(Formulas!$A$3*1),CV30/(Formulas!$A$3*2))),1),IF(TEXT(ISNUMBER($C30),"#####")="False",ROUND(MIN(1,IF(Input!$A$11="Weekly",CV30/(Formulas!$A$3*1),CV30/(Formulas!$A$3*2))),1),ROUND(MIN(1,IF(Input!$A$11="Weekly",CV30/(Formulas!$A$3*1),CV30/(Formulas!$A$3*2))),1)*$C30))</f>
        <v>0</v>
      </c>
      <c r="CY30" s="79"/>
      <c r="CZ30" s="77"/>
      <c r="DA30" s="77"/>
      <c r="DB30" s="80">
        <f>IF($C30="",ROUND(MIN(1,IF(Input!$A$11="Weekly",CZ30/(Formulas!$A$3*1),CZ30/(Formulas!$A$3*2))),1),IF(TEXT(ISNUMBER($C30),"#####")="False",ROUND(MIN(1,IF(Input!$A$11="Weekly",CZ30/(Formulas!$A$3*1),CZ30/(Formulas!$A$3*2))),1),ROUND(MIN(1,IF(Input!$A$11="Weekly",CZ30/(Formulas!$A$3*1),CZ30/(Formulas!$A$3*2))),1)*$C30))</f>
        <v>0</v>
      </c>
      <c r="DC30" s="79"/>
      <c r="DD30" s="77"/>
      <c r="DE30" s="77"/>
      <c r="DF30" s="80">
        <f>IF($C30="",ROUND(MIN(1,IF(Input!$A$11="Weekly",DD30/(Formulas!$A$3*1),DD30/(Formulas!$A$3*2))),1),IF(TEXT(ISNUMBER($C30),"#####")="False",ROUND(MIN(1,IF(Input!$A$11="Weekly",DD30/(Formulas!$A$3*1),DD30/(Formulas!$A$3*2))),1),ROUND(MIN(1,IF(Input!$A$11="Weekly",DD30/(Formulas!$A$3*1),DD30/(Formulas!$A$3*2))),1)*$C30))</f>
        <v>0</v>
      </c>
      <c r="DG30" s="79"/>
      <c r="DH30" s="77"/>
      <c r="DI30" s="77"/>
      <c r="DJ30" s="80">
        <f>IF($C30="",ROUND(MIN(1,IF(Input!$A$11="Weekly",DH30/(Formulas!$A$3*1),DH30/(Formulas!$A$3*2))),1),IF(TEXT(ISNUMBER($C30),"#####")="False",ROUND(MIN(1,IF(Input!$A$11="Weekly",DH30/(Formulas!$A$3*1),DH30/(Formulas!$A$3*2))),1),ROUND(MIN(1,IF(Input!$A$11="Weekly",DH30/(Formulas!$A$3*1),DH30/(Formulas!$A$3*2))),1)*$C30))</f>
        <v>0</v>
      </c>
      <c r="DK30" s="79"/>
      <c r="DL30" s="77"/>
      <c r="DM30" s="77"/>
      <c r="DN30" s="80">
        <f>IF($C30="",ROUND(MIN(1,IF(Input!$A$11="Weekly",DL30/(Formulas!$A$3*1),DL30/(Formulas!$A$3*2))),1),IF(TEXT(ISNUMBER($C30),"#####")="False",ROUND(MIN(1,IF(Input!$A$11="Weekly",DL30/(Formulas!$A$3*1),DL30/(Formulas!$A$3*2))),1),ROUND(MIN(1,IF(Input!$A$11="Weekly",DL30/(Formulas!$A$3*1),DL30/(Formulas!$A$3*2))),1)*$C30))</f>
        <v>0</v>
      </c>
      <c r="DO30" s="79"/>
      <c r="DP30" s="77"/>
      <c r="DQ30" s="77"/>
      <c r="DR30" s="80">
        <f>IF($C30="",ROUND(MIN(1,IF(Input!$A$11="Weekly",DP30/(Formulas!$A$3*1),DP30/(Formulas!$A$3*2))),1),IF(TEXT(ISNUMBER($C30),"#####")="False",ROUND(MIN(1,IF(Input!$A$11="Weekly",DP30/(Formulas!$A$3*1),DP30/(Formulas!$A$3*2))),1),ROUND(MIN(1,IF(Input!$A$11="Weekly",DP30/(Formulas!$A$3*1),DP30/(Formulas!$A$3*2))),1)*$C30))</f>
        <v>0</v>
      </c>
      <c r="DS30" s="79"/>
      <c r="DT30" s="77"/>
      <c r="DU30" s="77"/>
      <c r="DV30" s="80">
        <f>IF($C30="",ROUND(MIN(1,IF(Input!$A$11="Weekly",DT30/(Formulas!$A$3*1),DT30/(Formulas!$A$3*2))),1),IF(TEXT(ISNUMBER($C30),"#####")="False",ROUND(MIN(1,IF(Input!$A$11="Weekly",DT30/(Formulas!$A$3*1),DT30/(Formulas!$A$3*2))),1),ROUND(MIN(1,IF(Input!$A$11="Weekly",DT30/(Formulas!$A$3*1),DT30/(Formulas!$A$3*2))),1)*$C30))</f>
        <v>0</v>
      </c>
      <c r="DW30" s="79"/>
      <c r="DX30" s="77"/>
      <c r="DY30" s="77"/>
      <c r="DZ30" s="80">
        <f>IF($C30="",ROUND(MIN(1,IF(Input!$A$11="Weekly",DX30/(Formulas!$A$3*1),DX30/(Formulas!$A$3*2))),1),IF(TEXT(ISNUMBER($C30),"#####")="False",ROUND(MIN(1,IF(Input!$A$11="Weekly",DX30/(Formulas!$A$3*1),DX30/(Formulas!$A$3*2))),1),ROUND(MIN(1,IF(Input!$A$11="Weekly",DX30/(Formulas!$A$3*1),DX30/(Formulas!$A$3*2))),1)*$C30))</f>
        <v>0</v>
      </c>
      <c r="EA30" s="79"/>
      <c r="EB30" s="77"/>
      <c r="EC30" s="77"/>
      <c r="ED30" s="80">
        <f>IF($C30="",ROUND(MIN(1,IF(Input!$A$11="Weekly",EB30/(Formulas!$A$3*1),EB30/(Formulas!$A$3*2))),1),IF(TEXT(ISNUMBER($C30),"#####")="False",ROUND(MIN(1,IF(Input!$A$11="Weekly",EB30/(Formulas!$A$3*1),EB30/(Formulas!$A$3*2))),1),ROUND(MIN(1,IF(Input!$A$11="Weekly",EB30/(Formulas!$A$3*1),EB30/(Formulas!$A$3*2))),1)*$C30))</f>
        <v>0</v>
      </c>
      <c r="EE30" s="79"/>
      <c r="EF30" s="77"/>
      <c r="EG30" s="77"/>
      <c r="EH30" s="80">
        <f>IF($C30="",ROUND(MIN(1,IF(Input!$A$11="Weekly",EF30/(Formulas!$A$3*1),EF30/(Formulas!$A$3*2))),1),IF(TEXT(ISNUMBER($C30),"#####")="False",ROUND(MIN(1,IF(Input!$A$11="Weekly",EF30/(Formulas!$A$3*1),EF30/(Formulas!$A$3*2))),1),ROUND(MIN(1,IF(Input!$A$11="Weekly",EF30/(Formulas!$A$3*1),EF30/(Formulas!$A$3*2))),1)*$C30))</f>
        <v>0</v>
      </c>
      <c r="EI30" s="79"/>
      <c r="EJ30" s="77"/>
      <c r="EK30" s="77"/>
      <c r="EL30" s="80">
        <f>IF($C30="",ROUND(MIN(1,IF(Input!$A$11="Weekly",EJ30/(Formulas!$A$3*1),EJ30/(Formulas!$A$3*2))),1),IF(TEXT(ISNUMBER($C30),"#####")="False",ROUND(MIN(1,IF(Input!$A$11="Weekly",EJ30/(Formulas!$A$3*1),EJ30/(Formulas!$A$3*2))),1),ROUND(MIN(1,IF(Input!$A$11="Weekly",EJ30/(Formulas!$A$3*1),EJ30/(Formulas!$A$3*2))),1)*$C30))</f>
        <v>0</v>
      </c>
      <c r="EM30" s="79"/>
      <c r="EN30" s="77"/>
      <c r="EO30" s="77"/>
      <c r="EP30" s="80">
        <f>IF($C30="",ROUND(MIN(1,IF(Input!$A$11="Weekly",EN30/(Formulas!$A$3*1),EN30/(Formulas!$A$3*2))),1),IF(TEXT(ISNUMBER($C30),"#####")="False",ROUND(MIN(1,IF(Input!$A$11="Weekly",EN30/(Formulas!$A$3*1),EN30/(Formulas!$A$3*2))),1),ROUND(MIN(1,IF(Input!$A$11="Weekly",EN30/(Formulas!$A$3*1),EN30/(Formulas!$A$3*2))),1)*$C30))</f>
        <v>0</v>
      </c>
      <c r="EQ30" s="79"/>
      <c r="ER30" s="77"/>
      <c r="ES30" s="77"/>
      <c r="ET30" s="80">
        <f>IF($C30="",ROUND(MIN(1,IF(Input!$A$11="Weekly",ER30/(Formulas!$A$3*1),ER30/(Formulas!$A$3*2))),1),IF(TEXT(ISNUMBER($C30),"#####")="False",ROUND(MIN(1,IF(Input!$A$11="Weekly",ER30/(Formulas!$A$3*1),ER30/(Formulas!$A$3*2))),1),ROUND(MIN(1,IF(Input!$A$11="Weekly",ER30/(Formulas!$A$3*1),ER30/(Formulas!$A$3*2))),1)*$C30))</f>
        <v>0</v>
      </c>
      <c r="EU30" s="79"/>
      <c r="EV30" s="77"/>
      <c r="EW30" s="77"/>
      <c r="EX30" s="80">
        <f>IF($C30="",ROUND(MIN(1,IF(Input!$A$11="Weekly",EV30/(Formulas!$A$3*1),EV30/(Formulas!$A$3*2))),1),IF(TEXT(ISNUMBER($C30),"#####")="False",ROUND(MIN(1,IF(Input!$A$11="Weekly",EV30/(Formulas!$A$3*1),EV30/(Formulas!$A$3*2))),1),ROUND(MIN(1,IF(Input!$A$11="Weekly",EV30/(Formulas!$A$3*1),EV30/(Formulas!$A$3*2))),1)*$C30))</f>
        <v>0</v>
      </c>
      <c r="EY30" s="79"/>
      <c r="EZ30" s="77"/>
      <c r="FA30" s="77"/>
      <c r="FB30" s="80">
        <f>IF($C30="",ROUND(MIN(1,IF(Input!$A$11="Weekly",EZ30/(Formulas!$A$3*1),EZ30/(Formulas!$A$3*2))),1),IF(TEXT(ISNUMBER($C30),"#####")="False",ROUND(MIN(1,IF(Input!$A$11="Weekly",EZ30/(Formulas!$A$3*1),EZ30/(Formulas!$A$3*2))),1),ROUND(MIN(1,IF(Input!$A$11="Weekly",EZ30/(Formulas!$A$3*1),EZ30/(Formulas!$A$3*2))),1)*$C30))</f>
        <v>0</v>
      </c>
      <c r="FC30" s="79"/>
      <c r="FD30" s="77"/>
      <c r="FE30" s="77"/>
      <c r="FF30" s="80">
        <f>IF($C30="",ROUND(MIN(1,IF(Input!$A$11="Weekly",FD30/(Formulas!$A$3*1),FD30/(Formulas!$A$3*2))),1),IF(TEXT(ISNUMBER($C30),"#####")="False",ROUND(MIN(1,IF(Input!$A$11="Weekly",FD30/(Formulas!$A$3*1),FD30/(Formulas!$A$3*2))),1),ROUND(MIN(1,IF(Input!$A$11="Weekly",FD30/(Formulas!$A$3*1),FD30/(Formulas!$A$3*2))),1)*$C30))</f>
        <v>0</v>
      </c>
      <c r="FG30" s="79"/>
      <c r="FH30" s="77"/>
      <c r="FI30" s="77"/>
      <c r="FJ30" s="80">
        <f>IF($C30="",ROUND(MIN(1,IF(Input!$A$11="Weekly",FH30/(Formulas!$A$3*1),FH30/(Formulas!$A$3*2))),1),IF(TEXT(ISNUMBER($C30),"#####")="False",ROUND(MIN(1,IF(Input!$A$11="Weekly",FH30/(Formulas!$A$3*1),FH30/(Formulas!$A$3*2))),1),ROUND(MIN(1,IF(Input!$A$11="Weekly",FH30/(Formulas!$A$3*1),FH30/(Formulas!$A$3*2))),1)*$C30))</f>
        <v>0</v>
      </c>
      <c r="FK30" s="79"/>
      <c r="FL30" s="77"/>
      <c r="FM30" s="77"/>
      <c r="FN30" s="80">
        <f>IF($C30="",ROUND(MIN(1,IF(Input!$A$11="Weekly",FL30/(Formulas!$A$3*1),FL30/(Formulas!$A$3*2))),1),IF(TEXT(ISNUMBER($C30),"#####")="False",ROUND(MIN(1,IF(Input!$A$11="Weekly",FL30/(Formulas!$A$3*1),FL30/(Formulas!$A$3*2))),1),ROUND(MIN(1,IF(Input!$A$11="Weekly",FL30/(Formulas!$A$3*1),FL30/(Formulas!$A$3*2))),1)*$C30))</f>
        <v>0</v>
      </c>
      <c r="FO30" s="79"/>
      <c r="FP30" s="77"/>
      <c r="FQ30" s="77"/>
      <c r="FR30" s="80">
        <f>IF($C30="",ROUND(MIN(1,IF(Input!$A$11="Weekly",FP30/(Formulas!$A$3*1),FP30/(Formulas!$A$3*2))),1),IF(TEXT(ISNUMBER($C30),"#####")="False",ROUND(MIN(1,IF(Input!$A$11="Weekly",FP30/(Formulas!$A$3*1),FP30/(Formulas!$A$3*2))),1),ROUND(MIN(1,IF(Input!$A$11="Weekly",FP30/(Formulas!$A$3*1),FP30/(Formulas!$A$3*2))),1)*$C30))</f>
        <v>0</v>
      </c>
      <c r="FS30" s="79"/>
      <c r="FT30" s="77"/>
      <c r="FU30" s="77"/>
      <c r="FV30" s="80">
        <f>IF($C30="",ROUND(MIN(1,IF(Input!$A$11="Weekly",FT30/(Formulas!$A$3*1),FT30/(Formulas!$A$3*2))),1),IF(TEXT(ISNUMBER($C30),"#####")="False",ROUND(MIN(1,IF(Input!$A$11="Weekly",FT30/(Formulas!$A$3*1),FT30/(Formulas!$A$3*2))),1),ROUND(MIN(1,IF(Input!$A$11="Weekly",FT30/(Formulas!$A$3*1),FT30/(Formulas!$A$3*2))),1)*$C30))</f>
        <v>0</v>
      </c>
      <c r="FW30" s="79"/>
      <c r="FX30" s="77"/>
      <c r="FY30" s="77"/>
      <c r="FZ30" s="80">
        <f>IF($C30="",ROUND(MIN(1,IF(Input!$A$11="Weekly",FX30/(Formulas!$A$3*1),FX30/(Formulas!$A$3*2))),1),IF(TEXT(ISNUMBER($C30),"#####")="False",ROUND(MIN(1,IF(Input!$A$11="Weekly",FX30/(Formulas!$A$3*1),FX30/(Formulas!$A$3*2))),1),ROUND(MIN(1,IF(Input!$A$11="Weekly",FX30/(Formulas!$A$3*1),FX30/(Formulas!$A$3*2))),1)*$C30))</f>
        <v>0</v>
      </c>
      <c r="GA30" s="79"/>
      <c r="GB30" s="77"/>
      <c r="GC30" s="77"/>
      <c r="GD30" s="80">
        <f>IF($C30="",ROUND(MIN(1,IF(Input!$A$11="Weekly",GB30/(Formulas!$A$3*1),GB30/(Formulas!$A$3*2))),1),IF(TEXT(ISNUMBER($C30),"#####")="False",ROUND(MIN(1,IF(Input!$A$11="Weekly",GB30/(Formulas!$A$3*1),GB30/(Formulas!$A$3*2))),1),ROUND(MIN(1,IF(Input!$A$11="Weekly",GB30/(Formulas!$A$3*1),GB30/(Formulas!$A$3*2))),1)*$C30))</f>
        <v>0</v>
      </c>
      <c r="GE30" s="79"/>
      <c r="GF30" s="77"/>
      <c r="GG30" s="77"/>
      <c r="GH30" s="80">
        <f>IF($C30="",ROUND(MIN(1,IF(Input!$A$11="Weekly",GF30/(Formulas!$A$3*1),GF30/(Formulas!$A$3*2))),1),IF(TEXT(ISNUMBER($C30),"#####")="False",ROUND(MIN(1,IF(Input!$A$11="Weekly",GF30/(Formulas!$A$3*1),GF30/(Formulas!$A$3*2))),1),ROUND(MIN(1,IF(Input!$A$11="Weekly",GF30/(Formulas!$A$3*1),GF30/(Formulas!$A$3*2))),1)*$C30))</f>
        <v>0</v>
      </c>
      <c r="GI30" s="79"/>
      <c r="GJ30" s="77"/>
      <c r="GK30" s="77"/>
      <c r="GL30" s="80">
        <f>IF($C30="",ROUND(MIN(1,IF(Input!$A$11="Weekly",GJ30/(Formulas!$A$3*1),GJ30/(Formulas!$A$3*2))),1),IF(TEXT(ISNUMBER($C30),"#####")="False",ROUND(MIN(1,IF(Input!$A$11="Weekly",GJ30/(Formulas!$A$3*1),GJ30/(Formulas!$A$3*2))),1),ROUND(MIN(1,IF(Input!$A$11="Weekly",GJ30/(Formulas!$A$3*1),GJ30/(Formulas!$A$3*2))),1)*$C30))</f>
        <v>0</v>
      </c>
      <c r="GM30" s="79"/>
      <c r="GN30" s="77"/>
      <c r="GO30" s="77"/>
      <c r="GP30" s="80">
        <f>IF($C30="",ROUND(MIN(1,IF(Input!$A$11="Weekly",GN30/(Formulas!$A$3*1),GN30/(Formulas!$A$3*2))),1),IF(TEXT(ISNUMBER($C30),"#####")="False",ROUND(MIN(1,IF(Input!$A$11="Weekly",GN30/(Formulas!$A$3*1),GN30/(Formulas!$A$3*2))),1),ROUND(MIN(1,IF(Input!$A$11="Weekly",GN30/(Formulas!$A$3*1),GN30/(Formulas!$A$3*2))),1)*$C30))</f>
        <v>0</v>
      </c>
      <c r="GQ30" s="79"/>
      <c r="GR30" s="77"/>
      <c r="GS30" s="77"/>
      <c r="GT30" s="80">
        <f>IF($C30="",ROUND(MIN(1,IF(Input!$A$11="Weekly",GR30/(Formulas!$A$3*1),GR30/(Formulas!$A$3*2))),1),IF(TEXT(ISNUMBER($C30),"#####")="False",ROUND(MIN(1,IF(Input!$A$11="Weekly",GR30/(Formulas!$A$3*1),GR30/(Formulas!$A$3*2))),1),ROUND(MIN(1,IF(Input!$A$11="Weekly",GR30/(Formulas!$A$3*1),GR30/(Formulas!$A$3*2))),1)*$C30))</f>
        <v>0</v>
      </c>
      <c r="GU30" s="79"/>
      <c r="GV30" s="77"/>
      <c r="GW30" s="77"/>
      <c r="GX30" s="80">
        <f>IF($C30="",ROUND(MIN(1,IF(Input!$A$11="Weekly",GV30/(Formulas!$A$3*1),GV30/(Formulas!$A$3*2))),1),IF(TEXT(ISNUMBER($C30),"#####")="False",ROUND(MIN(1,IF(Input!$A$11="Weekly",GV30/(Formulas!$A$3*1),GV30/(Formulas!$A$3*2))),1),ROUND(MIN(1,IF(Input!$A$11="Weekly",GV30/(Formulas!$A$3*1),GV30/(Formulas!$A$3*2))),1)*$C30))</f>
        <v>0</v>
      </c>
      <c r="GY30" s="79"/>
      <c r="GZ30" s="77"/>
      <c r="HA30" s="77"/>
      <c r="HB30" s="80">
        <f>IF($C30="",ROUND(MIN(1,IF(Input!$A$11="Weekly",GZ30/(Formulas!$A$3*1),GZ30/(Formulas!$A$3*2))),1),IF(TEXT(ISNUMBER($C30),"#####")="False",ROUND(MIN(1,IF(Input!$A$11="Weekly",GZ30/(Formulas!$A$3*1),GZ30/(Formulas!$A$3*2))),1),ROUND(MIN(1,IF(Input!$A$11="Weekly",GZ30/(Formulas!$A$3*1),GZ30/(Formulas!$A$3*2))),1)*$C30))</f>
        <v>0</v>
      </c>
      <c r="HC30" s="79"/>
      <c r="HD30" s="77"/>
      <c r="HE30" s="77"/>
      <c r="HF30" s="80">
        <f>IF($C30="",ROUND(MIN(1,IF(Input!$A$11="Weekly",HD30/(Formulas!$A$3*1),HD30/(Formulas!$A$3*2))),1),IF(TEXT(ISNUMBER($C30),"#####")="False",ROUND(MIN(1,IF(Input!$A$11="Weekly",HD30/(Formulas!$A$3*1),HD30/(Formulas!$A$3*2))),1),ROUND(MIN(1,IF(Input!$A$11="Weekly",HD30/(Formulas!$A$3*1),HD30/(Formulas!$A$3*2))),1)*$C30))</f>
        <v>0</v>
      </c>
      <c r="HG30" s="79"/>
      <c r="HH30" s="35"/>
      <c r="HI30" s="35">
        <f t="shared" si="0"/>
        <v>0</v>
      </c>
      <c r="HJ30" s="35"/>
      <c r="HK30" s="35">
        <f t="shared" si="1"/>
        <v>0</v>
      </c>
      <c r="HL30" s="35"/>
      <c r="HM30" s="35">
        <f t="shared" si="2"/>
        <v>0</v>
      </c>
      <c r="HN30" s="35"/>
      <c r="HO30" s="35">
        <f t="shared" si="3"/>
        <v>0</v>
      </c>
      <c r="HP30" s="35"/>
      <c r="HQ30" s="35"/>
      <c r="HR30" s="35"/>
      <c r="HS30" s="35"/>
      <c r="HT30" s="35"/>
    </row>
    <row r="31" spans="2:228" x14ac:dyDescent="0.25">
      <c r="B31" s="74"/>
      <c r="D31" s="77"/>
      <c r="E31" s="77"/>
      <c r="F31" s="80">
        <f>IF($C31="",ROUND(MIN(1,IF(Input!$A$11="Weekly",D31/(Formulas!$A$3*1),D31/(Formulas!$A$3*2))),1),IF(TEXT(ISNUMBER($C31),"#####")="False",ROUND(MIN(1,IF(Input!$A$11="Weekly",D31/(Formulas!$A$3*1),D31/(Formulas!$A$3*2))),1),ROUND(MIN(1,IF(Input!$A$11="Weekly",D31/(Formulas!$A$3*1),D31/(Formulas!$A$3*2))),1)*$C31))</f>
        <v>0</v>
      </c>
      <c r="G31" s="101"/>
      <c r="H31" s="77"/>
      <c r="I31" s="77"/>
      <c r="J31" s="80">
        <f>IF($C31="",ROUND(MIN(1,IF(Input!$A$11="Weekly",H31/(Formulas!$A$3*1),H31/(Formulas!$A$3*2))),1),IF(TEXT(ISNUMBER($C31),"#####")="False",ROUND(MIN(1,IF(Input!$A$11="Weekly",H31/(Formulas!$A$3*1),H31/(Formulas!$A$3*2))),1),ROUND(MIN(1,IF(Input!$A$11="Weekly",H31/(Formulas!$A$3*1),H31/(Formulas!$A$3*2))),1)*$C31))</f>
        <v>0</v>
      </c>
      <c r="K31" s="101"/>
      <c r="L31" s="77"/>
      <c r="M31" s="77"/>
      <c r="N31" s="80">
        <f>IF($C31="",ROUND(MIN(1,IF(Input!$A$11="Weekly",L31/(Formulas!$A$3*1),L31/(Formulas!$A$3*2))),1),IF(TEXT(ISNUMBER($C31),"#####")="False",ROUND(MIN(1,IF(Input!$A$11="Weekly",L31/(Formulas!$A$3*1),L31/(Formulas!$A$3*2))),1),ROUND(MIN(1,IF(Input!$A$11="Weekly",L31/(Formulas!$A$3*1),L31/(Formulas!$A$3*2))),1)*$C31))</f>
        <v>0</v>
      </c>
      <c r="O31" s="101"/>
      <c r="P31" s="77"/>
      <c r="Q31" s="77"/>
      <c r="R31" s="80">
        <f>IF($C31="",ROUND(MIN(1,IF(Input!$A$11="Weekly",P31/(Formulas!$A$3*1),P31/(Formulas!$A$3*2))),1),IF(TEXT(ISNUMBER($C31),"#####")="False",ROUND(MIN(1,IF(Input!$A$11="Weekly",P31/(Formulas!$A$3*1),P31/(Formulas!$A$3*2))),1),ROUND(MIN(1,IF(Input!$A$11="Weekly",P31/(Formulas!$A$3*1),P31/(Formulas!$A$3*2))),1)*$C31))</f>
        <v>0</v>
      </c>
      <c r="S31" s="101"/>
      <c r="T31" s="77"/>
      <c r="U31" s="77"/>
      <c r="V31" s="80">
        <f>IF($C31="",ROUND(MIN(1,IF(Input!$A$11="Weekly",T31/(Formulas!$A$3*1),T31/(Formulas!$A$3*2))),1),IF(TEXT(ISNUMBER($C31),"#####")="False",ROUND(MIN(1,IF(Input!$A$11="Weekly",T31/(Formulas!$A$3*1),T31/(Formulas!$A$3*2))),1),ROUND(MIN(1,IF(Input!$A$11="Weekly",T31/(Formulas!$A$3*1),T31/(Formulas!$A$3*2))),1)*$C31))</f>
        <v>0</v>
      </c>
      <c r="W31" s="79"/>
      <c r="X31" s="77"/>
      <c r="Y31" s="77"/>
      <c r="Z31" s="80">
        <f>IF($C31="",ROUND(MIN(1,IF(Input!$A$11="Weekly",X31/(Formulas!$A$3*1),X31/(Formulas!$A$3*2))),1),IF(TEXT(ISNUMBER($C31),"#####")="False",ROUND(MIN(1,IF(Input!$A$11="Weekly",X31/(Formulas!$A$3*1),X31/(Formulas!$A$3*2))),1),ROUND(MIN(1,IF(Input!$A$11="Weekly",X31/(Formulas!$A$3*1),X31/(Formulas!$A$3*2))),1)*$C31))</f>
        <v>0</v>
      </c>
      <c r="AA31" s="101"/>
      <c r="AB31" s="77"/>
      <c r="AC31" s="77"/>
      <c r="AD31" s="80">
        <f>IF($C31="",ROUND(MIN(1,IF(Input!$A$11="Weekly",AB31/(Formulas!$A$3*1),AB31/(Formulas!$A$3*2))),1),IF(TEXT(ISNUMBER($C31),"#####")="False",ROUND(MIN(1,IF(Input!$A$11="Weekly",AB31/(Formulas!$A$3*1),AB31/(Formulas!$A$3*2))),1),ROUND(MIN(1,IF(Input!$A$11="Weekly",AB31/(Formulas!$A$3*1),AB31/(Formulas!$A$3*2))),1)*$C31))</f>
        <v>0</v>
      </c>
      <c r="AE31" s="101"/>
      <c r="AF31" s="77"/>
      <c r="AG31" s="77"/>
      <c r="AH31" s="80">
        <f>IF($C31="",ROUND(MIN(1,IF(Input!$A$11="Weekly",AF31/(Formulas!$A$3*1),AF31/(Formulas!$A$3*2))),1),IF(TEXT(ISNUMBER($C31),"#####")="False",ROUND(MIN(1,IF(Input!$A$11="Weekly",AF31/(Formulas!$A$3*1),AF31/(Formulas!$A$3*2))),1),ROUND(MIN(1,IF(Input!$A$11="Weekly",AF31/(Formulas!$A$3*1),AF31/(Formulas!$A$3*2))),1)*$C31))</f>
        <v>0</v>
      </c>
      <c r="AI31" s="101"/>
      <c r="AJ31" s="77"/>
      <c r="AK31" s="77"/>
      <c r="AL31" s="80">
        <f>IF($C31="",ROUND(MIN(1,IF(Input!$A$11="Weekly",AJ31/(Formulas!$A$3*1),AJ31/(Formulas!$A$3*2))),1),IF(TEXT(ISNUMBER($C31),"#####")="False",ROUND(MIN(1,IF(Input!$A$11="Weekly",AJ31/(Formulas!$A$3*1),AJ31/(Formulas!$A$3*2))),1),ROUND(MIN(1,IF(Input!$A$11="Weekly",AJ31/(Formulas!$A$3*1),AJ31/(Formulas!$A$3*2))),1)*$C31))</f>
        <v>0</v>
      </c>
      <c r="AM31" s="79"/>
      <c r="AN31" s="77"/>
      <c r="AO31" s="77"/>
      <c r="AP31" s="80">
        <f>IF($C31="",ROUND(MIN(1,IF(Input!$A$11="Weekly",AN31/(Formulas!$A$3*1),AN31/(Formulas!$A$3*2))),1),IF(TEXT(ISNUMBER($C31),"#####")="False",ROUND(MIN(1,IF(Input!$A$11="Weekly",AN31/(Formulas!$A$3*1),AN31/(Formulas!$A$3*2))),1),ROUND(MIN(1,IF(Input!$A$11="Weekly",AN31/(Formulas!$A$3*1),AN31/(Formulas!$A$3*2))),1)*$C31))</f>
        <v>0</v>
      </c>
      <c r="AQ31" s="79"/>
      <c r="AR31" s="77"/>
      <c r="AS31" s="77"/>
      <c r="AT31" s="80">
        <f>IF($C31="",ROUND(MIN(1,IF(Input!$A$11="Weekly",AR31/(Formulas!$A$3*1),AR31/(Formulas!$A$3*2))),1),IF(TEXT(ISNUMBER($C31),"#####")="False",ROUND(MIN(1,IF(Input!$A$11="Weekly",AR31/(Formulas!$A$3*1),AR31/(Formulas!$A$3*2))),1),ROUND(MIN(1,IF(Input!$A$11="Weekly",AR31/(Formulas!$A$3*1),AR31/(Formulas!$A$3*2))),1)*$C31))</f>
        <v>0</v>
      </c>
      <c r="AU31" s="79"/>
      <c r="AV31" s="77"/>
      <c r="AW31" s="77"/>
      <c r="AX31" s="80">
        <f>IF($C31="",ROUND(MIN(1,IF(Input!$A$11="Weekly",AV31/(Formulas!$A$3*1),AV31/(Formulas!$A$3*2))),1),IF(TEXT(ISNUMBER($C31),"#####")="False",ROUND(MIN(1,IF(Input!$A$11="Weekly",AV31/(Formulas!$A$3*1),AV31/(Formulas!$A$3*2))),1),ROUND(MIN(1,IF(Input!$A$11="Weekly",AV31/(Formulas!$A$3*1),AV31/(Formulas!$A$3*2))),1)*$C31))</f>
        <v>0</v>
      </c>
      <c r="AY31" s="79"/>
      <c r="AZ31" s="77"/>
      <c r="BA31" s="77"/>
      <c r="BB31" s="80">
        <f>IF($C31="",ROUND(MIN(1,IF(Input!$A$11="Weekly",AZ31/(Formulas!$A$3*1),AZ31/(Formulas!$A$3*2))),1),IF(TEXT(ISNUMBER($C31),"#####")="False",ROUND(MIN(1,IF(Input!$A$11="Weekly",AZ31/(Formulas!$A$3*1),AZ31/(Formulas!$A$3*2))),1),ROUND(MIN(1,IF(Input!$A$11="Weekly",AZ31/(Formulas!$A$3*1),AZ31/(Formulas!$A$3*2))),1)*$C31))</f>
        <v>0</v>
      </c>
      <c r="BC31" s="79"/>
      <c r="BD31" s="77"/>
      <c r="BE31" s="77"/>
      <c r="BF31" s="80">
        <f>IF($C31="",ROUND(MIN(1,IF(Input!$A$11="Weekly",BD31/(Formulas!$A$3*1),BD31/(Formulas!$A$3*2))),1),IF(TEXT(ISNUMBER($C31),"#####")="False",ROUND(MIN(1,IF(Input!$A$11="Weekly",BD31/(Formulas!$A$3*1),BD31/(Formulas!$A$3*2))),1),ROUND(MIN(1,IF(Input!$A$11="Weekly",BD31/(Formulas!$A$3*1),BD31/(Formulas!$A$3*2))),1)*$C31))</f>
        <v>0</v>
      </c>
      <c r="BG31" s="79"/>
      <c r="BH31" s="77"/>
      <c r="BI31" s="77"/>
      <c r="BJ31" s="80">
        <f>IF($C31="",ROUND(MIN(1,IF(Input!$A$11="Weekly",BH31/(Formulas!$A$3*1),BH31/(Formulas!$A$3*2))),1),IF(TEXT(ISNUMBER($C31),"#####")="False",ROUND(MIN(1,IF(Input!$A$11="Weekly",BH31/(Formulas!$A$3*1),BH31/(Formulas!$A$3*2))),1),ROUND(MIN(1,IF(Input!$A$11="Weekly",BH31/(Formulas!$A$3*1),BH31/(Formulas!$A$3*2))),1)*$C31))</f>
        <v>0</v>
      </c>
      <c r="BK31" s="79"/>
      <c r="BL31" s="77"/>
      <c r="BM31" s="77"/>
      <c r="BN31" s="80">
        <f>IF($C31="",ROUND(MIN(1,IF(Input!$A$11="Weekly",BL31/(Formulas!$A$3*1),BL31/(Formulas!$A$3*2))),1),IF(TEXT(ISNUMBER($C31),"#####")="False",ROUND(MIN(1,IF(Input!$A$11="Weekly",BL31/(Formulas!$A$3*1),BL31/(Formulas!$A$3*2))),1),ROUND(MIN(1,IF(Input!$A$11="Weekly",BL31/(Formulas!$A$3*1),BL31/(Formulas!$A$3*2))),1)*$C31))</f>
        <v>0</v>
      </c>
      <c r="BO31" s="79"/>
      <c r="BP31" s="77"/>
      <c r="BQ31" s="77"/>
      <c r="BR31" s="80">
        <f>IF($C31="",ROUND(MIN(1,IF(Input!$A$11="Weekly",BP31/(Formulas!$A$3*1),BP31/(Formulas!$A$3*2))),1),IF(TEXT(ISNUMBER($C31),"#####")="False",ROUND(MIN(1,IF(Input!$A$11="Weekly",BP31/(Formulas!$A$3*1),BP31/(Formulas!$A$3*2))),1),ROUND(MIN(1,IF(Input!$A$11="Weekly",BP31/(Formulas!$A$3*1),BP31/(Formulas!$A$3*2))),1)*$C31))</f>
        <v>0</v>
      </c>
      <c r="BS31" s="79"/>
      <c r="BT31" s="77"/>
      <c r="BU31" s="77"/>
      <c r="BV31" s="80">
        <f>IF($C31="",ROUND(MIN(1,IF(Input!$A$11="Weekly",BT31/(Formulas!$A$3*1),BT31/(Formulas!$A$3*2))),1),IF(TEXT(ISNUMBER($C31),"#####")="False",ROUND(MIN(1,IF(Input!$A$11="Weekly",BT31/(Formulas!$A$3*1),BT31/(Formulas!$A$3*2))),1),ROUND(MIN(1,IF(Input!$A$11="Weekly",BT31/(Formulas!$A$3*1),BT31/(Formulas!$A$3*2))),1)*$C31))</f>
        <v>0</v>
      </c>
      <c r="BW31" s="79"/>
      <c r="BX31" s="77"/>
      <c r="BY31" s="77"/>
      <c r="BZ31" s="80">
        <f>IF($C31="",ROUND(MIN(1,IF(Input!$A$11="Weekly",BX31/(Formulas!$A$3*1),BX31/(Formulas!$A$3*2))),1),IF(TEXT(ISNUMBER($C31),"#####")="False",ROUND(MIN(1,IF(Input!$A$11="Weekly",BX31/(Formulas!$A$3*1),BX31/(Formulas!$A$3*2))),1),ROUND(MIN(1,IF(Input!$A$11="Weekly",BX31/(Formulas!$A$3*1),BX31/(Formulas!$A$3*2))),1)*$C31))</f>
        <v>0</v>
      </c>
      <c r="CA31" s="79"/>
      <c r="CB31" s="77"/>
      <c r="CC31" s="77"/>
      <c r="CD31" s="80">
        <f>IF($C31="",ROUND(MIN(1,IF(Input!$A$11="Weekly",CB31/(Formulas!$A$3*1),CB31/(Formulas!$A$3*2))),1),IF(TEXT(ISNUMBER($C31),"#####")="False",ROUND(MIN(1,IF(Input!$A$11="Weekly",CB31/(Formulas!$A$3*1),CB31/(Formulas!$A$3*2))),1),ROUND(MIN(1,IF(Input!$A$11="Weekly",CB31/(Formulas!$A$3*1),CB31/(Formulas!$A$3*2))),1)*$C31))</f>
        <v>0</v>
      </c>
      <c r="CE31" s="79"/>
      <c r="CF31" s="77"/>
      <c r="CG31" s="77"/>
      <c r="CH31" s="80">
        <f>IF($C31="",ROUND(MIN(1,IF(Input!$A$11="Weekly",CF31/(Formulas!$A$3*1),CF31/(Formulas!$A$3*2))),1),IF(TEXT(ISNUMBER($C31),"#####")="False",ROUND(MIN(1,IF(Input!$A$11="Weekly",CF31/(Formulas!$A$3*1),CF31/(Formulas!$A$3*2))),1),ROUND(MIN(1,IF(Input!$A$11="Weekly",CF31/(Formulas!$A$3*1),CF31/(Formulas!$A$3*2))),1)*$C31))</f>
        <v>0</v>
      </c>
      <c r="CI31" s="79"/>
      <c r="CJ31" s="77"/>
      <c r="CK31" s="77"/>
      <c r="CL31" s="80">
        <f>IF($C31="",ROUND(MIN(1,IF(Input!$A$11="Weekly",CJ31/(Formulas!$A$3*1),CJ31/(Formulas!$A$3*2))),1),IF(TEXT(ISNUMBER($C31),"#####")="False",ROUND(MIN(1,IF(Input!$A$11="Weekly",CJ31/(Formulas!$A$3*1),CJ31/(Formulas!$A$3*2))),1),ROUND(MIN(1,IF(Input!$A$11="Weekly",CJ31/(Formulas!$A$3*1),CJ31/(Formulas!$A$3*2))),1)*$C31))</f>
        <v>0</v>
      </c>
      <c r="CM31" s="79"/>
      <c r="CN31" s="77"/>
      <c r="CO31" s="77"/>
      <c r="CP31" s="80">
        <f>IF($C31="",ROUND(MIN(1,IF(Input!$A$11="Weekly",CN31/(Formulas!$A$3*1),CN31/(Formulas!$A$3*2))),1),IF(TEXT(ISNUMBER($C31),"#####")="False",ROUND(MIN(1,IF(Input!$A$11="Weekly",CN31/(Formulas!$A$3*1),CN31/(Formulas!$A$3*2))),1),ROUND(MIN(1,IF(Input!$A$11="Weekly",CN31/(Formulas!$A$3*1),CN31/(Formulas!$A$3*2))),1)*$C31))</f>
        <v>0</v>
      </c>
      <c r="CQ31" s="79"/>
      <c r="CR31" s="77"/>
      <c r="CS31" s="77"/>
      <c r="CT31" s="80">
        <f>IF($C31="",ROUND(MIN(1,IF(Input!$A$11="Weekly",CR31/(Formulas!$A$3*1),CR31/(Formulas!$A$3*2))),1),IF(TEXT(ISNUMBER($C31),"#####")="False",ROUND(MIN(1,IF(Input!$A$11="Weekly",CR31/(Formulas!$A$3*1),CR31/(Formulas!$A$3*2))),1),ROUND(MIN(1,IF(Input!$A$11="Weekly",CR31/(Formulas!$A$3*1),CR31/(Formulas!$A$3*2))),1)*$C31))</f>
        <v>0</v>
      </c>
      <c r="CU31" s="79"/>
      <c r="CV31" s="77"/>
      <c r="CW31" s="77"/>
      <c r="CX31" s="80">
        <f>IF($C31="",ROUND(MIN(1,IF(Input!$A$11="Weekly",CV31/(Formulas!$A$3*1),CV31/(Formulas!$A$3*2))),1),IF(TEXT(ISNUMBER($C31),"#####")="False",ROUND(MIN(1,IF(Input!$A$11="Weekly",CV31/(Formulas!$A$3*1),CV31/(Formulas!$A$3*2))),1),ROUND(MIN(1,IF(Input!$A$11="Weekly",CV31/(Formulas!$A$3*1),CV31/(Formulas!$A$3*2))),1)*$C31))</f>
        <v>0</v>
      </c>
      <c r="CY31" s="79"/>
      <c r="CZ31" s="77"/>
      <c r="DA31" s="77"/>
      <c r="DB31" s="80">
        <f>IF($C31="",ROUND(MIN(1,IF(Input!$A$11="Weekly",CZ31/(Formulas!$A$3*1),CZ31/(Formulas!$A$3*2))),1),IF(TEXT(ISNUMBER($C31),"#####")="False",ROUND(MIN(1,IF(Input!$A$11="Weekly",CZ31/(Formulas!$A$3*1),CZ31/(Formulas!$A$3*2))),1),ROUND(MIN(1,IF(Input!$A$11="Weekly",CZ31/(Formulas!$A$3*1),CZ31/(Formulas!$A$3*2))),1)*$C31))</f>
        <v>0</v>
      </c>
      <c r="DC31" s="79"/>
      <c r="DD31" s="77"/>
      <c r="DE31" s="77"/>
      <c r="DF31" s="80">
        <f>IF($C31="",ROUND(MIN(1,IF(Input!$A$11="Weekly",DD31/(Formulas!$A$3*1),DD31/(Formulas!$A$3*2))),1),IF(TEXT(ISNUMBER($C31),"#####")="False",ROUND(MIN(1,IF(Input!$A$11="Weekly",DD31/(Formulas!$A$3*1),DD31/(Formulas!$A$3*2))),1),ROUND(MIN(1,IF(Input!$A$11="Weekly",DD31/(Formulas!$A$3*1),DD31/(Formulas!$A$3*2))),1)*$C31))</f>
        <v>0</v>
      </c>
      <c r="DG31" s="79"/>
      <c r="DH31" s="77"/>
      <c r="DI31" s="77"/>
      <c r="DJ31" s="80">
        <f>IF($C31="",ROUND(MIN(1,IF(Input!$A$11="Weekly",DH31/(Formulas!$A$3*1),DH31/(Formulas!$A$3*2))),1),IF(TEXT(ISNUMBER($C31),"#####")="False",ROUND(MIN(1,IF(Input!$A$11="Weekly",DH31/(Formulas!$A$3*1),DH31/(Formulas!$A$3*2))),1),ROUND(MIN(1,IF(Input!$A$11="Weekly",DH31/(Formulas!$A$3*1),DH31/(Formulas!$A$3*2))),1)*$C31))</f>
        <v>0</v>
      </c>
      <c r="DK31" s="79"/>
      <c r="DL31" s="77"/>
      <c r="DM31" s="77"/>
      <c r="DN31" s="80">
        <f>IF($C31="",ROUND(MIN(1,IF(Input!$A$11="Weekly",DL31/(Formulas!$A$3*1),DL31/(Formulas!$A$3*2))),1),IF(TEXT(ISNUMBER($C31),"#####")="False",ROUND(MIN(1,IF(Input!$A$11="Weekly",DL31/(Formulas!$A$3*1),DL31/(Formulas!$A$3*2))),1),ROUND(MIN(1,IF(Input!$A$11="Weekly",DL31/(Formulas!$A$3*1),DL31/(Formulas!$A$3*2))),1)*$C31))</f>
        <v>0</v>
      </c>
      <c r="DO31" s="79"/>
      <c r="DP31" s="77"/>
      <c r="DQ31" s="77"/>
      <c r="DR31" s="80">
        <f>IF($C31="",ROUND(MIN(1,IF(Input!$A$11="Weekly",DP31/(Formulas!$A$3*1),DP31/(Formulas!$A$3*2))),1),IF(TEXT(ISNUMBER($C31),"#####")="False",ROUND(MIN(1,IF(Input!$A$11="Weekly",DP31/(Formulas!$A$3*1),DP31/(Formulas!$A$3*2))),1),ROUND(MIN(1,IF(Input!$A$11="Weekly",DP31/(Formulas!$A$3*1),DP31/(Formulas!$A$3*2))),1)*$C31))</f>
        <v>0</v>
      </c>
      <c r="DS31" s="79"/>
      <c r="DT31" s="77"/>
      <c r="DU31" s="77"/>
      <c r="DV31" s="80">
        <f>IF($C31="",ROUND(MIN(1,IF(Input!$A$11="Weekly",DT31/(Formulas!$A$3*1),DT31/(Formulas!$A$3*2))),1),IF(TEXT(ISNUMBER($C31),"#####")="False",ROUND(MIN(1,IF(Input!$A$11="Weekly",DT31/(Formulas!$A$3*1),DT31/(Formulas!$A$3*2))),1),ROUND(MIN(1,IF(Input!$A$11="Weekly",DT31/(Formulas!$A$3*1),DT31/(Formulas!$A$3*2))),1)*$C31))</f>
        <v>0</v>
      </c>
      <c r="DW31" s="79"/>
      <c r="DX31" s="77"/>
      <c r="DY31" s="77"/>
      <c r="DZ31" s="80">
        <f>IF($C31="",ROUND(MIN(1,IF(Input!$A$11="Weekly",DX31/(Formulas!$A$3*1),DX31/(Formulas!$A$3*2))),1),IF(TEXT(ISNUMBER($C31),"#####")="False",ROUND(MIN(1,IF(Input!$A$11="Weekly",DX31/(Formulas!$A$3*1),DX31/(Formulas!$A$3*2))),1),ROUND(MIN(1,IF(Input!$A$11="Weekly",DX31/(Formulas!$A$3*1),DX31/(Formulas!$A$3*2))),1)*$C31))</f>
        <v>0</v>
      </c>
      <c r="EA31" s="79"/>
      <c r="EB31" s="77"/>
      <c r="EC31" s="77"/>
      <c r="ED31" s="80">
        <f>IF($C31="",ROUND(MIN(1,IF(Input!$A$11="Weekly",EB31/(Formulas!$A$3*1),EB31/(Formulas!$A$3*2))),1),IF(TEXT(ISNUMBER($C31),"#####")="False",ROUND(MIN(1,IF(Input!$A$11="Weekly",EB31/(Formulas!$A$3*1),EB31/(Formulas!$A$3*2))),1),ROUND(MIN(1,IF(Input!$A$11="Weekly",EB31/(Formulas!$A$3*1),EB31/(Formulas!$A$3*2))),1)*$C31))</f>
        <v>0</v>
      </c>
      <c r="EE31" s="79"/>
      <c r="EF31" s="77"/>
      <c r="EG31" s="77"/>
      <c r="EH31" s="80">
        <f>IF($C31="",ROUND(MIN(1,IF(Input!$A$11="Weekly",EF31/(Formulas!$A$3*1),EF31/(Formulas!$A$3*2))),1),IF(TEXT(ISNUMBER($C31),"#####")="False",ROUND(MIN(1,IF(Input!$A$11="Weekly",EF31/(Formulas!$A$3*1),EF31/(Formulas!$A$3*2))),1),ROUND(MIN(1,IF(Input!$A$11="Weekly",EF31/(Formulas!$A$3*1),EF31/(Formulas!$A$3*2))),1)*$C31))</f>
        <v>0</v>
      </c>
      <c r="EI31" s="79"/>
      <c r="EJ31" s="77"/>
      <c r="EK31" s="77"/>
      <c r="EL31" s="80">
        <f>IF($C31="",ROUND(MIN(1,IF(Input!$A$11="Weekly",EJ31/(Formulas!$A$3*1),EJ31/(Formulas!$A$3*2))),1),IF(TEXT(ISNUMBER($C31),"#####")="False",ROUND(MIN(1,IF(Input!$A$11="Weekly",EJ31/(Formulas!$A$3*1),EJ31/(Formulas!$A$3*2))),1),ROUND(MIN(1,IF(Input!$A$11="Weekly",EJ31/(Formulas!$A$3*1),EJ31/(Formulas!$A$3*2))),1)*$C31))</f>
        <v>0</v>
      </c>
      <c r="EM31" s="79"/>
      <c r="EN31" s="77"/>
      <c r="EO31" s="77"/>
      <c r="EP31" s="80">
        <f>IF($C31="",ROUND(MIN(1,IF(Input!$A$11="Weekly",EN31/(Formulas!$A$3*1),EN31/(Formulas!$A$3*2))),1),IF(TEXT(ISNUMBER($C31),"#####")="False",ROUND(MIN(1,IF(Input!$A$11="Weekly",EN31/(Formulas!$A$3*1),EN31/(Formulas!$A$3*2))),1),ROUND(MIN(1,IF(Input!$A$11="Weekly",EN31/(Formulas!$A$3*1),EN31/(Formulas!$A$3*2))),1)*$C31))</f>
        <v>0</v>
      </c>
      <c r="EQ31" s="79"/>
      <c r="ER31" s="77"/>
      <c r="ES31" s="77"/>
      <c r="ET31" s="80">
        <f>IF($C31="",ROUND(MIN(1,IF(Input!$A$11="Weekly",ER31/(Formulas!$A$3*1),ER31/(Formulas!$A$3*2))),1),IF(TEXT(ISNUMBER($C31),"#####")="False",ROUND(MIN(1,IF(Input!$A$11="Weekly",ER31/(Formulas!$A$3*1),ER31/(Formulas!$A$3*2))),1),ROUND(MIN(1,IF(Input!$A$11="Weekly",ER31/(Formulas!$A$3*1),ER31/(Formulas!$A$3*2))),1)*$C31))</f>
        <v>0</v>
      </c>
      <c r="EU31" s="79"/>
      <c r="EV31" s="77"/>
      <c r="EW31" s="77"/>
      <c r="EX31" s="80">
        <f>IF($C31="",ROUND(MIN(1,IF(Input!$A$11="Weekly",EV31/(Formulas!$A$3*1),EV31/(Formulas!$A$3*2))),1),IF(TEXT(ISNUMBER($C31),"#####")="False",ROUND(MIN(1,IF(Input!$A$11="Weekly",EV31/(Formulas!$A$3*1),EV31/(Formulas!$A$3*2))),1),ROUND(MIN(1,IF(Input!$A$11="Weekly",EV31/(Formulas!$A$3*1),EV31/(Formulas!$A$3*2))),1)*$C31))</f>
        <v>0</v>
      </c>
      <c r="EY31" s="79"/>
      <c r="EZ31" s="77"/>
      <c r="FA31" s="77"/>
      <c r="FB31" s="80">
        <f>IF($C31="",ROUND(MIN(1,IF(Input!$A$11="Weekly",EZ31/(Formulas!$A$3*1),EZ31/(Formulas!$A$3*2))),1),IF(TEXT(ISNUMBER($C31),"#####")="False",ROUND(MIN(1,IF(Input!$A$11="Weekly",EZ31/(Formulas!$A$3*1),EZ31/(Formulas!$A$3*2))),1),ROUND(MIN(1,IF(Input!$A$11="Weekly",EZ31/(Formulas!$A$3*1),EZ31/(Formulas!$A$3*2))),1)*$C31))</f>
        <v>0</v>
      </c>
      <c r="FC31" s="79"/>
      <c r="FD31" s="77"/>
      <c r="FE31" s="77"/>
      <c r="FF31" s="80">
        <f>IF($C31="",ROUND(MIN(1,IF(Input!$A$11="Weekly",FD31/(Formulas!$A$3*1),FD31/(Formulas!$A$3*2))),1),IF(TEXT(ISNUMBER($C31),"#####")="False",ROUND(MIN(1,IF(Input!$A$11="Weekly",FD31/(Formulas!$A$3*1),FD31/(Formulas!$A$3*2))),1),ROUND(MIN(1,IF(Input!$A$11="Weekly",FD31/(Formulas!$A$3*1),FD31/(Formulas!$A$3*2))),1)*$C31))</f>
        <v>0</v>
      </c>
      <c r="FG31" s="79"/>
      <c r="FH31" s="77"/>
      <c r="FI31" s="77"/>
      <c r="FJ31" s="80">
        <f>IF($C31="",ROUND(MIN(1,IF(Input!$A$11="Weekly",FH31/(Formulas!$A$3*1),FH31/(Formulas!$A$3*2))),1),IF(TEXT(ISNUMBER($C31),"#####")="False",ROUND(MIN(1,IF(Input!$A$11="Weekly",FH31/(Formulas!$A$3*1),FH31/(Formulas!$A$3*2))),1),ROUND(MIN(1,IF(Input!$A$11="Weekly",FH31/(Formulas!$A$3*1),FH31/(Formulas!$A$3*2))),1)*$C31))</f>
        <v>0</v>
      </c>
      <c r="FK31" s="79"/>
      <c r="FL31" s="77"/>
      <c r="FM31" s="77"/>
      <c r="FN31" s="80">
        <f>IF($C31="",ROUND(MIN(1,IF(Input!$A$11="Weekly",FL31/(Formulas!$A$3*1),FL31/(Formulas!$A$3*2))),1),IF(TEXT(ISNUMBER($C31),"#####")="False",ROUND(MIN(1,IF(Input!$A$11="Weekly",FL31/(Formulas!$A$3*1),FL31/(Formulas!$A$3*2))),1),ROUND(MIN(1,IF(Input!$A$11="Weekly",FL31/(Formulas!$A$3*1),FL31/(Formulas!$A$3*2))),1)*$C31))</f>
        <v>0</v>
      </c>
      <c r="FO31" s="79"/>
      <c r="FP31" s="77"/>
      <c r="FQ31" s="77"/>
      <c r="FR31" s="80">
        <f>IF($C31="",ROUND(MIN(1,IF(Input!$A$11="Weekly",FP31/(Formulas!$A$3*1),FP31/(Formulas!$A$3*2))),1),IF(TEXT(ISNUMBER($C31),"#####")="False",ROUND(MIN(1,IF(Input!$A$11="Weekly",FP31/(Formulas!$A$3*1),FP31/(Formulas!$A$3*2))),1),ROUND(MIN(1,IF(Input!$A$11="Weekly",FP31/(Formulas!$A$3*1),FP31/(Formulas!$A$3*2))),1)*$C31))</f>
        <v>0</v>
      </c>
      <c r="FS31" s="79"/>
      <c r="FT31" s="77"/>
      <c r="FU31" s="77"/>
      <c r="FV31" s="80">
        <f>IF($C31="",ROUND(MIN(1,IF(Input!$A$11="Weekly",FT31/(Formulas!$A$3*1),FT31/(Formulas!$A$3*2))),1),IF(TEXT(ISNUMBER($C31),"#####")="False",ROUND(MIN(1,IF(Input!$A$11="Weekly",FT31/(Formulas!$A$3*1),FT31/(Formulas!$A$3*2))),1),ROUND(MIN(1,IF(Input!$A$11="Weekly",FT31/(Formulas!$A$3*1),FT31/(Formulas!$A$3*2))),1)*$C31))</f>
        <v>0</v>
      </c>
      <c r="FW31" s="79"/>
      <c r="FX31" s="77"/>
      <c r="FY31" s="77"/>
      <c r="FZ31" s="80">
        <f>IF($C31="",ROUND(MIN(1,IF(Input!$A$11="Weekly",FX31/(Formulas!$A$3*1),FX31/(Formulas!$A$3*2))),1),IF(TEXT(ISNUMBER($C31),"#####")="False",ROUND(MIN(1,IF(Input!$A$11="Weekly",FX31/(Formulas!$A$3*1),FX31/(Formulas!$A$3*2))),1),ROUND(MIN(1,IF(Input!$A$11="Weekly",FX31/(Formulas!$A$3*1),FX31/(Formulas!$A$3*2))),1)*$C31))</f>
        <v>0</v>
      </c>
      <c r="GA31" s="79"/>
      <c r="GB31" s="77"/>
      <c r="GC31" s="77"/>
      <c r="GD31" s="80">
        <f>IF($C31="",ROUND(MIN(1,IF(Input!$A$11="Weekly",GB31/(Formulas!$A$3*1),GB31/(Formulas!$A$3*2))),1),IF(TEXT(ISNUMBER($C31),"#####")="False",ROUND(MIN(1,IF(Input!$A$11="Weekly",GB31/(Formulas!$A$3*1),GB31/(Formulas!$A$3*2))),1),ROUND(MIN(1,IF(Input!$A$11="Weekly",GB31/(Formulas!$A$3*1),GB31/(Formulas!$A$3*2))),1)*$C31))</f>
        <v>0</v>
      </c>
      <c r="GE31" s="79"/>
      <c r="GF31" s="77"/>
      <c r="GG31" s="77"/>
      <c r="GH31" s="80">
        <f>IF($C31="",ROUND(MIN(1,IF(Input!$A$11="Weekly",GF31/(Formulas!$A$3*1),GF31/(Formulas!$A$3*2))),1),IF(TEXT(ISNUMBER($C31),"#####")="False",ROUND(MIN(1,IF(Input!$A$11="Weekly",GF31/(Formulas!$A$3*1),GF31/(Formulas!$A$3*2))),1),ROUND(MIN(1,IF(Input!$A$11="Weekly",GF31/(Formulas!$A$3*1),GF31/(Formulas!$A$3*2))),1)*$C31))</f>
        <v>0</v>
      </c>
      <c r="GI31" s="79"/>
      <c r="GJ31" s="77"/>
      <c r="GK31" s="77"/>
      <c r="GL31" s="80">
        <f>IF($C31="",ROUND(MIN(1,IF(Input!$A$11="Weekly",GJ31/(Formulas!$A$3*1),GJ31/(Formulas!$A$3*2))),1),IF(TEXT(ISNUMBER($C31),"#####")="False",ROUND(MIN(1,IF(Input!$A$11="Weekly",GJ31/(Formulas!$A$3*1),GJ31/(Formulas!$A$3*2))),1),ROUND(MIN(1,IF(Input!$A$11="Weekly",GJ31/(Formulas!$A$3*1),GJ31/(Formulas!$A$3*2))),1)*$C31))</f>
        <v>0</v>
      </c>
      <c r="GM31" s="79"/>
      <c r="GN31" s="77"/>
      <c r="GO31" s="77"/>
      <c r="GP31" s="80">
        <f>IF($C31="",ROUND(MIN(1,IF(Input!$A$11="Weekly",GN31/(Formulas!$A$3*1),GN31/(Formulas!$A$3*2))),1),IF(TEXT(ISNUMBER($C31),"#####")="False",ROUND(MIN(1,IF(Input!$A$11="Weekly",GN31/(Formulas!$A$3*1),GN31/(Formulas!$A$3*2))),1),ROUND(MIN(1,IF(Input!$A$11="Weekly",GN31/(Formulas!$A$3*1),GN31/(Formulas!$A$3*2))),1)*$C31))</f>
        <v>0</v>
      </c>
      <c r="GQ31" s="79"/>
      <c r="GR31" s="77"/>
      <c r="GS31" s="77"/>
      <c r="GT31" s="80">
        <f>IF($C31="",ROUND(MIN(1,IF(Input!$A$11="Weekly",GR31/(Formulas!$A$3*1),GR31/(Formulas!$A$3*2))),1),IF(TEXT(ISNUMBER($C31),"#####")="False",ROUND(MIN(1,IF(Input!$A$11="Weekly",GR31/(Formulas!$A$3*1),GR31/(Formulas!$A$3*2))),1),ROUND(MIN(1,IF(Input!$A$11="Weekly",GR31/(Formulas!$A$3*1),GR31/(Formulas!$A$3*2))),1)*$C31))</f>
        <v>0</v>
      </c>
      <c r="GU31" s="79"/>
      <c r="GV31" s="77"/>
      <c r="GW31" s="77"/>
      <c r="GX31" s="80">
        <f>IF($C31="",ROUND(MIN(1,IF(Input!$A$11="Weekly",GV31/(Formulas!$A$3*1),GV31/(Formulas!$A$3*2))),1),IF(TEXT(ISNUMBER($C31),"#####")="False",ROUND(MIN(1,IF(Input!$A$11="Weekly",GV31/(Formulas!$A$3*1),GV31/(Formulas!$A$3*2))),1),ROUND(MIN(1,IF(Input!$A$11="Weekly",GV31/(Formulas!$A$3*1),GV31/(Formulas!$A$3*2))),1)*$C31))</f>
        <v>0</v>
      </c>
      <c r="GY31" s="79"/>
      <c r="GZ31" s="77"/>
      <c r="HA31" s="77"/>
      <c r="HB31" s="80">
        <f>IF($C31="",ROUND(MIN(1,IF(Input!$A$11="Weekly",GZ31/(Formulas!$A$3*1),GZ31/(Formulas!$A$3*2))),1),IF(TEXT(ISNUMBER($C31),"#####")="False",ROUND(MIN(1,IF(Input!$A$11="Weekly",GZ31/(Formulas!$A$3*1),GZ31/(Formulas!$A$3*2))),1),ROUND(MIN(1,IF(Input!$A$11="Weekly",GZ31/(Formulas!$A$3*1),GZ31/(Formulas!$A$3*2))),1)*$C31))</f>
        <v>0</v>
      </c>
      <c r="HC31" s="79"/>
      <c r="HD31" s="77"/>
      <c r="HE31" s="77"/>
      <c r="HF31" s="80">
        <f>IF($C31="",ROUND(MIN(1,IF(Input!$A$11="Weekly",HD31/(Formulas!$A$3*1),HD31/(Formulas!$A$3*2))),1),IF(TEXT(ISNUMBER($C31),"#####")="False",ROUND(MIN(1,IF(Input!$A$11="Weekly",HD31/(Formulas!$A$3*1),HD31/(Formulas!$A$3*2))),1),ROUND(MIN(1,IF(Input!$A$11="Weekly",HD31/(Formulas!$A$3*1),HD31/(Formulas!$A$3*2))),1)*$C31))</f>
        <v>0</v>
      </c>
      <c r="HG31" s="79"/>
      <c r="HH31" s="35"/>
      <c r="HI31" s="35">
        <f t="shared" si="0"/>
        <v>0</v>
      </c>
      <c r="HJ31" s="35"/>
      <c r="HK31" s="35">
        <f t="shared" si="1"/>
        <v>0</v>
      </c>
      <c r="HL31" s="35"/>
      <c r="HM31" s="35">
        <f t="shared" si="2"/>
        <v>0</v>
      </c>
      <c r="HN31" s="35"/>
      <c r="HO31" s="35">
        <f t="shared" si="3"/>
        <v>0</v>
      </c>
      <c r="HP31" s="35"/>
      <c r="HQ31" s="35"/>
      <c r="HR31" s="35"/>
      <c r="HS31" s="35"/>
      <c r="HT31" s="35"/>
    </row>
    <row r="32" spans="2:228" x14ac:dyDescent="0.25">
      <c r="B32" s="74"/>
      <c r="D32" s="77"/>
      <c r="E32" s="77"/>
      <c r="F32" s="80">
        <f>IF($C32="",ROUND(MIN(1,IF(Input!$A$11="Weekly",D32/(Formulas!$A$3*1),D32/(Formulas!$A$3*2))),1),IF(TEXT(ISNUMBER($C32),"#####")="False",ROUND(MIN(1,IF(Input!$A$11="Weekly",D32/(Formulas!$A$3*1),D32/(Formulas!$A$3*2))),1),ROUND(MIN(1,IF(Input!$A$11="Weekly",D32/(Formulas!$A$3*1),D32/(Formulas!$A$3*2))),1)*$C32))</f>
        <v>0</v>
      </c>
      <c r="G32" s="101"/>
      <c r="H32" s="77"/>
      <c r="I32" s="77"/>
      <c r="J32" s="80">
        <f>IF($C32="",ROUND(MIN(1,IF(Input!$A$11="Weekly",H32/(Formulas!$A$3*1),H32/(Formulas!$A$3*2))),1),IF(TEXT(ISNUMBER($C32),"#####")="False",ROUND(MIN(1,IF(Input!$A$11="Weekly",H32/(Formulas!$A$3*1),H32/(Formulas!$A$3*2))),1),ROUND(MIN(1,IF(Input!$A$11="Weekly",H32/(Formulas!$A$3*1),H32/(Formulas!$A$3*2))),1)*$C32))</f>
        <v>0</v>
      </c>
      <c r="K32" s="101"/>
      <c r="L32" s="77"/>
      <c r="M32" s="77"/>
      <c r="N32" s="80">
        <f>IF($C32="",ROUND(MIN(1,IF(Input!$A$11="Weekly",L32/(Formulas!$A$3*1),L32/(Formulas!$A$3*2))),1),IF(TEXT(ISNUMBER($C32),"#####")="False",ROUND(MIN(1,IF(Input!$A$11="Weekly",L32/(Formulas!$A$3*1),L32/(Formulas!$A$3*2))),1),ROUND(MIN(1,IF(Input!$A$11="Weekly",L32/(Formulas!$A$3*1),L32/(Formulas!$A$3*2))),1)*$C32))</f>
        <v>0</v>
      </c>
      <c r="O32" s="101"/>
      <c r="P32" s="77"/>
      <c r="Q32" s="77"/>
      <c r="R32" s="80">
        <f>IF($C32="",ROUND(MIN(1,IF(Input!$A$11="Weekly",P32/(Formulas!$A$3*1),P32/(Formulas!$A$3*2))),1),IF(TEXT(ISNUMBER($C32),"#####")="False",ROUND(MIN(1,IF(Input!$A$11="Weekly",P32/(Formulas!$A$3*1),P32/(Formulas!$A$3*2))),1),ROUND(MIN(1,IF(Input!$A$11="Weekly",P32/(Formulas!$A$3*1),P32/(Formulas!$A$3*2))),1)*$C32))</f>
        <v>0</v>
      </c>
      <c r="S32" s="101"/>
      <c r="T32" s="77"/>
      <c r="U32" s="77"/>
      <c r="V32" s="80">
        <f>IF($C32="",ROUND(MIN(1,IF(Input!$A$11="Weekly",T32/(Formulas!$A$3*1),T32/(Formulas!$A$3*2))),1),IF(TEXT(ISNUMBER($C32),"#####")="False",ROUND(MIN(1,IF(Input!$A$11="Weekly",T32/(Formulas!$A$3*1),T32/(Formulas!$A$3*2))),1),ROUND(MIN(1,IF(Input!$A$11="Weekly",T32/(Formulas!$A$3*1),T32/(Formulas!$A$3*2))),1)*$C32))</f>
        <v>0</v>
      </c>
      <c r="W32" s="79"/>
      <c r="X32" s="77"/>
      <c r="Y32" s="77"/>
      <c r="Z32" s="80">
        <f>IF($C32="",ROUND(MIN(1,IF(Input!$A$11="Weekly",X32/(Formulas!$A$3*1),X32/(Formulas!$A$3*2))),1),IF(TEXT(ISNUMBER($C32),"#####")="False",ROUND(MIN(1,IF(Input!$A$11="Weekly",X32/(Formulas!$A$3*1),X32/(Formulas!$A$3*2))),1),ROUND(MIN(1,IF(Input!$A$11="Weekly",X32/(Formulas!$A$3*1),X32/(Formulas!$A$3*2))),1)*$C32))</f>
        <v>0</v>
      </c>
      <c r="AA32" s="101"/>
      <c r="AB32" s="77"/>
      <c r="AC32" s="77"/>
      <c r="AD32" s="80">
        <f>IF($C32="",ROUND(MIN(1,IF(Input!$A$11="Weekly",AB32/(Formulas!$A$3*1),AB32/(Formulas!$A$3*2))),1),IF(TEXT(ISNUMBER($C32),"#####")="False",ROUND(MIN(1,IF(Input!$A$11="Weekly",AB32/(Formulas!$A$3*1),AB32/(Formulas!$A$3*2))),1),ROUND(MIN(1,IF(Input!$A$11="Weekly",AB32/(Formulas!$A$3*1),AB32/(Formulas!$A$3*2))),1)*$C32))</f>
        <v>0</v>
      </c>
      <c r="AE32" s="101"/>
      <c r="AF32" s="77"/>
      <c r="AG32" s="77"/>
      <c r="AH32" s="80">
        <f>IF($C32="",ROUND(MIN(1,IF(Input!$A$11="Weekly",AF32/(Formulas!$A$3*1),AF32/(Formulas!$A$3*2))),1),IF(TEXT(ISNUMBER($C32),"#####")="False",ROUND(MIN(1,IF(Input!$A$11="Weekly",AF32/(Formulas!$A$3*1),AF32/(Formulas!$A$3*2))),1),ROUND(MIN(1,IF(Input!$A$11="Weekly",AF32/(Formulas!$A$3*1),AF32/(Formulas!$A$3*2))),1)*$C32))</f>
        <v>0</v>
      </c>
      <c r="AI32" s="101"/>
      <c r="AJ32" s="77"/>
      <c r="AK32" s="77"/>
      <c r="AL32" s="80">
        <f>IF($C32="",ROUND(MIN(1,IF(Input!$A$11="Weekly",AJ32/(Formulas!$A$3*1),AJ32/(Formulas!$A$3*2))),1),IF(TEXT(ISNUMBER($C32),"#####")="False",ROUND(MIN(1,IF(Input!$A$11="Weekly",AJ32/(Formulas!$A$3*1),AJ32/(Formulas!$A$3*2))),1),ROUND(MIN(1,IF(Input!$A$11="Weekly",AJ32/(Formulas!$A$3*1),AJ32/(Formulas!$A$3*2))),1)*$C32))</f>
        <v>0</v>
      </c>
      <c r="AM32" s="79"/>
      <c r="AN32" s="77"/>
      <c r="AO32" s="77"/>
      <c r="AP32" s="80">
        <f>IF($C32="",ROUND(MIN(1,IF(Input!$A$11="Weekly",AN32/(Formulas!$A$3*1),AN32/(Formulas!$A$3*2))),1),IF(TEXT(ISNUMBER($C32),"#####")="False",ROUND(MIN(1,IF(Input!$A$11="Weekly",AN32/(Formulas!$A$3*1),AN32/(Formulas!$A$3*2))),1),ROUND(MIN(1,IF(Input!$A$11="Weekly",AN32/(Formulas!$A$3*1),AN32/(Formulas!$A$3*2))),1)*$C32))</f>
        <v>0</v>
      </c>
      <c r="AQ32" s="79"/>
      <c r="AR32" s="77"/>
      <c r="AS32" s="77"/>
      <c r="AT32" s="80">
        <f>IF($C32="",ROUND(MIN(1,IF(Input!$A$11="Weekly",AR32/(Formulas!$A$3*1),AR32/(Formulas!$A$3*2))),1),IF(TEXT(ISNUMBER($C32),"#####")="False",ROUND(MIN(1,IF(Input!$A$11="Weekly",AR32/(Formulas!$A$3*1),AR32/(Formulas!$A$3*2))),1),ROUND(MIN(1,IF(Input!$A$11="Weekly",AR32/(Formulas!$A$3*1),AR32/(Formulas!$A$3*2))),1)*$C32))</f>
        <v>0</v>
      </c>
      <c r="AU32" s="79"/>
      <c r="AV32" s="77"/>
      <c r="AW32" s="77"/>
      <c r="AX32" s="80">
        <f>IF($C32="",ROUND(MIN(1,IF(Input!$A$11="Weekly",AV32/(Formulas!$A$3*1),AV32/(Formulas!$A$3*2))),1),IF(TEXT(ISNUMBER($C32),"#####")="False",ROUND(MIN(1,IF(Input!$A$11="Weekly",AV32/(Formulas!$A$3*1),AV32/(Formulas!$A$3*2))),1),ROUND(MIN(1,IF(Input!$A$11="Weekly",AV32/(Formulas!$A$3*1),AV32/(Formulas!$A$3*2))),1)*$C32))</f>
        <v>0</v>
      </c>
      <c r="AY32" s="79"/>
      <c r="AZ32" s="77"/>
      <c r="BA32" s="77"/>
      <c r="BB32" s="80">
        <f>IF($C32="",ROUND(MIN(1,IF(Input!$A$11="Weekly",AZ32/(Formulas!$A$3*1),AZ32/(Formulas!$A$3*2))),1),IF(TEXT(ISNUMBER($C32),"#####")="False",ROUND(MIN(1,IF(Input!$A$11="Weekly",AZ32/(Formulas!$A$3*1),AZ32/(Formulas!$A$3*2))),1),ROUND(MIN(1,IF(Input!$A$11="Weekly",AZ32/(Formulas!$A$3*1),AZ32/(Formulas!$A$3*2))),1)*$C32))</f>
        <v>0</v>
      </c>
      <c r="BC32" s="79"/>
      <c r="BD32" s="77"/>
      <c r="BE32" s="77"/>
      <c r="BF32" s="80">
        <f>IF($C32="",ROUND(MIN(1,IF(Input!$A$11="Weekly",BD32/(Formulas!$A$3*1),BD32/(Formulas!$A$3*2))),1),IF(TEXT(ISNUMBER($C32),"#####")="False",ROUND(MIN(1,IF(Input!$A$11="Weekly",BD32/(Formulas!$A$3*1),BD32/(Formulas!$A$3*2))),1),ROUND(MIN(1,IF(Input!$A$11="Weekly",BD32/(Formulas!$A$3*1),BD32/(Formulas!$A$3*2))),1)*$C32))</f>
        <v>0</v>
      </c>
      <c r="BG32" s="79"/>
      <c r="BH32" s="77"/>
      <c r="BI32" s="77"/>
      <c r="BJ32" s="80">
        <f>IF($C32="",ROUND(MIN(1,IF(Input!$A$11="Weekly",BH32/(Formulas!$A$3*1),BH32/(Formulas!$A$3*2))),1),IF(TEXT(ISNUMBER($C32),"#####")="False",ROUND(MIN(1,IF(Input!$A$11="Weekly",BH32/(Formulas!$A$3*1),BH32/(Formulas!$A$3*2))),1),ROUND(MIN(1,IF(Input!$A$11="Weekly",BH32/(Formulas!$A$3*1),BH32/(Formulas!$A$3*2))),1)*$C32))</f>
        <v>0</v>
      </c>
      <c r="BK32" s="79"/>
      <c r="BL32" s="77"/>
      <c r="BM32" s="77"/>
      <c r="BN32" s="80">
        <f>IF($C32="",ROUND(MIN(1,IF(Input!$A$11="Weekly",BL32/(Formulas!$A$3*1),BL32/(Formulas!$A$3*2))),1),IF(TEXT(ISNUMBER($C32),"#####")="False",ROUND(MIN(1,IF(Input!$A$11="Weekly",BL32/(Formulas!$A$3*1),BL32/(Formulas!$A$3*2))),1),ROUND(MIN(1,IF(Input!$A$11="Weekly",BL32/(Formulas!$A$3*1),BL32/(Formulas!$A$3*2))),1)*$C32))</f>
        <v>0</v>
      </c>
      <c r="BO32" s="79"/>
      <c r="BP32" s="77"/>
      <c r="BQ32" s="77"/>
      <c r="BR32" s="80">
        <f>IF($C32="",ROUND(MIN(1,IF(Input!$A$11="Weekly",BP32/(Formulas!$A$3*1),BP32/(Formulas!$A$3*2))),1),IF(TEXT(ISNUMBER($C32),"#####")="False",ROUND(MIN(1,IF(Input!$A$11="Weekly",BP32/(Formulas!$A$3*1),BP32/(Formulas!$A$3*2))),1),ROUND(MIN(1,IF(Input!$A$11="Weekly",BP32/(Formulas!$A$3*1),BP32/(Formulas!$A$3*2))),1)*$C32))</f>
        <v>0</v>
      </c>
      <c r="BS32" s="79"/>
      <c r="BT32" s="77"/>
      <c r="BU32" s="77"/>
      <c r="BV32" s="80">
        <f>IF($C32="",ROUND(MIN(1,IF(Input!$A$11="Weekly",BT32/(Formulas!$A$3*1),BT32/(Formulas!$A$3*2))),1),IF(TEXT(ISNUMBER($C32),"#####")="False",ROUND(MIN(1,IF(Input!$A$11="Weekly",BT32/(Formulas!$A$3*1),BT32/(Formulas!$A$3*2))),1),ROUND(MIN(1,IF(Input!$A$11="Weekly",BT32/(Formulas!$A$3*1),BT32/(Formulas!$A$3*2))),1)*$C32))</f>
        <v>0</v>
      </c>
      <c r="BW32" s="79"/>
      <c r="BX32" s="77"/>
      <c r="BY32" s="77"/>
      <c r="BZ32" s="80">
        <f>IF($C32="",ROUND(MIN(1,IF(Input!$A$11="Weekly",BX32/(Formulas!$A$3*1),BX32/(Formulas!$A$3*2))),1),IF(TEXT(ISNUMBER($C32),"#####")="False",ROUND(MIN(1,IF(Input!$A$11="Weekly",BX32/(Formulas!$A$3*1),BX32/(Formulas!$A$3*2))),1),ROUND(MIN(1,IF(Input!$A$11="Weekly",BX32/(Formulas!$A$3*1),BX32/(Formulas!$A$3*2))),1)*$C32))</f>
        <v>0</v>
      </c>
      <c r="CA32" s="79"/>
      <c r="CB32" s="77"/>
      <c r="CC32" s="77"/>
      <c r="CD32" s="80">
        <f>IF($C32="",ROUND(MIN(1,IF(Input!$A$11="Weekly",CB32/(Formulas!$A$3*1),CB32/(Formulas!$A$3*2))),1),IF(TEXT(ISNUMBER($C32),"#####")="False",ROUND(MIN(1,IF(Input!$A$11="Weekly",CB32/(Formulas!$A$3*1),CB32/(Formulas!$A$3*2))),1),ROUND(MIN(1,IF(Input!$A$11="Weekly",CB32/(Formulas!$A$3*1),CB32/(Formulas!$A$3*2))),1)*$C32))</f>
        <v>0</v>
      </c>
      <c r="CE32" s="79"/>
      <c r="CF32" s="77"/>
      <c r="CG32" s="77"/>
      <c r="CH32" s="80">
        <f>IF($C32="",ROUND(MIN(1,IF(Input!$A$11="Weekly",CF32/(Formulas!$A$3*1),CF32/(Formulas!$A$3*2))),1),IF(TEXT(ISNUMBER($C32),"#####")="False",ROUND(MIN(1,IF(Input!$A$11="Weekly",CF32/(Formulas!$A$3*1),CF32/(Formulas!$A$3*2))),1),ROUND(MIN(1,IF(Input!$A$11="Weekly",CF32/(Formulas!$A$3*1),CF32/(Formulas!$A$3*2))),1)*$C32))</f>
        <v>0</v>
      </c>
      <c r="CI32" s="79"/>
      <c r="CJ32" s="77"/>
      <c r="CK32" s="77"/>
      <c r="CL32" s="80">
        <f>IF($C32="",ROUND(MIN(1,IF(Input!$A$11="Weekly",CJ32/(Formulas!$A$3*1),CJ32/(Formulas!$A$3*2))),1),IF(TEXT(ISNUMBER($C32),"#####")="False",ROUND(MIN(1,IF(Input!$A$11="Weekly",CJ32/(Formulas!$A$3*1),CJ32/(Formulas!$A$3*2))),1),ROUND(MIN(1,IF(Input!$A$11="Weekly",CJ32/(Formulas!$A$3*1),CJ32/(Formulas!$A$3*2))),1)*$C32))</f>
        <v>0</v>
      </c>
      <c r="CM32" s="79"/>
      <c r="CN32" s="77"/>
      <c r="CO32" s="77"/>
      <c r="CP32" s="80">
        <f>IF($C32="",ROUND(MIN(1,IF(Input!$A$11="Weekly",CN32/(Formulas!$A$3*1),CN32/(Formulas!$A$3*2))),1),IF(TEXT(ISNUMBER($C32),"#####")="False",ROUND(MIN(1,IF(Input!$A$11="Weekly",CN32/(Formulas!$A$3*1),CN32/(Formulas!$A$3*2))),1),ROUND(MIN(1,IF(Input!$A$11="Weekly",CN32/(Formulas!$A$3*1),CN32/(Formulas!$A$3*2))),1)*$C32))</f>
        <v>0</v>
      </c>
      <c r="CQ32" s="79"/>
      <c r="CR32" s="77"/>
      <c r="CS32" s="77"/>
      <c r="CT32" s="80">
        <f>IF($C32="",ROUND(MIN(1,IF(Input!$A$11="Weekly",CR32/(Formulas!$A$3*1),CR32/(Formulas!$A$3*2))),1),IF(TEXT(ISNUMBER($C32),"#####")="False",ROUND(MIN(1,IF(Input!$A$11="Weekly",CR32/(Formulas!$A$3*1),CR32/(Formulas!$A$3*2))),1),ROUND(MIN(1,IF(Input!$A$11="Weekly",CR32/(Formulas!$A$3*1),CR32/(Formulas!$A$3*2))),1)*$C32))</f>
        <v>0</v>
      </c>
      <c r="CU32" s="79"/>
      <c r="CV32" s="77"/>
      <c r="CW32" s="77"/>
      <c r="CX32" s="80">
        <f>IF($C32="",ROUND(MIN(1,IF(Input!$A$11="Weekly",CV32/(Formulas!$A$3*1),CV32/(Formulas!$A$3*2))),1),IF(TEXT(ISNUMBER($C32),"#####")="False",ROUND(MIN(1,IF(Input!$A$11="Weekly",CV32/(Formulas!$A$3*1),CV32/(Formulas!$A$3*2))),1),ROUND(MIN(1,IF(Input!$A$11="Weekly",CV32/(Formulas!$A$3*1),CV32/(Formulas!$A$3*2))),1)*$C32))</f>
        <v>0</v>
      </c>
      <c r="CY32" s="79"/>
      <c r="CZ32" s="77"/>
      <c r="DA32" s="77"/>
      <c r="DB32" s="80">
        <f>IF($C32="",ROUND(MIN(1,IF(Input!$A$11="Weekly",CZ32/(Formulas!$A$3*1),CZ32/(Formulas!$A$3*2))),1),IF(TEXT(ISNUMBER($C32),"#####")="False",ROUND(MIN(1,IF(Input!$A$11="Weekly",CZ32/(Formulas!$A$3*1),CZ32/(Formulas!$A$3*2))),1),ROUND(MIN(1,IF(Input!$A$11="Weekly",CZ32/(Formulas!$A$3*1),CZ32/(Formulas!$A$3*2))),1)*$C32))</f>
        <v>0</v>
      </c>
      <c r="DC32" s="79"/>
      <c r="DD32" s="77"/>
      <c r="DE32" s="77"/>
      <c r="DF32" s="80">
        <f>IF($C32="",ROUND(MIN(1,IF(Input!$A$11="Weekly",DD32/(Formulas!$A$3*1),DD32/(Formulas!$A$3*2))),1),IF(TEXT(ISNUMBER($C32),"#####")="False",ROUND(MIN(1,IF(Input!$A$11="Weekly",DD32/(Formulas!$A$3*1),DD32/(Formulas!$A$3*2))),1),ROUND(MIN(1,IF(Input!$A$11="Weekly",DD32/(Formulas!$A$3*1),DD32/(Formulas!$A$3*2))),1)*$C32))</f>
        <v>0</v>
      </c>
      <c r="DG32" s="79"/>
      <c r="DH32" s="77"/>
      <c r="DI32" s="77"/>
      <c r="DJ32" s="80">
        <f>IF($C32="",ROUND(MIN(1,IF(Input!$A$11="Weekly",DH32/(Formulas!$A$3*1),DH32/(Formulas!$A$3*2))),1),IF(TEXT(ISNUMBER($C32),"#####")="False",ROUND(MIN(1,IF(Input!$A$11="Weekly",DH32/(Formulas!$A$3*1),DH32/(Formulas!$A$3*2))),1),ROUND(MIN(1,IF(Input!$A$11="Weekly",DH32/(Formulas!$A$3*1),DH32/(Formulas!$A$3*2))),1)*$C32))</f>
        <v>0</v>
      </c>
      <c r="DK32" s="79"/>
      <c r="DL32" s="77"/>
      <c r="DM32" s="77"/>
      <c r="DN32" s="80">
        <f>IF($C32="",ROUND(MIN(1,IF(Input!$A$11="Weekly",DL32/(Formulas!$A$3*1),DL32/(Formulas!$A$3*2))),1),IF(TEXT(ISNUMBER($C32),"#####")="False",ROUND(MIN(1,IF(Input!$A$11="Weekly",DL32/(Formulas!$A$3*1),DL32/(Formulas!$A$3*2))),1),ROUND(MIN(1,IF(Input!$A$11="Weekly",DL32/(Formulas!$A$3*1),DL32/(Formulas!$A$3*2))),1)*$C32))</f>
        <v>0</v>
      </c>
      <c r="DO32" s="79"/>
      <c r="DP32" s="77"/>
      <c r="DQ32" s="77"/>
      <c r="DR32" s="80">
        <f>IF($C32="",ROUND(MIN(1,IF(Input!$A$11="Weekly",DP32/(Formulas!$A$3*1),DP32/(Formulas!$A$3*2))),1),IF(TEXT(ISNUMBER($C32),"#####")="False",ROUND(MIN(1,IF(Input!$A$11="Weekly",DP32/(Formulas!$A$3*1),DP32/(Formulas!$A$3*2))),1),ROUND(MIN(1,IF(Input!$A$11="Weekly",DP32/(Formulas!$A$3*1),DP32/(Formulas!$A$3*2))),1)*$C32))</f>
        <v>0</v>
      </c>
      <c r="DS32" s="79"/>
      <c r="DT32" s="77"/>
      <c r="DU32" s="77"/>
      <c r="DV32" s="80">
        <f>IF($C32="",ROUND(MIN(1,IF(Input!$A$11="Weekly",DT32/(Formulas!$A$3*1),DT32/(Formulas!$A$3*2))),1),IF(TEXT(ISNUMBER($C32),"#####")="False",ROUND(MIN(1,IF(Input!$A$11="Weekly",DT32/(Formulas!$A$3*1),DT32/(Formulas!$A$3*2))),1),ROUND(MIN(1,IF(Input!$A$11="Weekly",DT32/(Formulas!$A$3*1),DT32/(Formulas!$A$3*2))),1)*$C32))</f>
        <v>0</v>
      </c>
      <c r="DW32" s="79"/>
      <c r="DX32" s="77"/>
      <c r="DY32" s="77"/>
      <c r="DZ32" s="80">
        <f>IF($C32="",ROUND(MIN(1,IF(Input!$A$11="Weekly",DX32/(Formulas!$A$3*1),DX32/(Formulas!$A$3*2))),1),IF(TEXT(ISNUMBER($C32),"#####")="False",ROUND(MIN(1,IF(Input!$A$11="Weekly",DX32/(Formulas!$A$3*1),DX32/(Formulas!$A$3*2))),1),ROUND(MIN(1,IF(Input!$A$11="Weekly",DX32/(Formulas!$A$3*1),DX32/(Formulas!$A$3*2))),1)*$C32))</f>
        <v>0</v>
      </c>
      <c r="EA32" s="79"/>
      <c r="EB32" s="77"/>
      <c r="EC32" s="77"/>
      <c r="ED32" s="80">
        <f>IF($C32="",ROUND(MIN(1,IF(Input!$A$11="Weekly",EB32/(Formulas!$A$3*1),EB32/(Formulas!$A$3*2))),1),IF(TEXT(ISNUMBER($C32),"#####")="False",ROUND(MIN(1,IF(Input!$A$11="Weekly",EB32/(Formulas!$A$3*1),EB32/(Formulas!$A$3*2))),1),ROUND(MIN(1,IF(Input!$A$11="Weekly",EB32/(Formulas!$A$3*1),EB32/(Formulas!$A$3*2))),1)*$C32))</f>
        <v>0</v>
      </c>
      <c r="EE32" s="79"/>
      <c r="EF32" s="77"/>
      <c r="EG32" s="77"/>
      <c r="EH32" s="80">
        <f>IF($C32="",ROUND(MIN(1,IF(Input!$A$11="Weekly",EF32/(Formulas!$A$3*1),EF32/(Formulas!$A$3*2))),1),IF(TEXT(ISNUMBER($C32),"#####")="False",ROUND(MIN(1,IF(Input!$A$11="Weekly",EF32/(Formulas!$A$3*1),EF32/(Formulas!$A$3*2))),1),ROUND(MIN(1,IF(Input!$A$11="Weekly",EF32/(Formulas!$A$3*1),EF32/(Formulas!$A$3*2))),1)*$C32))</f>
        <v>0</v>
      </c>
      <c r="EI32" s="79"/>
      <c r="EJ32" s="77"/>
      <c r="EK32" s="77"/>
      <c r="EL32" s="80">
        <f>IF($C32="",ROUND(MIN(1,IF(Input!$A$11="Weekly",EJ32/(Formulas!$A$3*1),EJ32/(Formulas!$A$3*2))),1),IF(TEXT(ISNUMBER($C32),"#####")="False",ROUND(MIN(1,IF(Input!$A$11="Weekly",EJ32/(Formulas!$A$3*1),EJ32/(Formulas!$A$3*2))),1),ROUND(MIN(1,IF(Input!$A$11="Weekly",EJ32/(Formulas!$A$3*1),EJ32/(Formulas!$A$3*2))),1)*$C32))</f>
        <v>0</v>
      </c>
      <c r="EM32" s="79"/>
      <c r="EN32" s="77"/>
      <c r="EO32" s="77"/>
      <c r="EP32" s="80">
        <f>IF($C32="",ROUND(MIN(1,IF(Input!$A$11="Weekly",EN32/(Formulas!$A$3*1),EN32/(Formulas!$A$3*2))),1),IF(TEXT(ISNUMBER($C32),"#####")="False",ROUND(MIN(1,IF(Input!$A$11="Weekly",EN32/(Formulas!$A$3*1),EN32/(Formulas!$A$3*2))),1),ROUND(MIN(1,IF(Input!$A$11="Weekly",EN32/(Formulas!$A$3*1),EN32/(Formulas!$A$3*2))),1)*$C32))</f>
        <v>0</v>
      </c>
      <c r="EQ32" s="79"/>
      <c r="ER32" s="77"/>
      <c r="ES32" s="77"/>
      <c r="ET32" s="80">
        <f>IF($C32="",ROUND(MIN(1,IF(Input!$A$11="Weekly",ER32/(Formulas!$A$3*1),ER32/(Formulas!$A$3*2))),1),IF(TEXT(ISNUMBER($C32),"#####")="False",ROUND(MIN(1,IF(Input!$A$11="Weekly",ER32/(Formulas!$A$3*1),ER32/(Formulas!$A$3*2))),1),ROUND(MIN(1,IF(Input!$A$11="Weekly",ER32/(Formulas!$A$3*1),ER32/(Formulas!$A$3*2))),1)*$C32))</f>
        <v>0</v>
      </c>
      <c r="EU32" s="79"/>
      <c r="EV32" s="77"/>
      <c r="EW32" s="77"/>
      <c r="EX32" s="80">
        <f>IF($C32="",ROUND(MIN(1,IF(Input!$A$11="Weekly",EV32/(Formulas!$A$3*1),EV32/(Formulas!$A$3*2))),1),IF(TEXT(ISNUMBER($C32),"#####")="False",ROUND(MIN(1,IF(Input!$A$11="Weekly",EV32/(Formulas!$A$3*1),EV32/(Formulas!$A$3*2))),1),ROUND(MIN(1,IF(Input!$A$11="Weekly",EV32/(Formulas!$A$3*1),EV32/(Formulas!$A$3*2))),1)*$C32))</f>
        <v>0</v>
      </c>
      <c r="EY32" s="79"/>
      <c r="EZ32" s="77"/>
      <c r="FA32" s="77"/>
      <c r="FB32" s="80">
        <f>IF($C32="",ROUND(MIN(1,IF(Input!$A$11="Weekly",EZ32/(Formulas!$A$3*1),EZ32/(Formulas!$A$3*2))),1),IF(TEXT(ISNUMBER($C32),"#####")="False",ROUND(MIN(1,IF(Input!$A$11="Weekly",EZ32/(Formulas!$A$3*1),EZ32/(Formulas!$A$3*2))),1),ROUND(MIN(1,IF(Input!$A$11="Weekly",EZ32/(Formulas!$A$3*1),EZ32/(Formulas!$A$3*2))),1)*$C32))</f>
        <v>0</v>
      </c>
      <c r="FC32" s="79"/>
      <c r="FD32" s="77"/>
      <c r="FE32" s="77"/>
      <c r="FF32" s="80">
        <f>IF($C32="",ROUND(MIN(1,IF(Input!$A$11="Weekly",FD32/(Formulas!$A$3*1),FD32/(Formulas!$A$3*2))),1),IF(TEXT(ISNUMBER($C32),"#####")="False",ROUND(MIN(1,IF(Input!$A$11="Weekly",FD32/(Formulas!$A$3*1),FD32/(Formulas!$A$3*2))),1),ROUND(MIN(1,IF(Input!$A$11="Weekly",FD32/(Formulas!$A$3*1),FD32/(Formulas!$A$3*2))),1)*$C32))</f>
        <v>0</v>
      </c>
      <c r="FG32" s="79"/>
      <c r="FH32" s="77"/>
      <c r="FI32" s="77"/>
      <c r="FJ32" s="80">
        <f>IF($C32="",ROUND(MIN(1,IF(Input!$A$11="Weekly",FH32/(Formulas!$A$3*1),FH32/(Formulas!$A$3*2))),1),IF(TEXT(ISNUMBER($C32),"#####")="False",ROUND(MIN(1,IF(Input!$A$11="Weekly",FH32/(Formulas!$A$3*1),FH32/(Formulas!$A$3*2))),1),ROUND(MIN(1,IF(Input!$A$11="Weekly",FH32/(Formulas!$A$3*1),FH32/(Formulas!$A$3*2))),1)*$C32))</f>
        <v>0</v>
      </c>
      <c r="FK32" s="79"/>
      <c r="FL32" s="77"/>
      <c r="FM32" s="77"/>
      <c r="FN32" s="80">
        <f>IF($C32="",ROUND(MIN(1,IF(Input!$A$11="Weekly",FL32/(Formulas!$A$3*1),FL32/(Formulas!$A$3*2))),1),IF(TEXT(ISNUMBER($C32),"#####")="False",ROUND(MIN(1,IF(Input!$A$11="Weekly",FL32/(Formulas!$A$3*1),FL32/(Formulas!$A$3*2))),1),ROUND(MIN(1,IF(Input!$A$11="Weekly",FL32/(Formulas!$A$3*1),FL32/(Formulas!$A$3*2))),1)*$C32))</f>
        <v>0</v>
      </c>
      <c r="FO32" s="79"/>
      <c r="FP32" s="77"/>
      <c r="FQ32" s="77"/>
      <c r="FR32" s="80">
        <f>IF($C32="",ROUND(MIN(1,IF(Input!$A$11="Weekly",FP32/(Formulas!$A$3*1),FP32/(Formulas!$A$3*2))),1),IF(TEXT(ISNUMBER($C32),"#####")="False",ROUND(MIN(1,IF(Input!$A$11="Weekly",FP32/(Formulas!$A$3*1),FP32/(Formulas!$A$3*2))),1),ROUND(MIN(1,IF(Input!$A$11="Weekly",FP32/(Formulas!$A$3*1),FP32/(Formulas!$A$3*2))),1)*$C32))</f>
        <v>0</v>
      </c>
      <c r="FS32" s="79"/>
      <c r="FT32" s="77"/>
      <c r="FU32" s="77"/>
      <c r="FV32" s="80">
        <f>IF($C32="",ROUND(MIN(1,IF(Input!$A$11="Weekly",FT32/(Formulas!$A$3*1),FT32/(Formulas!$A$3*2))),1),IF(TEXT(ISNUMBER($C32),"#####")="False",ROUND(MIN(1,IF(Input!$A$11="Weekly",FT32/(Formulas!$A$3*1),FT32/(Formulas!$A$3*2))),1),ROUND(MIN(1,IF(Input!$A$11="Weekly",FT32/(Formulas!$A$3*1),FT32/(Formulas!$A$3*2))),1)*$C32))</f>
        <v>0</v>
      </c>
      <c r="FW32" s="79"/>
      <c r="FX32" s="77"/>
      <c r="FY32" s="77"/>
      <c r="FZ32" s="80">
        <f>IF($C32="",ROUND(MIN(1,IF(Input!$A$11="Weekly",FX32/(Formulas!$A$3*1),FX32/(Formulas!$A$3*2))),1),IF(TEXT(ISNUMBER($C32),"#####")="False",ROUND(MIN(1,IF(Input!$A$11="Weekly",FX32/(Formulas!$A$3*1),FX32/(Formulas!$A$3*2))),1),ROUND(MIN(1,IF(Input!$A$11="Weekly",FX32/(Formulas!$A$3*1),FX32/(Formulas!$A$3*2))),1)*$C32))</f>
        <v>0</v>
      </c>
      <c r="GA32" s="79"/>
      <c r="GB32" s="77"/>
      <c r="GC32" s="77"/>
      <c r="GD32" s="80">
        <f>IF($C32="",ROUND(MIN(1,IF(Input!$A$11="Weekly",GB32/(Formulas!$A$3*1),GB32/(Formulas!$A$3*2))),1),IF(TEXT(ISNUMBER($C32),"#####")="False",ROUND(MIN(1,IF(Input!$A$11="Weekly",GB32/(Formulas!$A$3*1),GB32/(Formulas!$A$3*2))),1),ROUND(MIN(1,IF(Input!$A$11="Weekly",GB32/(Formulas!$A$3*1),GB32/(Formulas!$A$3*2))),1)*$C32))</f>
        <v>0</v>
      </c>
      <c r="GE32" s="79"/>
      <c r="GF32" s="77"/>
      <c r="GG32" s="77"/>
      <c r="GH32" s="80">
        <f>IF($C32="",ROUND(MIN(1,IF(Input!$A$11="Weekly",GF32/(Formulas!$A$3*1),GF32/(Formulas!$A$3*2))),1),IF(TEXT(ISNUMBER($C32),"#####")="False",ROUND(MIN(1,IF(Input!$A$11="Weekly",GF32/(Formulas!$A$3*1),GF32/(Formulas!$A$3*2))),1),ROUND(MIN(1,IF(Input!$A$11="Weekly",GF32/(Formulas!$A$3*1),GF32/(Formulas!$A$3*2))),1)*$C32))</f>
        <v>0</v>
      </c>
      <c r="GI32" s="79"/>
      <c r="GJ32" s="77"/>
      <c r="GK32" s="77"/>
      <c r="GL32" s="80">
        <f>IF($C32="",ROUND(MIN(1,IF(Input!$A$11="Weekly",GJ32/(Formulas!$A$3*1),GJ32/(Formulas!$A$3*2))),1),IF(TEXT(ISNUMBER($C32),"#####")="False",ROUND(MIN(1,IF(Input!$A$11="Weekly",GJ32/(Formulas!$A$3*1),GJ32/(Formulas!$A$3*2))),1),ROUND(MIN(1,IF(Input!$A$11="Weekly",GJ32/(Formulas!$A$3*1),GJ32/(Formulas!$A$3*2))),1)*$C32))</f>
        <v>0</v>
      </c>
      <c r="GM32" s="79"/>
      <c r="GN32" s="77"/>
      <c r="GO32" s="77"/>
      <c r="GP32" s="80">
        <f>IF($C32="",ROUND(MIN(1,IF(Input!$A$11="Weekly",GN32/(Formulas!$A$3*1),GN32/(Formulas!$A$3*2))),1),IF(TEXT(ISNUMBER($C32),"#####")="False",ROUND(MIN(1,IF(Input!$A$11="Weekly",GN32/(Formulas!$A$3*1),GN32/(Formulas!$A$3*2))),1),ROUND(MIN(1,IF(Input!$A$11="Weekly",GN32/(Formulas!$A$3*1),GN32/(Formulas!$A$3*2))),1)*$C32))</f>
        <v>0</v>
      </c>
      <c r="GQ32" s="79"/>
      <c r="GR32" s="77"/>
      <c r="GS32" s="77"/>
      <c r="GT32" s="80">
        <f>IF($C32="",ROUND(MIN(1,IF(Input!$A$11="Weekly",GR32/(Formulas!$A$3*1),GR32/(Formulas!$A$3*2))),1),IF(TEXT(ISNUMBER($C32),"#####")="False",ROUND(MIN(1,IF(Input!$A$11="Weekly",GR32/(Formulas!$A$3*1),GR32/(Formulas!$A$3*2))),1),ROUND(MIN(1,IF(Input!$A$11="Weekly",GR32/(Formulas!$A$3*1),GR32/(Formulas!$A$3*2))),1)*$C32))</f>
        <v>0</v>
      </c>
      <c r="GU32" s="79"/>
      <c r="GV32" s="77"/>
      <c r="GW32" s="77"/>
      <c r="GX32" s="80">
        <f>IF($C32="",ROUND(MIN(1,IF(Input!$A$11="Weekly",GV32/(Formulas!$A$3*1),GV32/(Formulas!$A$3*2))),1),IF(TEXT(ISNUMBER($C32),"#####")="False",ROUND(MIN(1,IF(Input!$A$11="Weekly",GV32/(Formulas!$A$3*1),GV32/(Formulas!$A$3*2))),1),ROUND(MIN(1,IF(Input!$A$11="Weekly",GV32/(Formulas!$A$3*1),GV32/(Formulas!$A$3*2))),1)*$C32))</f>
        <v>0</v>
      </c>
      <c r="GY32" s="79"/>
      <c r="GZ32" s="77"/>
      <c r="HA32" s="77"/>
      <c r="HB32" s="80">
        <f>IF($C32="",ROUND(MIN(1,IF(Input!$A$11="Weekly",GZ32/(Formulas!$A$3*1),GZ32/(Formulas!$A$3*2))),1),IF(TEXT(ISNUMBER($C32),"#####")="False",ROUND(MIN(1,IF(Input!$A$11="Weekly",GZ32/(Formulas!$A$3*1),GZ32/(Formulas!$A$3*2))),1),ROUND(MIN(1,IF(Input!$A$11="Weekly",GZ32/(Formulas!$A$3*1),GZ32/(Formulas!$A$3*2))),1)*$C32))</f>
        <v>0</v>
      </c>
      <c r="HC32" s="79"/>
      <c r="HD32" s="77"/>
      <c r="HE32" s="77"/>
      <c r="HF32" s="80">
        <f>IF($C32="",ROUND(MIN(1,IF(Input!$A$11="Weekly",HD32/(Formulas!$A$3*1),HD32/(Formulas!$A$3*2))),1),IF(TEXT(ISNUMBER($C32),"#####")="False",ROUND(MIN(1,IF(Input!$A$11="Weekly",HD32/(Formulas!$A$3*1),HD32/(Formulas!$A$3*2))),1),ROUND(MIN(1,IF(Input!$A$11="Weekly",HD32/(Formulas!$A$3*1),HD32/(Formulas!$A$3*2))),1)*$C32))</f>
        <v>0</v>
      </c>
      <c r="HG32" s="79"/>
      <c r="HH32" s="35"/>
      <c r="HI32" s="35">
        <f t="shared" si="0"/>
        <v>0</v>
      </c>
      <c r="HJ32" s="35"/>
      <c r="HK32" s="35">
        <f t="shared" si="1"/>
        <v>0</v>
      </c>
      <c r="HL32" s="35"/>
      <c r="HM32" s="35">
        <f t="shared" si="2"/>
        <v>0</v>
      </c>
      <c r="HN32" s="35"/>
      <c r="HO32" s="35">
        <f t="shared" si="3"/>
        <v>0</v>
      </c>
      <c r="HP32" s="35"/>
      <c r="HQ32" s="35"/>
      <c r="HR32" s="35"/>
      <c r="HS32" s="35"/>
      <c r="HT32" s="35"/>
    </row>
    <row r="33" spans="2:228" x14ac:dyDescent="0.25">
      <c r="B33" s="74"/>
      <c r="D33" s="77"/>
      <c r="E33" s="77"/>
      <c r="F33" s="80">
        <f>IF($C33="",ROUND(MIN(1,IF(Input!$A$11="Weekly",D33/(Formulas!$A$3*1),D33/(Formulas!$A$3*2))),1),IF(TEXT(ISNUMBER($C33),"#####")="False",ROUND(MIN(1,IF(Input!$A$11="Weekly",D33/(Formulas!$A$3*1),D33/(Formulas!$A$3*2))),1),ROUND(MIN(1,IF(Input!$A$11="Weekly",D33/(Formulas!$A$3*1),D33/(Formulas!$A$3*2))),1)*$C33))</f>
        <v>0</v>
      </c>
      <c r="G33" s="101"/>
      <c r="H33" s="77"/>
      <c r="I33" s="77"/>
      <c r="J33" s="80">
        <f>IF($C33="",ROUND(MIN(1,IF(Input!$A$11="Weekly",H33/(Formulas!$A$3*1),H33/(Formulas!$A$3*2))),1),IF(TEXT(ISNUMBER($C33),"#####")="False",ROUND(MIN(1,IF(Input!$A$11="Weekly",H33/(Formulas!$A$3*1),H33/(Formulas!$A$3*2))),1),ROUND(MIN(1,IF(Input!$A$11="Weekly",H33/(Formulas!$A$3*1),H33/(Formulas!$A$3*2))),1)*$C33))</f>
        <v>0</v>
      </c>
      <c r="K33" s="101"/>
      <c r="L33" s="77"/>
      <c r="M33" s="77"/>
      <c r="N33" s="80">
        <f>IF($C33="",ROUND(MIN(1,IF(Input!$A$11="Weekly",L33/(Formulas!$A$3*1),L33/(Formulas!$A$3*2))),1),IF(TEXT(ISNUMBER($C33),"#####")="False",ROUND(MIN(1,IF(Input!$A$11="Weekly",L33/(Formulas!$A$3*1),L33/(Formulas!$A$3*2))),1),ROUND(MIN(1,IF(Input!$A$11="Weekly",L33/(Formulas!$A$3*1),L33/(Formulas!$A$3*2))),1)*$C33))</f>
        <v>0</v>
      </c>
      <c r="O33" s="101"/>
      <c r="P33" s="77"/>
      <c r="Q33" s="77"/>
      <c r="R33" s="80">
        <f>IF($C33="",ROUND(MIN(1,IF(Input!$A$11="Weekly",P33/(Formulas!$A$3*1),P33/(Formulas!$A$3*2))),1),IF(TEXT(ISNUMBER($C33),"#####")="False",ROUND(MIN(1,IF(Input!$A$11="Weekly",P33/(Formulas!$A$3*1),P33/(Formulas!$A$3*2))),1),ROUND(MIN(1,IF(Input!$A$11="Weekly",P33/(Formulas!$A$3*1),P33/(Formulas!$A$3*2))),1)*$C33))</f>
        <v>0</v>
      </c>
      <c r="S33" s="101"/>
      <c r="T33" s="77"/>
      <c r="U33" s="77"/>
      <c r="V33" s="80">
        <f>IF($C33="",ROUND(MIN(1,IF(Input!$A$11="Weekly",T33/(Formulas!$A$3*1),T33/(Formulas!$A$3*2))),1),IF(TEXT(ISNUMBER($C33),"#####")="False",ROUND(MIN(1,IF(Input!$A$11="Weekly",T33/(Formulas!$A$3*1),T33/(Formulas!$A$3*2))),1),ROUND(MIN(1,IF(Input!$A$11="Weekly",T33/(Formulas!$A$3*1),T33/(Formulas!$A$3*2))),1)*$C33))</f>
        <v>0</v>
      </c>
      <c r="W33" s="79"/>
      <c r="X33" s="77"/>
      <c r="Y33" s="77"/>
      <c r="Z33" s="80">
        <f>IF($C33="",ROUND(MIN(1,IF(Input!$A$11="Weekly",X33/(Formulas!$A$3*1),X33/(Formulas!$A$3*2))),1),IF(TEXT(ISNUMBER($C33),"#####")="False",ROUND(MIN(1,IF(Input!$A$11="Weekly",X33/(Formulas!$A$3*1),X33/(Formulas!$A$3*2))),1),ROUND(MIN(1,IF(Input!$A$11="Weekly",X33/(Formulas!$A$3*1),X33/(Formulas!$A$3*2))),1)*$C33))</f>
        <v>0</v>
      </c>
      <c r="AA33" s="101"/>
      <c r="AB33" s="77"/>
      <c r="AC33" s="77"/>
      <c r="AD33" s="80">
        <f>IF($C33="",ROUND(MIN(1,IF(Input!$A$11="Weekly",AB33/(Formulas!$A$3*1),AB33/(Formulas!$A$3*2))),1),IF(TEXT(ISNUMBER($C33),"#####")="False",ROUND(MIN(1,IF(Input!$A$11="Weekly",AB33/(Formulas!$A$3*1),AB33/(Formulas!$A$3*2))),1),ROUND(MIN(1,IF(Input!$A$11="Weekly",AB33/(Formulas!$A$3*1),AB33/(Formulas!$A$3*2))),1)*$C33))</f>
        <v>0</v>
      </c>
      <c r="AE33" s="101"/>
      <c r="AF33" s="77"/>
      <c r="AG33" s="77"/>
      <c r="AH33" s="80">
        <f>IF($C33="",ROUND(MIN(1,IF(Input!$A$11="Weekly",AF33/(Formulas!$A$3*1),AF33/(Formulas!$A$3*2))),1),IF(TEXT(ISNUMBER($C33),"#####")="False",ROUND(MIN(1,IF(Input!$A$11="Weekly",AF33/(Formulas!$A$3*1),AF33/(Formulas!$A$3*2))),1),ROUND(MIN(1,IF(Input!$A$11="Weekly",AF33/(Formulas!$A$3*1),AF33/(Formulas!$A$3*2))),1)*$C33))</f>
        <v>0</v>
      </c>
      <c r="AI33" s="101"/>
      <c r="AJ33" s="77"/>
      <c r="AK33" s="77"/>
      <c r="AL33" s="80">
        <f>IF($C33="",ROUND(MIN(1,IF(Input!$A$11="Weekly",AJ33/(Formulas!$A$3*1),AJ33/(Formulas!$A$3*2))),1),IF(TEXT(ISNUMBER($C33),"#####")="False",ROUND(MIN(1,IF(Input!$A$11="Weekly",AJ33/(Formulas!$A$3*1),AJ33/(Formulas!$A$3*2))),1),ROUND(MIN(1,IF(Input!$A$11="Weekly",AJ33/(Formulas!$A$3*1),AJ33/(Formulas!$A$3*2))),1)*$C33))</f>
        <v>0</v>
      </c>
      <c r="AM33" s="79"/>
      <c r="AN33" s="77"/>
      <c r="AO33" s="77"/>
      <c r="AP33" s="80">
        <f>IF($C33="",ROUND(MIN(1,IF(Input!$A$11="Weekly",AN33/(Formulas!$A$3*1),AN33/(Formulas!$A$3*2))),1),IF(TEXT(ISNUMBER($C33),"#####")="False",ROUND(MIN(1,IF(Input!$A$11="Weekly",AN33/(Formulas!$A$3*1),AN33/(Formulas!$A$3*2))),1),ROUND(MIN(1,IF(Input!$A$11="Weekly",AN33/(Formulas!$A$3*1),AN33/(Formulas!$A$3*2))),1)*$C33))</f>
        <v>0</v>
      </c>
      <c r="AQ33" s="79"/>
      <c r="AR33" s="77"/>
      <c r="AS33" s="77"/>
      <c r="AT33" s="80">
        <f>IF($C33="",ROUND(MIN(1,IF(Input!$A$11="Weekly",AR33/(Formulas!$A$3*1),AR33/(Formulas!$A$3*2))),1),IF(TEXT(ISNUMBER($C33),"#####")="False",ROUND(MIN(1,IF(Input!$A$11="Weekly",AR33/(Formulas!$A$3*1),AR33/(Formulas!$A$3*2))),1),ROUND(MIN(1,IF(Input!$A$11="Weekly",AR33/(Formulas!$A$3*1),AR33/(Formulas!$A$3*2))),1)*$C33))</f>
        <v>0</v>
      </c>
      <c r="AU33" s="79"/>
      <c r="AV33" s="77"/>
      <c r="AW33" s="77"/>
      <c r="AX33" s="80">
        <f>IF($C33="",ROUND(MIN(1,IF(Input!$A$11="Weekly",AV33/(Formulas!$A$3*1),AV33/(Formulas!$A$3*2))),1),IF(TEXT(ISNUMBER($C33),"#####")="False",ROUND(MIN(1,IF(Input!$A$11="Weekly",AV33/(Formulas!$A$3*1),AV33/(Formulas!$A$3*2))),1),ROUND(MIN(1,IF(Input!$A$11="Weekly",AV33/(Formulas!$A$3*1),AV33/(Formulas!$A$3*2))),1)*$C33))</f>
        <v>0</v>
      </c>
      <c r="AY33" s="79"/>
      <c r="AZ33" s="77"/>
      <c r="BA33" s="77"/>
      <c r="BB33" s="80">
        <f>IF($C33="",ROUND(MIN(1,IF(Input!$A$11="Weekly",AZ33/(Formulas!$A$3*1),AZ33/(Formulas!$A$3*2))),1),IF(TEXT(ISNUMBER($C33),"#####")="False",ROUND(MIN(1,IF(Input!$A$11="Weekly",AZ33/(Formulas!$A$3*1),AZ33/(Formulas!$A$3*2))),1),ROUND(MIN(1,IF(Input!$A$11="Weekly",AZ33/(Formulas!$A$3*1),AZ33/(Formulas!$A$3*2))),1)*$C33))</f>
        <v>0</v>
      </c>
      <c r="BC33" s="79"/>
      <c r="BD33" s="77"/>
      <c r="BE33" s="77"/>
      <c r="BF33" s="80">
        <f>IF($C33="",ROUND(MIN(1,IF(Input!$A$11="Weekly",BD33/(Formulas!$A$3*1),BD33/(Formulas!$A$3*2))),1),IF(TEXT(ISNUMBER($C33),"#####")="False",ROUND(MIN(1,IF(Input!$A$11="Weekly",BD33/(Formulas!$A$3*1),BD33/(Formulas!$A$3*2))),1),ROUND(MIN(1,IF(Input!$A$11="Weekly",BD33/(Formulas!$A$3*1),BD33/(Formulas!$A$3*2))),1)*$C33))</f>
        <v>0</v>
      </c>
      <c r="BG33" s="79"/>
      <c r="BH33" s="77"/>
      <c r="BI33" s="77"/>
      <c r="BJ33" s="80">
        <f>IF($C33="",ROUND(MIN(1,IF(Input!$A$11="Weekly",BH33/(Formulas!$A$3*1),BH33/(Formulas!$A$3*2))),1),IF(TEXT(ISNUMBER($C33),"#####")="False",ROUND(MIN(1,IF(Input!$A$11="Weekly",BH33/(Formulas!$A$3*1),BH33/(Formulas!$A$3*2))),1),ROUND(MIN(1,IF(Input!$A$11="Weekly",BH33/(Formulas!$A$3*1),BH33/(Formulas!$A$3*2))),1)*$C33))</f>
        <v>0</v>
      </c>
      <c r="BK33" s="79"/>
      <c r="BL33" s="77"/>
      <c r="BM33" s="77"/>
      <c r="BN33" s="80">
        <f>IF($C33="",ROUND(MIN(1,IF(Input!$A$11="Weekly",BL33/(Formulas!$A$3*1),BL33/(Formulas!$A$3*2))),1),IF(TEXT(ISNUMBER($C33),"#####")="False",ROUND(MIN(1,IF(Input!$A$11="Weekly",BL33/(Formulas!$A$3*1),BL33/(Formulas!$A$3*2))),1),ROUND(MIN(1,IF(Input!$A$11="Weekly",BL33/(Formulas!$A$3*1),BL33/(Formulas!$A$3*2))),1)*$C33))</f>
        <v>0</v>
      </c>
      <c r="BO33" s="79"/>
      <c r="BP33" s="77"/>
      <c r="BQ33" s="77"/>
      <c r="BR33" s="80">
        <f>IF($C33="",ROUND(MIN(1,IF(Input!$A$11="Weekly",BP33/(Formulas!$A$3*1),BP33/(Formulas!$A$3*2))),1),IF(TEXT(ISNUMBER($C33),"#####")="False",ROUND(MIN(1,IF(Input!$A$11="Weekly",BP33/(Formulas!$A$3*1),BP33/(Formulas!$A$3*2))),1),ROUND(MIN(1,IF(Input!$A$11="Weekly",BP33/(Formulas!$A$3*1),BP33/(Formulas!$A$3*2))),1)*$C33))</f>
        <v>0</v>
      </c>
      <c r="BS33" s="79"/>
      <c r="BT33" s="77"/>
      <c r="BU33" s="77"/>
      <c r="BV33" s="80">
        <f>IF($C33="",ROUND(MIN(1,IF(Input!$A$11="Weekly",BT33/(Formulas!$A$3*1),BT33/(Formulas!$A$3*2))),1),IF(TEXT(ISNUMBER($C33),"#####")="False",ROUND(MIN(1,IF(Input!$A$11="Weekly",BT33/(Formulas!$A$3*1),BT33/(Formulas!$A$3*2))),1),ROUND(MIN(1,IF(Input!$A$11="Weekly",BT33/(Formulas!$A$3*1),BT33/(Formulas!$A$3*2))),1)*$C33))</f>
        <v>0</v>
      </c>
      <c r="BW33" s="79"/>
      <c r="BX33" s="77"/>
      <c r="BY33" s="77"/>
      <c r="BZ33" s="80">
        <f>IF($C33="",ROUND(MIN(1,IF(Input!$A$11="Weekly",BX33/(Formulas!$A$3*1),BX33/(Formulas!$A$3*2))),1),IF(TEXT(ISNUMBER($C33),"#####")="False",ROUND(MIN(1,IF(Input!$A$11="Weekly",BX33/(Formulas!$A$3*1),BX33/(Formulas!$A$3*2))),1),ROUND(MIN(1,IF(Input!$A$11="Weekly",BX33/(Formulas!$A$3*1),BX33/(Formulas!$A$3*2))),1)*$C33))</f>
        <v>0</v>
      </c>
      <c r="CA33" s="79"/>
      <c r="CB33" s="77"/>
      <c r="CC33" s="77"/>
      <c r="CD33" s="80">
        <f>IF($C33="",ROUND(MIN(1,IF(Input!$A$11="Weekly",CB33/(Formulas!$A$3*1),CB33/(Formulas!$A$3*2))),1),IF(TEXT(ISNUMBER($C33),"#####")="False",ROUND(MIN(1,IF(Input!$A$11="Weekly",CB33/(Formulas!$A$3*1),CB33/(Formulas!$A$3*2))),1),ROUND(MIN(1,IF(Input!$A$11="Weekly",CB33/(Formulas!$A$3*1),CB33/(Formulas!$A$3*2))),1)*$C33))</f>
        <v>0</v>
      </c>
      <c r="CE33" s="79"/>
      <c r="CF33" s="77"/>
      <c r="CG33" s="77"/>
      <c r="CH33" s="80">
        <f>IF($C33="",ROUND(MIN(1,IF(Input!$A$11="Weekly",CF33/(Formulas!$A$3*1),CF33/(Formulas!$A$3*2))),1),IF(TEXT(ISNUMBER($C33),"#####")="False",ROUND(MIN(1,IF(Input!$A$11="Weekly",CF33/(Formulas!$A$3*1),CF33/(Formulas!$A$3*2))),1),ROUND(MIN(1,IF(Input!$A$11="Weekly",CF33/(Formulas!$A$3*1),CF33/(Formulas!$A$3*2))),1)*$C33))</f>
        <v>0</v>
      </c>
      <c r="CI33" s="79"/>
      <c r="CJ33" s="77"/>
      <c r="CK33" s="77"/>
      <c r="CL33" s="80">
        <f>IF($C33="",ROUND(MIN(1,IF(Input!$A$11="Weekly",CJ33/(Formulas!$A$3*1),CJ33/(Formulas!$A$3*2))),1),IF(TEXT(ISNUMBER($C33),"#####")="False",ROUND(MIN(1,IF(Input!$A$11="Weekly",CJ33/(Formulas!$A$3*1),CJ33/(Formulas!$A$3*2))),1),ROUND(MIN(1,IF(Input!$A$11="Weekly",CJ33/(Formulas!$A$3*1),CJ33/(Formulas!$A$3*2))),1)*$C33))</f>
        <v>0</v>
      </c>
      <c r="CM33" s="79"/>
      <c r="CN33" s="77"/>
      <c r="CO33" s="77"/>
      <c r="CP33" s="80">
        <f>IF($C33="",ROUND(MIN(1,IF(Input!$A$11="Weekly",CN33/(Formulas!$A$3*1),CN33/(Formulas!$A$3*2))),1),IF(TEXT(ISNUMBER($C33),"#####")="False",ROUND(MIN(1,IF(Input!$A$11="Weekly",CN33/(Formulas!$A$3*1),CN33/(Formulas!$A$3*2))),1),ROUND(MIN(1,IF(Input!$A$11="Weekly",CN33/(Formulas!$A$3*1),CN33/(Formulas!$A$3*2))),1)*$C33))</f>
        <v>0</v>
      </c>
      <c r="CQ33" s="79"/>
      <c r="CR33" s="77"/>
      <c r="CS33" s="77"/>
      <c r="CT33" s="80">
        <f>IF($C33="",ROUND(MIN(1,IF(Input!$A$11="Weekly",CR33/(Formulas!$A$3*1),CR33/(Formulas!$A$3*2))),1),IF(TEXT(ISNUMBER($C33),"#####")="False",ROUND(MIN(1,IF(Input!$A$11="Weekly",CR33/(Formulas!$A$3*1),CR33/(Formulas!$A$3*2))),1),ROUND(MIN(1,IF(Input!$A$11="Weekly",CR33/(Formulas!$A$3*1),CR33/(Formulas!$A$3*2))),1)*$C33))</f>
        <v>0</v>
      </c>
      <c r="CU33" s="79"/>
      <c r="CV33" s="77"/>
      <c r="CW33" s="77"/>
      <c r="CX33" s="80">
        <f>IF($C33="",ROUND(MIN(1,IF(Input!$A$11="Weekly",CV33/(Formulas!$A$3*1),CV33/(Formulas!$A$3*2))),1),IF(TEXT(ISNUMBER($C33),"#####")="False",ROUND(MIN(1,IF(Input!$A$11="Weekly",CV33/(Formulas!$A$3*1),CV33/(Formulas!$A$3*2))),1),ROUND(MIN(1,IF(Input!$A$11="Weekly",CV33/(Formulas!$A$3*1),CV33/(Formulas!$A$3*2))),1)*$C33))</f>
        <v>0</v>
      </c>
      <c r="CY33" s="79"/>
      <c r="CZ33" s="77"/>
      <c r="DA33" s="77"/>
      <c r="DB33" s="80">
        <f>IF($C33="",ROUND(MIN(1,IF(Input!$A$11="Weekly",CZ33/(Formulas!$A$3*1),CZ33/(Formulas!$A$3*2))),1),IF(TEXT(ISNUMBER($C33),"#####")="False",ROUND(MIN(1,IF(Input!$A$11="Weekly",CZ33/(Formulas!$A$3*1),CZ33/(Formulas!$A$3*2))),1),ROUND(MIN(1,IF(Input!$A$11="Weekly",CZ33/(Formulas!$A$3*1),CZ33/(Formulas!$A$3*2))),1)*$C33))</f>
        <v>0</v>
      </c>
      <c r="DC33" s="79"/>
      <c r="DD33" s="77"/>
      <c r="DE33" s="77"/>
      <c r="DF33" s="80">
        <f>IF($C33="",ROUND(MIN(1,IF(Input!$A$11="Weekly",DD33/(Formulas!$A$3*1),DD33/(Formulas!$A$3*2))),1),IF(TEXT(ISNUMBER($C33),"#####")="False",ROUND(MIN(1,IF(Input!$A$11="Weekly",DD33/(Formulas!$A$3*1),DD33/(Formulas!$A$3*2))),1),ROUND(MIN(1,IF(Input!$A$11="Weekly",DD33/(Formulas!$A$3*1),DD33/(Formulas!$A$3*2))),1)*$C33))</f>
        <v>0</v>
      </c>
      <c r="DG33" s="79"/>
      <c r="DH33" s="77"/>
      <c r="DI33" s="77"/>
      <c r="DJ33" s="80">
        <f>IF($C33="",ROUND(MIN(1,IF(Input!$A$11="Weekly",DH33/(Formulas!$A$3*1),DH33/(Formulas!$A$3*2))),1),IF(TEXT(ISNUMBER($C33),"#####")="False",ROUND(MIN(1,IF(Input!$A$11="Weekly",DH33/(Formulas!$A$3*1),DH33/(Formulas!$A$3*2))),1),ROUND(MIN(1,IF(Input!$A$11="Weekly",DH33/(Formulas!$A$3*1),DH33/(Formulas!$A$3*2))),1)*$C33))</f>
        <v>0</v>
      </c>
      <c r="DK33" s="79"/>
      <c r="DL33" s="77"/>
      <c r="DM33" s="77"/>
      <c r="DN33" s="80">
        <f>IF($C33="",ROUND(MIN(1,IF(Input!$A$11="Weekly",DL33/(Formulas!$A$3*1),DL33/(Formulas!$A$3*2))),1),IF(TEXT(ISNUMBER($C33),"#####")="False",ROUND(MIN(1,IF(Input!$A$11="Weekly",DL33/(Formulas!$A$3*1),DL33/(Formulas!$A$3*2))),1),ROUND(MIN(1,IF(Input!$A$11="Weekly",DL33/(Formulas!$A$3*1),DL33/(Formulas!$A$3*2))),1)*$C33))</f>
        <v>0</v>
      </c>
      <c r="DO33" s="79"/>
      <c r="DP33" s="77"/>
      <c r="DQ33" s="77"/>
      <c r="DR33" s="80">
        <f>IF($C33="",ROUND(MIN(1,IF(Input!$A$11="Weekly",DP33/(Formulas!$A$3*1),DP33/(Formulas!$A$3*2))),1),IF(TEXT(ISNUMBER($C33),"#####")="False",ROUND(MIN(1,IF(Input!$A$11="Weekly",DP33/(Formulas!$A$3*1),DP33/(Formulas!$A$3*2))),1),ROUND(MIN(1,IF(Input!$A$11="Weekly",DP33/(Formulas!$A$3*1),DP33/(Formulas!$A$3*2))),1)*$C33))</f>
        <v>0</v>
      </c>
      <c r="DS33" s="79"/>
      <c r="DT33" s="77"/>
      <c r="DU33" s="77"/>
      <c r="DV33" s="80">
        <f>IF($C33="",ROUND(MIN(1,IF(Input!$A$11="Weekly",DT33/(Formulas!$A$3*1),DT33/(Formulas!$A$3*2))),1),IF(TEXT(ISNUMBER($C33),"#####")="False",ROUND(MIN(1,IF(Input!$A$11="Weekly",DT33/(Formulas!$A$3*1),DT33/(Formulas!$A$3*2))),1),ROUND(MIN(1,IF(Input!$A$11="Weekly",DT33/(Formulas!$A$3*1),DT33/(Formulas!$A$3*2))),1)*$C33))</f>
        <v>0</v>
      </c>
      <c r="DW33" s="79"/>
      <c r="DX33" s="77"/>
      <c r="DY33" s="77"/>
      <c r="DZ33" s="80">
        <f>IF($C33="",ROUND(MIN(1,IF(Input!$A$11="Weekly",DX33/(Formulas!$A$3*1),DX33/(Formulas!$A$3*2))),1),IF(TEXT(ISNUMBER($C33),"#####")="False",ROUND(MIN(1,IF(Input!$A$11="Weekly",DX33/(Formulas!$A$3*1),DX33/(Formulas!$A$3*2))),1),ROUND(MIN(1,IF(Input!$A$11="Weekly",DX33/(Formulas!$A$3*1),DX33/(Formulas!$A$3*2))),1)*$C33))</f>
        <v>0</v>
      </c>
      <c r="EA33" s="79"/>
      <c r="EB33" s="77"/>
      <c r="EC33" s="77"/>
      <c r="ED33" s="80">
        <f>IF($C33="",ROUND(MIN(1,IF(Input!$A$11="Weekly",EB33/(Formulas!$A$3*1),EB33/(Formulas!$A$3*2))),1),IF(TEXT(ISNUMBER($C33),"#####")="False",ROUND(MIN(1,IF(Input!$A$11="Weekly",EB33/(Formulas!$A$3*1),EB33/(Formulas!$A$3*2))),1),ROUND(MIN(1,IF(Input!$A$11="Weekly",EB33/(Formulas!$A$3*1),EB33/(Formulas!$A$3*2))),1)*$C33))</f>
        <v>0</v>
      </c>
      <c r="EE33" s="79"/>
      <c r="EF33" s="77"/>
      <c r="EG33" s="77"/>
      <c r="EH33" s="80">
        <f>IF($C33="",ROUND(MIN(1,IF(Input!$A$11="Weekly",EF33/(Formulas!$A$3*1),EF33/(Formulas!$A$3*2))),1),IF(TEXT(ISNUMBER($C33),"#####")="False",ROUND(MIN(1,IF(Input!$A$11="Weekly",EF33/(Formulas!$A$3*1),EF33/(Formulas!$A$3*2))),1),ROUND(MIN(1,IF(Input!$A$11="Weekly",EF33/(Formulas!$A$3*1),EF33/(Formulas!$A$3*2))),1)*$C33))</f>
        <v>0</v>
      </c>
      <c r="EI33" s="79"/>
      <c r="EJ33" s="77"/>
      <c r="EK33" s="77"/>
      <c r="EL33" s="80">
        <f>IF($C33="",ROUND(MIN(1,IF(Input!$A$11="Weekly",EJ33/(Formulas!$A$3*1),EJ33/(Formulas!$A$3*2))),1),IF(TEXT(ISNUMBER($C33),"#####")="False",ROUND(MIN(1,IF(Input!$A$11="Weekly",EJ33/(Formulas!$A$3*1),EJ33/(Formulas!$A$3*2))),1),ROUND(MIN(1,IF(Input!$A$11="Weekly",EJ33/(Formulas!$A$3*1),EJ33/(Formulas!$A$3*2))),1)*$C33))</f>
        <v>0</v>
      </c>
      <c r="EM33" s="79"/>
      <c r="EN33" s="77"/>
      <c r="EO33" s="77"/>
      <c r="EP33" s="80">
        <f>IF($C33="",ROUND(MIN(1,IF(Input!$A$11="Weekly",EN33/(Formulas!$A$3*1),EN33/(Formulas!$A$3*2))),1),IF(TEXT(ISNUMBER($C33),"#####")="False",ROUND(MIN(1,IF(Input!$A$11="Weekly",EN33/(Formulas!$A$3*1),EN33/(Formulas!$A$3*2))),1),ROUND(MIN(1,IF(Input!$A$11="Weekly",EN33/(Formulas!$A$3*1),EN33/(Formulas!$A$3*2))),1)*$C33))</f>
        <v>0</v>
      </c>
      <c r="EQ33" s="79"/>
      <c r="ER33" s="77"/>
      <c r="ES33" s="77"/>
      <c r="ET33" s="80">
        <f>IF($C33="",ROUND(MIN(1,IF(Input!$A$11="Weekly",ER33/(Formulas!$A$3*1),ER33/(Formulas!$A$3*2))),1),IF(TEXT(ISNUMBER($C33),"#####")="False",ROUND(MIN(1,IF(Input!$A$11="Weekly",ER33/(Formulas!$A$3*1),ER33/(Formulas!$A$3*2))),1),ROUND(MIN(1,IF(Input!$A$11="Weekly",ER33/(Formulas!$A$3*1),ER33/(Formulas!$A$3*2))),1)*$C33))</f>
        <v>0</v>
      </c>
      <c r="EU33" s="79"/>
      <c r="EV33" s="77"/>
      <c r="EW33" s="77"/>
      <c r="EX33" s="80">
        <f>IF($C33="",ROUND(MIN(1,IF(Input!$A$11="Weekly",EV33/(Formulas!$A$3*1),EV33/(Formulas!$A$3*2))),1),IF(TEXT(ISNUMBER($C33),"#####")="False",ROUND(MIN(1,IF(Input!$A$11="Weekly",EV33/(Formulas!$A$3*1),EV33/(Formulas!$A$3*2))),1),ROUND(MIN(1,IF(Input!$A$11="Weekly",EV33/(Formulas!$A$3*1),EV33/(Formulas!$A$3*2))),1)*$C33))</f>
        <v>0</v>
      </c>
      <c r="EY33" s="79"/>
      <c r="EZ33" s="77"/>
      <c r="FA33" s="77"/>
      <c r="FB33" s="80">
        <f>IF($C33="",ROUND(MIN(1,IF(Input!$A$11="Weekly",EZ33/(Formulas!$A$3*1),EZ33/(Formulas!$A$3*2))),1),IF(TEXT(ISNUMBER($C33),"#####")="False",ROUND(MIN(1,IF(Input!$A$11="Weekly",EZ33/(Formulas!$A$3*1),EZ33/(Formulas!$A$3*2))),1),ROUND(MIN(1,IF(Input!$A$11="Weekly",EZ33/(Formulas!$A$3*1),EZ33/(Formulas!$A$3*2))),1)*$C33))</f>
        <v>0</v>
      </c>
      <c r="FC33" s="79"/>
      <c r="FD33" s="77"/>
      <c r="FE33" s="77"/>
      <c r="FF33" s="80">
        <f>IF($C33="",ROUND(MIN(1,IF(Input!$A$11="Weekly",FD33/(Formulas!$A$3*1),FD33/(Formulas!$A$3*2))),1),IF(TEXT(ISNUMBER($C33),"#####")="False",ROUND(MIN(1,IF(Input!$A$11="Weekly",FD33/(Formulas!$A$3*1),FD33/(Formulas!$A$3*2))),1),ROUND(MIN(1,IF(Input!$A$11="Weekly",FD33/(Formulas!$A$3*1),FD33/(Formulas!$A$3*2))),1)*$C33))</f>
        <v>0</v>
      </c>
      <c r="FG33" s="79"/>
      <c r="FH33" s="77"/>
      <c r="FI33" s="77"/>
      <c r="FJ33" s="80">
        <f>IF($C33="",ROUND(MIN(1,IF(Input!$A$11="Weekly",FH33/(Formulas!$A$3*1),FH33/(Formulas!$A$3*2))),1),IF(TEXT(ISNUMBER($C33),"#####")="False",ROUND(MIN(1,IF(Input!$A$11="Weekly",FH33/(Formulas!$A$3*1),FH33/(Formulas!$A$3*2))),1),ROUND(MIN(1,IF(Input!$A$11="Weekly",FH33/(Formulas!$A$3*1),FH33/(Formulas!$A$3*2))),1)*$C33))</f>
        <v>0</v>
      </c>
      <c r="FK33" s="79"/>
      <c r="FL33" s="77"/>
      <c r="FM33" s="77"/>
      <c r="FN33" s="80">
        <f>IF($C33="",ROUND(MIN(1,IF(Input!$A$11="Weekly",FL33/(Formulas!$A$3*1),FL33/(Formulas!$A$3*2))),1),IF(TEXT(ISNUMBER($C33),"#####")="False",ROUND(MIN(1,IF(Input!$A$11="Weekly",FL33/(Formulas!$A$3*1),FL33/(Formulas!$A$3*2))),1),ROUND(MIN(1,IF(Input!$A$11="Weekly",FL33/(Formulas!$A$3*1),FL33/(Formulas!$A$3*2))),1)*$C33))</f>
        <v>0</v>
      </c>
      <c r="FO33" s="79"/>
      <c r="FP33" s="77"/>
      <c r="FQ33" s="77"/>
      <c r="FR33" s="80">
        <f>IF($C33="",ROUND(MIN(1,IF(Input!$A$11="Weekly",FP33/(Formulas!$A$3*1),FP33/(Formulas!$A$3*2))),1),IF(TEXT(ISNUMBER($C33),"#####")="False",ROUND(MIN(1,IF(Input!$A$11="Weekly",FP33/(Formulas!$A$3*1),FP33/(Formulas!$A$3*2))),1),ROUND(MIN(1,IF(Input!$A$11="Weekly",FP33/(Formulas!$A$3*1),FP33/(Formulas!$A$3*2))),1)*$C33))</f>
        <v>0</v>
      </c>
      <c r="FS33" s="79"/>
      <c r="FT33" s="77"/>
      <c r="FU33" s="77"/>
      <c r="FV33" s="80">
        <f>IF($C33="",ROUND(MIN(1,IF(Input!$A$11="Weekly",FT33/(Formulas!$A$3*1),FT33/(Formulas!$A$3*2))),1),IF(TEXT(ISNUMBER($C33),"#####")="False",ROUND(MIN(1,IF(Input!$A$11="Weekly",FT33/(Formulas!$A$3*1),FT33/(Formulas!$A$3*2))),1),ROUND(MIN(1,IF(Input!$A$11="Weekly",FT33/(Formulas!$A$3*1),FT33/(Formulas!$A$3*2))),1)*$C33))</f>
        <v>0</v>
      </c>
      <c r="FW33" s="79"/>
      <c r="FX33" s="77"/>
      <c r="FY33" s="77"/>
      <c r="FZ33" s="80">
        <f>IF($C33="",ROUND(MIN(1,IF(Input!$A$11="Weekly",FX33/(Formulas!$A$3*1),FX33/(Formulas!$A$3*2))),1),IF(TEXT(ISNUMBER($C33),"#####")="False",ROUND(MIN(1,IF(Input!$A$11="Weekly",FX33/(Formulas!$A$3*1),FX33/(Formulas!$A$3*2))),1),ROUND(MIN(1,IF(Input!$A$11="Weekly",FX33/(Formulas!$A$3*1),FX33/(Formulas!$A$3*2))),1)*$C33))</f>
        <v>0</v>
      </c>
      <c r="GA33" s="79"/>
      <c r="GB33" s="77"/>
      <c r="GC33" s="77"/>
      <c r="GD33" s="80">
        <f>IF($C33="",ROUND(MIN(1,IF(Input!$A$11="Weekly",GB33/(Formulas!$A$3*1),GB33/(Formulas!$A$3*2))),1),IF(TEXT(ISNUMBER($C33),"#####")="False",ROUND(MIN(1,IF(Input!$A$11="Weekly",GB33/(Formulas!$A$3*1),GB33/(Formulas!$A$3*2))),1),ROUND(MIN(1,IF(Input!$A$11="Weekly",GB33/(Formulas!$A$3*1),GB33/(Formulas!$A$3*2))),1)*$C33))</f>
        <v>0</v>
      </c>
      <c r="GE33" s="79"/>
      <c r="GF33" s="77"/>
      <c r="GG33" s="77"/>
      <c r="GH33" s="80">
        <f>IF($C33="",ROUND(MIN(1,IF(Input!$A$11="Weekly",GF33/(Formulas!$A$3*1),GF33/(Formulas!$A$3*2))),1),IF(TEXT(ISNUMBER($C33),"#####")="False",ROUND(MIN(1,IF(Input!$A$11="Weekly",GF33/(Formulas!$A$3*1),GF33/(Formulas!$A$3*2))),1),ROUND(MIN(1,IF(Input!$A$11="Weekly",GF33/(Formulas!$A$3*1),GF33/(Formulas!$A$3*2))),1)*$C33))</f>
        <v>0</v>
      </c>
      <c r="GI33" s="79"/>
      <c r="GJ33" s="77"/>
      <c r="GK33" s="77"/>
      <c r="GL33" s="80">
        <f>IF($C33="",ROUND(MIN(1,IF(Input!$A$11="Weekly",GJ33/(Formulas!$A$3*1),GJ33/(Formulas!$A$3*2))),1),IF(TEXT(ISNUMBER($C33),"#####")="False",ROUND(MIN(1,IF(Input!$A$11="Weekly",GJ33/(Formulas!$A$3*1),GJ33/(Formulas!$A$3*2))),1),ROUND(MIN(1,IF(Input!$A$11="Weekly",GJ33/(Formulas!$A$3*1),GJ33/(Formulas!$A$3*2))),1)*$C33))</f>
        <v>0</v>
      </c>
      <c r="GM33" s="79"/>
      <c r="GN33" s="77"/>
      <c r="GO33" s="77"/>
      <c r="GP33" s="80">
        <f>IF($C33="",ROUND(MIN(1,IF(Input!$A$11="Weekly",GN33/(Formulas!$A$3*1),GN33/(Formulas!$A$3*2))),1),IF(TEXT(ISNUMBER($C33),"#####")="False",ROUND(MIN(1,IF(Input!$A$11="Weekly",GN33/(Formulas!$A$3*1),GN33/(Formulas!$A$3*2))),1),ROUND(MIN(1,IF(Input!$A$11="Weekly",GN33/(Formulas!$A$3*1),GN33/(Formulas!$A$3*2))),1)*$C33))</f>
        <v>0</v>
      </c>
      <c r="GQ33" s="79"/>
      <c r="GR33" s="77"/>
      <c r="GS33" s="77"/>
      <c r="GT33" s="80">
        <f>IF($C33="",ROUND(MIN(1,IF(Input!$A$11="Weekly",GR33/(Formulas!$A$3*1),GR33/(Formulas!$A$3*2))),1),IF(TEXT(ISNUMBER($C33),"#####")="False",ROUND(MIN(1,IF(Input!$A$11="Weekly",GR33/(Formulas!$A$3*1),GR33/(Formulas!$A$3*2))),1),ROUND(MIN(1,IF(Input!$A$11="Weekly",GR33/(Formulas!$A$3*1),GR33/(Formulas!$A$3*2))),1)*$C33))</f>
        <v>0</v>
      </c>
      <c r="GU33" s="79"/>
      <c r="GV33" s="77"/>
      <c r="GW33" s="77"/>
      <c r="GX33" s="80">
        <f>IF($C33="",ROUND(MIN(1,IF(Input!$A$11="Weekly",GV33/(Formulas!$A$3*1),GV33/(Formulas!$A$3*2))),1),IF(TEXT(ISNUMBER($C33),"#####")="False",ROUND(MIN(1,IF(Input!$A$11="Weekly",GV33/(Formulas!$A$3*1),GV33/(Formulas!$A$3*2))),1),ROUND(MIN(1,IF(Input!$A$11="Weekly",GV33/(Formulas!$A$3*1),GV33/(Formulas!$A$3*2))),1)*$C33))</f>
        <v>0</v>
      </c>
      <c r="GY33" s="79"/>
      <c r="GZ33" s="77"/>
      <c r="HA33" s="77"/>
      <c r="HB33" s="80">
        <f>IF($C33="",ROUND(MIN(1,IF(Input!$A$11="Weekly",GZ33/(Formulas!$A$3*1),GZ33/(Formulas!$A$3*2))),1),IF(TEXT(ISNUMBER($C33),"#####")="False",ROUND(MIN(1,IF(Input!$A$11="Weekly",GZ33/(Formulas!$A$3*1),GZ33/(Formulas!$A$3*2))),1),ROUND(MIN(1,IF(Input!$A$11="Weekly",GZ33/(Formulas!$A$3*1),GZ33/(Formulas!$A$3*2))),1)*$C33))</f>
        <v>0</v>
      </c>
      <c r="HC33" s="79"/>
      <c r="HD33" s="77"/>
      <c r="HE33" s="77"/>
      <c r="HF33" s="80">
        <f>IF($C33="",ROUND(MIN(1,IF(Input!$A$11="Weekly",HD33/(Formulas!$A$3*1),HD33/(Formulas!$A$3*2))),1),IF(TEXT(ISNUMBER($C33),"#####")="False",ROUND(MIN(1,IF(Input!$A$11="Weekly",HD33/(Formulas!$A$3*1),HD33/(Formulas!$A$3*2))),1),ROUND(MIN(1,IF(Input!$A$11="Weekly",HD33/(Formulas!$A$3*1),HD33/(Formulas!$A$3*2))),1)*$C33))</f>
        <v>0</v>
      </c>
      <c r="HG33" s="79"/>
      <c r="HH33" s="35"/>
      <c r="HI33" s="35">
        <f t="shared" si="0"/>
        <v>0</v>
      </c>
      <c r="HJ33" s="35"/>
      <c r="HK33" s="35">
        <f t="shared" si="1"/>
        <v>0</v>
      </c>
      <c r="HL33" s="35"/>
      <c r="HM33" s="35">
        <f t="shared" si="2"/>
        <v>0</v>
      </c>
      <c r="HN33" s="35"/>
      <c r="HO33" s="35">
        <f t="shared" si="3"/>
        <v>0</v>
      </c>
      <c r="HP33" s="35"/>
      <c r="HQ33" s="35"/>
      <c r="HR33" s="35"/>
      <c r="HS33" s="35"/>
      <c r="HT33" s="35"/>
    </row>
    <row r="34" spans="2:228" x14ac:dyDescent="0.25">
      <c r="B34" s="74"/>
      <c r="D34" s="77"/>
      <c r="E34" s="77"/>
      <c r="F34" s="80">
        <f>IF($C34="",ROUND(MIN(1,IF(Input!$A$11="Weekly",D34/(Formulas!$A$3*1),D34/(Formulas!$A$3*2))),1),IF(TEXT(ISNUMBER($C34),"#####")="False",ROUND(MIN(1,IF(Input!$A$11="Weekly",D34/(Formulas!$A$3*1),D34/(Formulas!$A$3*2))),1),ROUND(MIN(1,IF(Input!$A$11="Weekly",D34/(Formulas!$A$3*1),D34/(Formulas!$A$3*2))),1)*$C34))</f>
        <v>0</v>
      </c>
      <c r="G34" s="101"/>
      <c r="H34" s="77"/>
      <c r="I34" s="77"/>
      <c r="J34" s="80">
        <f>IF($C34="",ROUND(MIN(1,IF(Input!$A$11="Weekly",H34/(Formulas!$A$3*1),H34/(Formulas!$A$3*2))),1),IF(TEXT(ISNUMBER($C34),"#####")="False",ROUND(MIN(1,IF(Input!$A$11="Weekly",H34/(Formulas!$A$3*1),H34/(Formulas!$A$3*2))),1),ROUND(MIN(1,IF(Input!$A$11="Weekly",H34/(Formulas!$A$3*1),H34/(Formulas!$A$3*2))),1)*$C34))</f>
        <v>0</v>
      </c>
      <c r="K34" s="101"/>
      <c r="L34" s="77"/>
      <c r="M34" s="77"/>
      <c r="N34" s="80">
        <f>IF($C34="",ROUND(MIN(1,IF(Input!$A$11="Weekly",L34/(Formulas!$A$3*1),L34/(Formulas!$A$3*2))),1),IF(TEXT(ISNUMBER($C34),"#####")="False",ROUND(MIN(1,IF(Input!$A$11="Weekly",L34/(Formulas!$A$3*1),L34/(Formulas!$A$3*2))),1),ROUND(MIN(1,IF(Input!$A$11="Weekly",L34/(Formulas!$A$3*1),L34/(Formulas!$A$3*2))),1)*$C34))</f>
        <v>0</v>
      </c>
      <c r="O34" s="101"/>
      <c r="P34" s="77"/>
      <c r="Q34" s="77"/>
      <c r="R34" s="80">
        <f>IF($C34="",ROUND(MIN(1,IF(Input!$A$11="Weekly",P34/(Formulas!$A$3*1),P34/(Formulas!$A$3*2))),1),IF(TEXT(ISNUMBER($C34),"#####")="False",ROUND(MIN(1,IF(Input!$A$11="Weekly",P34/(Formulas!$A$3*1),P34/(Formulas!$A$3*2))),1),ROUND(MIN(1,IF(Input!$A$11="Weekly",P34/(Formulas!$A$3*1),P34/(Formulas!$A$3*2))),1)*$C34))</f>
        <v>0</v>
      </c>
      <c r="S34" s="101"/>
      <c r="T34" s="77"/>
      <c r="U34" s="77"/>
      <c r="V34" s="80">
        <f>IF($C34="",ROUND(MIN(1,IF(Input!$A$11="Weekly",T34/(Formulas!$A$3*1),T34/(Formulas!$A$3*2))),1),IF(TEXT(ISNUMBER($C34),"#####")="False",ROUND(MIN(1,IF(Input!$A$11="Weekly",T34/(Formulas!$A$3*1),T34/(Formulas!$A$3*2))),1),ROUND(MIN(1,IF(Input!$A$11="Weekly",T34/(Formulas!$A$3*1),T34/(Formulas!$A$3*2))),1)*$C34))</f>
        <v>0</v>
      </c>
      <c r="W34" s="79"/>
      <c r="X34" s="77"/>
      <c r="Y34" s="77"/>
      <c r="Z34" s="80">
        <f>IF($C34="",ROUND(MIN(1,IF(Input!$A$11="Weekly",X34/(Formulas!$A$3*1),X34/(Formulas!$A$3*2))),1),IF(TEXT(ISNUMBER($C34),"#####")="False",ROUND(MIN(1,IF(Input!$A$11="Weekly",X34/(Formulas!$A$3*1),X34/(Formulas!$A$3*2))),1),ROUND(MIN(1,IF(Input!$A$11="Weekly",X34/(Formulas!$A$3*1),X34/(Formulas!$A$3*2))),1)*$C34))</f>
        <v>0</v>
      </c>
      <c r="AA34" s="101"/>
      <c r="AB34" s="77"/>
      <c r="AC34" s="77"/>
      <c r="AD34" s="80">
        <f>IF($C34="",ROUND(MIN(1,IF(Input!$A$11="Weekly",AB34/(Formulas!$A$3*1),AB34/(Formulas!$A$3*2))),1),IF(TEXT(ISNUMBER($C34),"#####")="False",ROUND(MIN(1,IF(Input!$A$11="Weekly",AB34/(Formulas!$A$3*1),AB34/(Formulas!$A$3*2))),1),ROUND(MIN(1,IF(Input!$A$11="Weekly",AB34/(Formulas!$A$3*1),AB34/(Formulas!$A$3*2))),1)*$C34))</f>
        <v>0</v>
      </c>
      <c r="AE34" s="101"/>
      <c r="AF34" s="77"/>
      <c r="AG34" s="77"/>
      <c r="AH34" s="80">
        <f>IF($C34="",ROUND(MIN(1,IF(Input!$A$11="Weekly",AF34/(Formulas!$A$3*1),AF34/(Formulas!$A$3*2))),1),IF(TEXT(ISNUMBER($C34),"#####")="False",ROUND(MIN(1,IF(Input!$A$11="Weekly",AF34/(Formulas!$A$3*1),AF34/(Formulas!$A$3*2))),1),ROUND(MIN(1,IF(Input!$A$11="Weekly",AF34/(Formulas!$A$3*1),AF34/(Formulas!$A$3*2))),1)*$C34))</f>
        <v>0</v>
      </c>
      <c r="AI34" s="101"/>
      <c r="AJ34" s="77"/>
      <c r="AK34" s="77"/>
      <c r="AL34" s="80">
        <f>IF($C34="",ROUND(MIN(1,IF(Input!$A$11="Weekly",AJ34/(Formulas!$A$3*1),AJ34/(Formulas!$A$3*2))),1),IF(TEXT(ISNUMBER($C34),"#####")="False",ROUND(MIN(1,IF(Input!$A$11="Weekly",AJ34/(Formulas!$A$3*1),AJ34/(Formulas!$A$3*2))),1),ROUND(MIN(1,IF(Input!$A$11="Weekly",AJ34/(Formulas!$A$3*1),AJ34/(Formulas!$A$3*2))),1)*$C34))</f>
        <v>0</v>
      </c>
      <c r="AM34" s="79"/>
      <c r="AN34" s="77"/>
      <c r="AO34" s="77"/>
      <c r="AP34" s="80">
        <f>IF($C34="",ROUND(MIN(1,IF(Input!$A$11="Weekly",AN34/(Formulas!$A$3*1),AN34/(Formulas!$A$3*2))),1),IF(TEXT(ISNUMBER($C34),"#####")="False",ROUND(MIN(1,IF(Input!$A$11="Weekly",AN34/(Formulas!$A$3*1),AN34/(Formulas!$A$3*2))),1),ROUND(MIN(1,IF(Input!$A$11="Weekly",AN34/(Formulas!$A$3*1),AN34/(Formulas!$A$3*2))),1)*$C34))</f>
        <v>0</v>
      </c>
      <c r="AQ34" s="79"/>
      <c r="AR34" s="77"/>
      <c r="AS34" s="77"/>
      <c r="AT34" s="80">
        <f>IF($C34="",ROUND(MIN(1,IF(Input!$A$11="Weekly",AR34/(Formulas!$A$3*1),AR34/(Formulas!$A$3*2))),1),IF(TEXT(ISNUMBER($C34),"#####")="False",ROUND(MIN(1,IF(Input!$A$11="Weekly",AR34/(Formulas!$A$3*1),AR34/(Formulas!$A$3*2))),1),ROUND(MIN(1,IF(Input!$A$11="Weekly",AR34/(Formulas!$A$3*1),AR34/(Formulas!$A$3*2))),1)*$C34))</f>
        <v>0</v>
      </c>
      <c r="AU34" s="79"/>
      <c r="AV34" s="77"/>
      <c r="AW34" s="77"/>
      <c r="AX34" s="80">
        <f>IF($C34="",ROUND(MIN(1,IF(Input!$A$11="Weekly",AV34/(Formulas!$A$3*1),AV34/(Formulas!$A$3*2))),1),IF(TEXT(ISNUMBER($C34),"#####")="False",ROUND(MIN(1,IF(Input!$A$11="Weekly",AV34/(Formulas!$A$3*1),AV34/(Formulas!$A$3*2))),1),ROUND(MIN(1,IF(Input!$A$11="Weekly",AV34/(Formulas!$A$3*1),AV34/(Formulas!$A$3*2))),1)*$C34))</f>
        <v>0</v>
      </c>
      <c r="AY34" s="79"/>
      <c r="AZ34" s="77"/>
      <c r="BA34" s="77"/>
      <c r="BB34" s="80">
        <f>IF($C34="",ROUND(MIN(1,IF(Input!$A$11="Weekly",AZ34/(Formulas!$A$3*1),AZ34/(Formulas!$A$3*2))),1),IF(TEXT(ISNUMBER($C34),"#####")="False",ROUND(MIN(1,IF(Input!$A$11="Weekly",AZ34/(Formulas!$A$3*1),AZ34/(Formulas!$A$3*2))),1),ROUND(MIN(1,IF(Input!$A$11="Weekly",AZ34/(Formulas!$A$3*1),AZ34/(Formulas!$A$3*2))),1)*$C34))</f>
        <v>0</v>
      </c>
      <c r="BC34" s="79"/>
      <c r="BD34" s="77"/>
      <c r="BE34" s="77"/>
      <c r="BF34" s="80">
        <f>IF($C34="",ROUND(MIN(1,IF(Input!$A$11="Weekly",BD34/(Formulas!$A$3*1),BD34/(Formulas!$A$3*2))),1),IF(TEXT(ISNUMBER($C34),"#####")="False",ROUND(MIN(1,IF(Input!$A$11="Weekly",BD34/(Formulas!$A$3*1),BD34/(Formulas!$A$3*2))),1),ROUND(MIN(1,IF(Input!$A$11="Weekly",BD34/(Formulas!$A$3*1),BD34/(Formulas!$A$3*2))),1)*$C34))</f>
        <v>0</v>
      </c>
      <c r="BG34" s="79"/>
      <c r="BH34" s="77"/>
      <c r="BI34" s="77"/>
      <c r="BJ34" s="80">
        <f>IF($C34="",ROUND(MIN(1,IF(Input!$A$11="Weekly",BH34/(Formulas!$A$3*1),BH34/(Formulas!$A$3*2))),1),IF(TEXT(ISNUMBER($C34),"#####")="False",ROUND(MIN(1,IF(Input!$A$11="Weekly",BH34/(Formulas!$A$3*1),BH34/(Formulas!$A$3*2))),1),ROUND(MIN(1,IF(Input!$A$11="Weekly",BH34/(Formulas!$A$3*1),BH34/(Formulas!$A$3*2))),1)*$C34))</f>
        <v>0</v>
      </c>
      <c r="BK34" s="79"/>
      <c r="BL34" s="77"/>
      <c r="BM34" s="77"/>
      <c r="BN34" s="80">
        <f>IF($C34="",ROUND(MIN(1,IF(Input!$A$11="Weekly",BL34/(Formulas!$A$3*1),BL34/(Formulas!$A$3*2))),1),IF(TEXT(ISNUMBER($C34),"#####")="False",ROUND(MIN(1,IF(Input!$A$11="Weekly",BL34/(Formulas!$A$3*1),BL34/(Formulas!$A$3*2))),1),ROUND(MIN(1,IF(Input!$A$11="Weekly",BL34/(Formulas!$A$3*1),BL34/(Formulas!$A$3*2))),1)*$C34))</f>
        <v>0</v>
      </c>
      <c r="BO34" s="79"/>
      <c r="BP34" s="77"/>
      <c r="BQ34" s="77"/>
      <c r="BR34" s="80">
        <f>IF($C34="",ROUND(MIN(1,IF(Input!$A$11="Weekly",BP34/(Formulas!$A$3*1),BP34/(Formulas!$A$3*2))),1),IF(TEXT(ISNUMBER($C34),"#####")="False",ROUND(MIN(1,IF(Input!$A$11="Weekly",BP34/(Formulas!$A$3*1),BP34/(Formulas!$A$3*2))),1),ROUND(MIN(1,IF(Input!$A$11="Weekly",BP34/(Formulas!$A$3*1),BP34/(Formulas!$A$3*2))),1)*$C34))</f>
        <v>0</v>
      </c>
      <c r="BS34" s="79"/>
      <c r="BT34" s="77"/>
      <c r="BU34" s="77"/>
      <c r="BV34" s="80">
        <f>IF($C34="",ROUND(MIN(1,IF(Input!$A$11="Weekly",BT34/(Formulas!$A$3*1),BT34/(Formulas!$A$3*2))),1),IF(TEXT(ISNUMBER($C34),"#####")="False",ROUND(MIN(1,IF(Input!$A$11="Weekly",BT34/(Formulas!$A$3*1),BT34/(Formulas!$A$3*2))),1),ROUND(MIN(1,IF(Input!$A$11="Weekly",BT34/(Formulas!$A$3*1),BT34/(Formulas!$A$3*2))),1)*$C34))</f>
        <v>0</v>
      </c>
      <c r="BW34" s="79"/>
      <c r="BX34" s="77"/>
      <c r="BY34" s="77"/>
      <c r="BZ34" s="80">
        <f>IF($C34="",ROUND(MIN(1,IF(Input!$A$11="Weekly",BX34/(Formulas!$A$3*1),BX34/(Formulas!$A$3*2))),1),IF(TEXT(ISNUMBER($C34),"#####")="False",ROUND(MIN(1,IF(Input!$A$11="Weekly",BX34/(Formulas!$A$3*1),BX34/(Formulas!$A$3*2))),1),ROUND(MIN(1,IF(Input!$A$11="Weekly",BX34/(Formulas!$A$3*1),BX34/(Formulas!$A$3*2))),1)*$C34))</f>
        <v>0</v>
      </c>
      <c r="CA34" s="79"/>
      <c r="CB34" s="77"/>
      <c r="CC34" s="77"/>
      <c r="CD34" s="80">
        <f>IF($C34="",ROUND(MIN(1,IF(Input!$A$11="Weekly",CB34/(Formulas!$A$3*1),CB34/(Formulas!$A$3*2))),1),IF(TEXT(ISNUMBER($C34),"#####")="False",ROUND(MIN(1,IF(Input!$A$11="Weekly",CB34/(Formulas!$A$3*1),CB34/(Formulas!$A$3*2))),1),ROUND(MIN(1,IF(Input!$A$11="Weekly",CB34/(Formulas!$A$3*1),CB34/(Formulas!$A$3*2))),1)*$C34))</f>
        <v>0</v>
      </c>
      <c r="CE34" s="79"/>
      <c r="CF34" s="77"/>
      <c r="CG34" s="77"/>
      <c r="CH34" s="80">
        <f>IF($C34="",ROUND(MIN(1,IF(Input!$A$11="Weekly",CF34/(Formulas!$A$3*1),CF34/(Formulas!$A$3*2))),1),IF(TEXT(ISNUMBER($C34),"#####")="False",ROUND(MIN(1,IF(Input!$A$11="Weekly",CF34/(Formulas!$A$3*1),CF34/(Formulas!$A$3*2))),1),ROUND(MIN(1,IF(Input!$A$11="Weekly",CF34/(Formulas!$A$3*1),CF34/(Formulas!$A$3*2))),1)*$C34))</f>
        <v>0</v>
      </c>
      <c r="CI34" s="79"/>
      <c r="CJ34" s="77"/>
      <c r="CK34" s="77"/>
      <c r="CL34" s="80">
        <f>IF($C34="",ROUND(MIN(1,IF(Input!$A$11="Weekly",CJ34/(Formulas!$A$3*1),CJ34/(Formulas!$A$3*2))),1),IF(TEXT(ISNUMBER($C34),"#####")="False",ROUND(MIN(1,IF(Input!$A$11="Weekly",CJ34/(Formulas!$A$3*1),CJ34/(Formulas!$A$3*2))),1),ROUND(MIN(1,IF(Input!$A$11="Weekly",CJ34/(Formulas!$A$3*1),CJ34/(Formulas!$A$3*2))),1)*$C34))</f>
        <v>0</v>
      </c>
      <c r="CM34" s="79"/>
      <c r="CN34" s="77"/>
      <c r="CO34" s="77"/>
      <c r="CP34" s="80">
        <f>IF($C34="",ROUND(MIN(1,IF(Input!$A$11="Weekly",CN34/(Formulas!$A$3*1),CN34/(Formulas!$A$3*2))),1),IF(TEXT(ISNUMBER($C34),"#####")="False",ROUND(MIN(1,IF(Input!$A$11="Weekly",CN34/(Formulas!$A$3*1),CN34/(Formulas!$A$3*2))),1),ROUND(MIN(1,IF(Input!$A$11="Weekly",CN34/(Formulas!$A$3*1),CN34/(Formulas!$A$3*2))),1)*$C34))</f>
        <v>0</v>
      </c>
      <c r="CQ34" s="79"/>
      <c r="CR34" s="77"/>
      <c r="CS34" s="77"/>
      <c r="CT34" s="80">
        <f>IF($C34="",ROUND(MIN(1,IF(Input!$A$11="Weekly",CR34/(Formulas!$A$3*1),CR34/(Formulas!$A$3*2))),1),IF(TEXT(ISNUMBER($C34),"#####")="False",ROUND(MIN(1,IF(Input!$A$11="Weekly",CR34/(Formulas!$A$3*1),CR34/(Formulas!$A$3*2))),1),ROUND(MIN(1,IF(Input!$A$11="Weekly",CR34/(Formulas!$A$3*1),CR34/(Formulas!$A$3*2))),1)*$C34))</f>
        <v>0</v>
      </c>
      <c r="CU34" s="79"/>
      <c r="CV34" s="77"/>
      <c r="CW34" s="77"/>
      <c r="CX34" s="80">
        <f>IF($C34="",ROUND(MIN(1,IF(Input!$A$11="Weekly",CV34/(Formulas!$A$3*1),CV34/(Formulas!$A$3*2))),1),IF(TEXT(ISNUMBER($C34),"#####")="False",ROUND(MIN(1,IF(Input!$A$11="Weekly",CV34/(Formulas!$A$3*1),CV34/(Formulas!$A$3*2))),1),ROUND(MIN(1,IF(Input!$A$11="Weekly",CV34/(Formulas!$A$3*1),CV34/(Formulas!$A$3*2))),1)*$C34))</f>
        <v>0</v>
      </c>
      <c r="CY34" s="79"/>
      <c r="CZ34" s="77"/>
      <c r="DA34" s="77"/>
      <c r="DB34" s="80">
        <f>IF($C34="",ROUND(MIN(1,IF(Input!$A$11="Weekly",CZ34/(Formulas!$A$3*1),CZ34/(Formulas!$A$3*2))),1),IF(TEXT(ISNUMBER($C34),"#####")="False",ROUND(MIN(1,IF(Input!$A$11="Weekly",CZ34/(Formulas!$A$3*1),CZ34/(Formulas!$A$3*2))),1),ROUND(MIN(1,IF(Input!$A$11="Weekly",CZ34/(Formulas!$A$3*1),CZ34/(Formulas!$A$3*2))),1)*$C34))</f>
        <v>0</v>
      </c>
      <c r="DC34" s="79"/>
      <c r="DD34" s="77"/>
      <c r="DE34" s="77"/>
      <c r="DF34" s="80">
        <f>IF($C34="",ROUND(MIN(1,IF(Input!$A$11="Weekly",DD34/(Formulas!$A$3*1),DD34/(Formulas!$A$3*2))),1),IF(TEXT(ISNUMBER($C34),"#####")="False",ROUND(MIN(1,IF(Input!$A$11="Weekly",DD34/(Formulas!$A$3*1),DD34/(Formulas!$A$3*2))),1),ROUND(MIN(1,IF(Input!$A$11="Weekly",DD34/(Formulas!$A$3*1),DD34/(Formulas!$A$3*2))),1)*$C34))</f>
        <v>0</v>
      </c>
      <c r="DG34" s="79"/>
      <c r="DH34" s="77"/>
      <c r="DI34" s="77"/>
      <c r="DJ34" s="80">
        <f>IF($C34="",ROUND(MIN(1,IF(Input!$A$11="Weekly",DH34/(Formulas!$A$3*1),DH34/(Formulas!$A$3*2))),1),IF(TEXT(ISNUMBER($C34),"#####")="False",ROUND(MIN(1,IF(Input!$A$11="Weekly",DH34/(Formulas!$A$3*1),DH34/(Formulas!$A$3*2))),1),ROUND(MIN(1,IF(Input!$A$11="Weekly",DH34/(Formulas!$A$3*1),DH34/(Formulas!$A$3*2))),1)*$C34))</f>
        <v>0</v>
      </c>
      <c r="DK34" s="79"/>
      <c r="DL34" s="77"/>
      <c r="DM34" s="77"/>
      <c r="DN34" s="80">
        <f>IF($C34="",ROUND(MIN(1,IF(Input!$A$11="Weekly",DL34/(Formulas!$A$3*1),DL34/(Formulas!$A$3*2))),1),IF(TEXT(ISNUMBER($C34),"#####")="False",ROUND(MIN(1,IF(Input!$A$11="Weekly",DL34/(Formulas!$A$3*1),DL34/(Formulas!$A$3*2))),1),ROUND(MIN(1,IF(Input!$A$11="Weekly",DL34/(Formulas!$A$3*1),DL34/(Formulas!$A$3*2))),1)*$C34))</f>
        <v>0</v>
      </c>
      <c r="DO34" s="79"/>
      <c r="DP34" s="77"/>
      <c r="DQ34" s="77"/>
      <c r="DR34" s="80">
        <f>IF($C34="",ROUND(MIN(1,IF(Input!$A$11="Weekly",DP34/(Formulas!$A$3*1),DP34/(Formulas!$A$3*2))),1),IF(TEXT(ISNUMBER($C34),"#####")="False",ROUND(MIN(1,IF(Input!$A$11="Weekly",DP34/(Formulas!$A$3*1),DP34/(Formulas!$A$3*2))),1),ROUND(MIN(1,IF(Input!$A$11="Weekly",DP34/(Formulas!$A$3*1),DP34/(Formulas!$A$3*2))),1)*$C34))</f>
        <v>0</v>
      </c>
      <c r="DS34" s="79"/>
      <c r="DT34" s="77"/>
      <c r="DU34" s="77"/>
      <c r="DV34" s="80">
        <f>IF($C34="",ROUND(MIN(1,IF(Input!$A$11="Weekly",DT34/(Formulas!$A$3*1),DT34/(Formulas!$A$3*2))),1),IF(TEXT(ISNUMBER($C34),"#####")="False",ROUND(MIN(1,IF(Input!$A$11="Weekly",DT34/(Formulas!$A$3*1),DT34/(Formulas!$A$3*2))),1),ROUND(MIN(1,IF(Input!$A$11="Weekly",DT34/(Formulas!$A$3*1),DT34/(Formulas!$A$3*2))),1)*$C34))</f>
        <v>0</v>
      </c>
      <c r="DW34" s="79"/>
      <c r="DX34" s="77"/>
      <c r="DY34" s="77"/>
      <c r="DZ34" s="80">
        <f>IF($C34="",ROUND(MIN(1,IF(Input!$A$11="Weekly",DX34/(Formulas!$A$3*1),DX34/(Formulas!$A$3*2))),1),IF(TEXT(ISNUMBER($C34),"#####")="False",ROUND(MIN(1,IF(Input!$A$11="Weekly",DX34/(Formulas!$A$3*1),DX34/(Formulas!$A$3*2))),1),ROUND(MIN(1,IF(Input!$A$11="Weekly",DX34/(Formulas!$A$3*1),DX34/(Formulas!$A$3*2))),1)*$C34))</f>
        <v>0</v>
      </c>
      <c r="EA34" s="79"/>
      <c r="EB34" s="77"/>
      <c r="EC34" s="77"/>
      <c r="ED34" s="80">
        <f>IF($C34="",ROUND(MIN(1,IF(Input!$A$11="Weekly",EB34/(Formulas!$A$3*1),EB34/(Formulas!$A$3*2))),1),IF(TEXT(ISNUMBER($C34),"#####")="False",ROUND(MIN(1,IF(Input!$A$11="Weekly",EB34/(Formulas!$A$3*1),EB34/(Formulas!$A$3*2))),1),ROUND(MIN(1,IF(Input!$A$11="Weekly",EB34/(Formulas!$A$3*1),EB34/(Formulas!$A$3*2))),1)*$C34))</f>
        <v>0</v>
      </c>
      <c r="EE34" s="79"/>
      <c r="EF34" s="77"/>
      <c r="EG34" s="77"/>
      <c r="EH34" s="80">
        <f>IF($C34="",ROUND(MIN(1,IF(Input!$A$11="Weekly",EF34/(Formulas!$A$3*1),EF34/(Formulas!$A$3*2))),1),IF(TEXT(ISNUMBER($C34),"#####")="False",ROUND(MIN(1,IF(Input!$A$11="Weekly",EF34/(Formulas!$A$3*1),EF34/(Formulas!$A$3*2))),1),ROUND(MIN(1,IF(Input!$A$11="Weekly",EF34/(Formulas!$A$3*1),EF34/(Formulas!$A$3*2))),1)*$C34))</f>
        <v>0</v>
      </c>
      <c r="EI34" s="79"/>
      <c r="EJ34" s="77"/>
      <c r="EK34" s="77"/>
      <c r="EL34" s="80">
        <f>IF($C34="",ROUND(MIN(1,IF(Input!$A$11="Weekly",EJ34/(Formulas!$A$3*1),EJ34/(Formulas!$A$3*2))),1),IF(TEXT(ISNUMBER($C34),"#####")="False",ROUND(MIN(1,IF(Input!$A$11="Weekly",EJ34/(Formulas!$A$3*1),EJ34/(Formulas!$A$3*2))),1),ROUND(MIN(1,IF(Input!$A$11="Weekly",EJ34/(Formulas!$A$3*1),EJ34/(Formulas!$A$3*2))),1)*$C34))</f>
        <v>0</v>
      </c>
      <c r="EM34" s="79"/>
      <c r="EN34" s="77"/>
      <c r="EO34" s="77"/>
      <c r="EP34" s="80">
        <f>IF($C34="",ROUND(MIN(1,IF(Input!$A$11="Weekly",EN34/(Formulas!$A$3*1),EN34/(Formulas!$A$3*2))),1),IF(TEXT(ISNUMBER($C34),"#####")="False",ROUND(MIN(1,IF(Input!$A$11="Weekly",EN34/(Formulas!$A$3*1),EN34/(Formulas!$A$3*2))),1),ROUND(MIN(1,IF(Input!$A$11="Weekly",EN34/(Formulas!$A$3*1),EN34/(Formulas!$A$3*2))),1)*$C34))</f>
        <v>0</v>
      </c>
      <c r="EQ34" s="79"/>
      <c r="ER34" s="77"/>
      <c r="ES34" s="77"/>
      <c r="ET34" s="80">
        <f>IF($C34="",ROUND(MIN(1,IF(Input!$A$11="Weekly",ER34/(Formulas!$A$3*1),ER34/(Formulas!$A$3*2))),1),IF(TEXT(ISNUMBER($C34),"#####")="False",ROUND(MIN(1,IF(Input!$A$11="Weekly",ER34/(Formulas!$A$3*1),ER34/(Formulas!$A$3*2))),1),ROUND(MIN(1,IF(Input!$A$11="Weekly",ER34/(Formulas!$A$3*1),ER34/(Formulas!$A$3*2))),1)*$C34))</f>
        <v>0</v>
      </c>
      <c r="EU34" s="79"/>
      <c r="EV34" s="77"/>
      <c r="EW34" s="77"/>
      <c r="EX34" s="80">
        <f>IF($C34="",ROUND(MIN(1,IF(Input!$A$11="Weekly",EV34/(Formulas!$A$3*1),EV34/(Formulas!$A$3*2))),1),IF(TEXT(ISNUMBER($C34),"#####")="False",ROUND(MIN(1,IF(Input!$A$11="Weekly",EV34/(Formulas!$A$3*1),EV34/(Formulas!$A$3*2))),1),ROUND(MIN(1,IF(Input!$A$11="Weekly",EV34/(Formulas!$A$3*1),EV34/(Formulas!$A$3*2))),1)*$C34))</f>
        <v>0</v>
      </c>
      <c r="EY34" s="79"/>
      <c r="EZ34" s="77"/>
      <c r="FA34" s="77"/>
      <c r="FB34" s="80">
        <f>IF($C34="",ROUND(MIN(1,IF(Input!$A$11="Weekly",EZ34/(Formulas!$A$3*1),EZ34/(Formulas!$A$3*2))),1),IF(TEXT(ISNUMBER($C34),"#####")="False",ROUND(MIN(1,IF(Input!$A$11="Weekly",EZ34/(Formulas!$A$3*1),EZ34/(Formulas!$A$3*2))),1),ROUND(MIN(1,IF(Input!$A$11="Weekly",EZ34/(Formulas!$A$3*1),EZ34/(Formulas!$A$3*2))),1)*$C34))</f>
        <v>0</v>
      </c>
      <c r="FC34" s="79"/>
      <c r="FD34" s="77"/>
      <c r="FE34" s="77"/>
      <c r="FF34" s="80">
        <f>IF($C34="",ROUND(MIN(1,IF(Input!$A$11="Weekly",FD34/(Formulas!$A$3*1),FD34/(Formulas!$A$3*2))),1),IF(TEXT(ISNUMBER($C34),"#####")="False",ROUND(MIN(1,IF(Input!$A$11="Weekly",FD34/(Formulas!$A$3*1),FD34/(Formulas!$A$3*2))),1),ROUND(MIN(1,IF(Input!$A$11="Weekly",FD34/(Formulas!$A$3*1),FD34/(Formulas!$A$3*2))),1)*$C34))</f>
        <v>0</v>
      </c>
      <c r="FG34" s="79"/>
      <c r="FH34" s="77"/>
      <c r="FI34" s="77"/>
      <c r="FJ34" s="80">
        <f>IF($C34="",ROUND(MIN(1,IF(Input!$A$11="Weekly",FH34/(Formulas!$A$3*1),FH34/(Formulas!$A$3*2))),1),IF(TEXT(ISNUMBER($C34),"#####")="False",ROUND(MIN(1,IF(Input!$A$11="Weekly",FH34/(Formulas!$A$3*1),FH34/(Formulas!$A$3*2))),1),ROUND(MIN(1,IF(Input!$A$11="Weekly",FH34/(Formulas!$A$3*1),FH34/(Formulas!$A$3*2))),1)*$C34))</f>
        <v>0</v>
      </c>
      <c r="FK34" s="79"/>
      <c r="FL34" s="77"/>
      <c r="FM34" s="77"/>
      <c r="FN34" s="80">
        <f>IF($C34="",ROUND(MIN(1,IF(Input!$A$11="Weekly",FL34/(Formulas!$A$3*1),FL34/(Formulas!$A$3*2))),1),IF(TEXT(ISNUMBER($C34),"#####")="False",ROUND(MIN(1,IF(Input!$A$11="Weekly",FL34/(Formulas!$A$3*1),FL34/(Formulas!$A$3*2))),1),ROUND(MIN(1,IF(Input!$A$11="Weekly",FL34/(Formulas!$A$3*1),FL34/(Formulas!$A$3*2))),1)*$C34))</f>
        <v>0</v>
      </c>
      <c r="FO34" s="79"/>
      <c r="FP34" s="77"/>
      <c r="FQ34" s="77"/>
      <c r="FR34" s="80">
        <f>IF($C34="",ROUND(MIN(1,IF(Input!$A$11="Weekly",FP34/(Formulas!$A$3*1),FP34/(Formulas!$A$3*2))),1),IF(TEXT(ISNUMBER($C34),"#####")="False",ROUND(MIN(1,IF(Input!$A$11="Weekly",FP34/(Formulas!$A$3*1),FP34/(Formulas!$A$3*2))),1),ROUND(MIN(1,IF(Input!$A$11="Weekly",FP34/(Formulas!$A$3*1),FP34/(Formulas!$A$3*2))),1)*$C34))</f>
        <v>0</v>
      </c>
      <c r="FS34" s="79"/>
      <c r="FT34" s="77"/>
      <c r="FU34" s="77"/>
      <c r="FV34" s="80">
        <f>IF($C34="",ROUND(MIN(1,IF(Input!$A$11="Weekly",FT34/(Formulas!$A$3*1),FT34/(Formulas!$A$3*2))),1),IF(TEXT(ISNUMBER($C34),"#####")="False",ROUND(MIN(1,IF(Input!$A$11="Weekly",FT34/(Formulas!$A$3*1),FT34/(Formulas!$A$3*2))),1),ROUND(MIN(1,IF(Input!$A$11="Weekly",FT34/(Formulas!$A$3*1),FT34/(Formulas!$A$3*2))),1)*$C34))</f>
        <v>0</v>
      </c>
      <c r="FW34" s="79"/>
      <c r="FX34" s="77"/>
      <c r="FY34" s="77"/>
      <c r="FZ34" s="80">
        <f>IF($C34="",ROUND(MIN(1,IF(Input!$A$11="Weekly",FX34/(Formulas!$A$3*1),FX34/(Formulas!$A$3*2))),1),IF(TEXT(ISNUMBER($C34),"#####")="False",ROUND(MIN(1,IF(Input!$A$11="Weekly",FX34/(Formulas!$A$3*1),FX34/(Formulas!$A$3*2))),1),ROUND(MIN(1,IF(Input!$A$11="Weekly",FX34/(Formulas!$A$3*1),FX34/(Formulas!$A$3*2))),1)*$C34))</f>
        <v>0</v>
      </c>
      <c r="GA34" s="79"/>
      <c r="GB34" s="77"/>
      <c r="GC34" s="77"/>
      <c r="GD34" s="80">
        <f>IF($C34="",ROUND(MIN(1,IF(Input!$A$11="Weekly",GB34/(Formulas!$A$3*1),GB34/(Formulas!$A$3*2))),1),IF(TEXT(ISNUMBER($C34),"#####")="False",ROUND(MIN(1,IF(Input!$A$11="Weekly",GB34/(Formulas!$A$3*1),GB34/(Formulas!$A$3*2))),1),ROUND(MIN(1,IF(Input!$A$11="Weekly",GB34/(Formulas!$A$3*1),GB34/(Formulas!$A$3*2))),1)*$C34))</f>
        <v>0</v>
      </c>
      <c r="GE34" s="79"/>
      <c r="GF34" s="77"/>
      <c r="GG34" s="77"/>
      <c r="GH34" s="80">
        <f>IF($C34="",ROUND(MIN(1,IF(Input!$A$11="Weekly",GF34/(Formulas!$A$3*1),GF34/(Formulas!$A$3*2))),1),IF(TEXT(ISNUMBER($C34),"#####")="False",ROUND(MIN(1,IF(Input!$A$11="Weekly",GF34/(Formulas!$A$3*1),GF34/(Formulas!$A$3*2))),1),ROUND(MIN(1,IF(Input!$A$11="Weekly",GF34/(Formulas!$A$3*1),GF34/(Formulas!$A$3*2))),1)*$C34))</f>
        <v>0</v>
      </c>
      <c r="GI34" s="79"/>
      <c r="GJ34" s="77"/>
      <c r="GK34" s="77"/>
      <c r="GL34" s="80">
        <f>IF($C34="",ROUND(MIN(1,IF(Input!$A$11="Weekly",GJ34/(Formulas!$A$3*1),GJ34/(Formulas!$A$3*2))),1),IF(TEXT(ISNUMBER($C34),"#####")="False",ROUND(MIN(1,IF(Input!$A$11="Weekly",GJ34/(Formulas!$A$3*1),GJ34/(Formulas!$A$3*2))),1),ROUND(MIN(1,IF(Input!$A$11="Weekly",GJ34/(Formulas!$A$3*1),GJ34/(Formulas!$A$3*2))),1)*$C34))</f>
        <v>0</v>
      </c>
      <c r="GM34" s="79"/>
      <c r="GN34" s="77"/>
      <c r="GO34" s="77"/>
      <c r="GP34" s="80">
        <f>IF($C34="",ROUND(MIN(1,IF(Input!$A$11="Weekly",GN34/(Formulas!$A$3*1),GN34/(Formulas!$A$3*2))),1),IF(TEXT(ISNUMBER($C34),"#####")="False",ROUND(MIN(1,IF(Input!$A$11="Weekly",GN34/(Formulas!$A$3*1),GN34/(Formulas!$A$3*2))),1),ROUND(MIN(1,IF(Input!$A$11="Weekly",GN34/(Formulas!$A$3*1),GN34/(Formulas!$A$3*2))),1)*$C34))</f>
        <v>0</v>
      </c>
      <c r="GQ34" s="79"/>
      <c r="GR34" s="77"/>
      <c r="GS34" s="77"/>
      <c r="GT34" s="80">
        <f>IF($C34="",ROUND(MIN(1,IF(Input!$A$11="Weekly",GR34/(Formulas!$A$3*1),GR34/(Formulas!$A$3*2))),1),IF(TEXT(ISNUMBER($C34),"#####")="False",ROUND(MIN(1,IF(Input!$A$11="Weekly",GR34/(Formulas!$A$3*1),GR34/(Formulas!$A$3*2))),1),ROUND(MIN(1,IF(Input!$A$11="Weekly",GR34/(Formulas!$A$3*1),GR34/(Formulas!$A$3*2))),1)*$C34))</f>
        <v>0</v>
      </c>
      <c r="GU34" s="79"/>
      <c r="GV34" s="77"/>
      <c r="GW34" s="77"/>
      <c r="GX34" s="80">
        <f>IF($C34="",ROUND(MIN(1,IF(Input!$A$11="Weekly",GV34/(Formulas!$A$3*1),GV34/(Formulas!$A$3*2))),1),IF(TEXT(ISNUMBER($C34),"#####")="False",ROUND(MIN(1,IF(Input!$A$11="Weekly",GV34/(Formulas!$A$3*1),GV34/(Formulas!$A$3*2))),1),ROUND(MIN(1,IF(Input!$A$11="Weekly",GV34/(Formulas!$A$3*1),GV34/(Formulas!$A$3*2))),1)*$C34))</f>
        <v>0</v>
      </c>
      <c r="GY34" s="79"/>
      <c r="GZ34" s="77"/>
      <c r="HA34" s="77"/>
      <c r="HB34" s="80">
        <f>IF($C34="",ROUND(MIN(1,IF(Input!$A$11="Weekly",GZ34/(Formulas!$A$3*1),GZ34/(Formulas!$A$3*2))),1),IF(TEXT(ISNUMBER($C34),"#####")="False",ROUND(MIN(1,IF(Input!$A$11="Weekly",GZ34/(Formulas!$A$3*1),GZ34/(Formulas!$A$3*2))),1),ROUND(MIN(1,IF(Input!$A$11="Weekly",GZ34/(Formulas!$A$3*1),GZ34/(Formulas!$A$3*2))),1)*$C34))</f>
        <v>0</v>
      </c>
      <c r="HC34" s="79"/>
      <c r="HD34" s="77"/>
      <c r="HE34" s="77"/>
      <c r="HF34" s="80">
        <f>IF($C34="",ROUND(MIN(1,IF(Input!$A$11="Weekly",HD34/(Formulas!$A$3*1),HD34/(Formulas!$A$3*2))),1),IF(TEXT(ISNUMBER($C34),"#####")="False",ROUND(MIN(1,IF(Input!$A$11="Weekly",HD34/(Formulas!$A$3*1),HD34/(Formulas!$A$3*2))),1),ROUND(MIN(1,IF(Input!$A$11="Weekly",HD34/(Formulas!$A$3*1),HD34/(Formulas!$A$3*2))),1)*$C34))</f>
        <v>0</v>
      </c>
      <c r="HG34" s="79"/>
      <c r="HH34" s="35"/>
      <c r="HI34" s="35">
        <f t="shared" si="0"/>
        <v>0</v>
      </c>
      <c r="HJ34" s="35"/>
      <c r="HK34" s="35">
        <f t="shared" si="1"/>
        <v>0</v>
      </c>
      <c r="HL34" s="35"/>
      <c r="HM34" s="35">
        <f t="shared" si="2"/>
        <v>0</v>
      </c>
      <c r="HN34" s="35"/>
      <c r="HO34" s="35">
        <f t="shared" si="3"/>
        <v>0</v>
      </c>
      <c r="HP34" s="35"/>
      <c r="HQ34" s="35"/>
      <c r="HR34" s="35"/>
      <c r="HS34" s="35"/>
      <c r="HT34" s="35"/>
    </row>
    <row r="35" spans="2:228" x14ac:dyDescent="0.25">
      <c r="B35" s="74"/>
      <c r="D35" s="77"/>
      <c r="E35" s="77"/>
      <c r="F35" s="80">
        <f>IF($C35="",ROUND(MIN(1,IF(Input!$A$11="Weekly",D35/(Formulas!$A$3*1),D35/(Formulas!$A$3*2))),1),IF(TEXT(ISNUMBER($C35),"#####")="False",ROUND(MIN(1,IF(Input!$A$11="Weekly",D35/(Formulas!$A$3*1),D35/(Formulas!$A$3*2))),1),ROUND(MIN(1,IF(Input!$A$11="Weekly",D35/(Formulas!$A$3*1),D35/(Formulas!$A$3*2))),1)*$C35))</f>
        <v>0</v>
      </c>
      <c r="G35" s="101"/>
      <c r="H35" s="77"/>
      <c r="I35" s="77"/>
      <c r="J35" s="80">
        <f>IF($C35="",ROUND(MIN(1,IF(Input!$A$11="Weekly",H35/(Formulas!$A$3*1),H35/(Formulas!$A$3*2))),1),IF(TEXT(ISNUMBER($C35),"#####")="False",ROUND(MIN(1,IF(Input!$A$11="Weekly",H35/(Formulas!$A$3*1),H35/(Formulas!$A$3*2))),1),ROUND(MIN(1,IF(Input!$A$11="Weekly",H35/(Formulas!$A$3*1),H35/(Formulas!$A$3*2))),1)*$C35))</f>
        <v>0</v>
      </c>
      <c r="K35" s="101"/>
      <c r="L35" s="77"/>
      <c r="M35" s="77"/>
      <c r="N35" s="80">
        <f>IF($C35="",ROUND(MIN(1,IF(Input!$A$11="Weekly",L35/(Formulas!$A$3*1),L35/(Formulas!$A$3*2))),1),IF(TEXT(ISNUMBER($C35),"#####")="False",ROUND(MIN(1,IF(Input!$A$11="Weekly",L35/(Formulas!$A$3*1),L35/(Formulas!$A$3*2))),1),ROUND(MIN(1,IF(Input!$A$11="Weekly",L35/(Formulas!$A$3*1),L35/(Formulas!$A$3*2))),1)*$C35))</f>
        <v>0</v>
      </c>
      <c r="O35" s="101"/>
      <c r="P35" s="77"/>
      <c r="Q35" s="77"/>
      <c r="R35" s="80">
        <f>IF($C35="",ROUND(MIN(1,IF(Input!$A$11="Weekly",P35/(Formulas!$A$3*1),P35/(Formulas!$A$3*2))),1),IF(TEXT(ISNUMBER($C35),"#####")="False",ROUND(MIN(1,IF(Input!$A$11="Weekly",P35/(Formulas!$A$3*1),P35/(Formulas!$A$3*2))),1),ROUND(MIN(1,IF(Input!$A$11="Weekly",P35/(Formulas!$A$3*1),P35/(Formulas!$A$3*2))),1)*$C35))</f>
        <v>0</v>
      </c>
      <c r="S35" s="101"/>
      <c r="T35" s="77"/>
      <c r="U35" s="77"/>
      <c r="V35" s="80">
        <f>IF($C35="",ROUND(MIN(1,IF(Input!$A$11="Weekly",T35/(Formulas!$A$3*1),T35/(Formulas!$A$3*2))),1),IF(TEXT(ISNUMBER($C35),"#####")="False",ROUND(MIN(1,IF(Input!$A$11="Weekly",T35/(Formulas!$A$3*1),T35/(Formulas!$A$3*2))),1),ROUND(MIN(1,IF(Input!$A$11="Weekly",T35/(Formulas!$A$3*1),T35/(Formulas!$A$3*2))),1)*$C35))</f>
        <v>0</v>
      </c>
      <c r="W35" s="79"/>
      <c r="X35" s="77"/>
      <c r="Y35" s="77"/>
      <c r="Z35" s="80">
        <f>IF($C35="",ROUND(MIN(1,IF(Input!$A$11="Weekly",X35/(Formulas!$A$3*1),X35/(Formulas!$A$3*2))),1),IF(TEXT(ISNUMBER($C35),"#####")="False",ROUND(MIN(1,IF(Input!$A$11="Weekly",X35/(Formulas!$A$3*1),X35/(Formulas!$A$3*2))),1),ROUND(MIN(1,IF(Input!$A$11="Weekly",X35/(Formulas!$A$3*1),X35/(Formulas!$A$3*2))),1)*$C35))</f>
        <v>0</v>
      </c>
      <c r="AA35" s="101"/>
      <c r="AB35" s="77"/>
      <c r="AC35" s="77"/>
      <c r="AD35" s="80">
        <f>IF($C35="",ROUND(MIN(1,IF(Input!$A$11="Weekly",AB35/(Formulas!$A$3*1),AB35/(Formulas!$A$3*2))),1),IF(TEXT(ISNUMBER($C35),"#####")="False",ROUND(MIN(1,IF(Input!$A$11="Weekly",AB35/(Formulas!$A$3*1),AB35/(Formulas!$A$3*2))),1),ROUND(MIN(1,IF(Input!$A$11="Weekly",AB35/(Formulas!$A$3*1),AB35/(Formulas!$A$3*2))),1)*$C35))</f>
        <v>0</v>
      </c>
      <c r="AE35" s="101"/>
      <c r="AF35" s="77"/>
      <c r="AG35" s="77"/>
      <c r="AH35" s="80">
        <f>IF($C35="",ROUND(MIN(1,IF(Input!$A$11="Weekly",AF35/(Formulas!$A$3*1),AF35/(Formulas!$A$3*2))),1),IF(TEXT(ISNUMBER($C35),"#####")="False",ROUND(MIN(1,IF(Input!$A$11="Weekly",AF35/(Formulas!$A$3*1),AF35/(Formulas!$A$3*2))),1),ROUND(MIN(1,IF(Input!$A$11="Weekly",AF35/(Formulas!$A$3*1),AF35/(Formulas!$A$3*2))),1)*$C35))</f>
        <v>0</v>
      </c>
      <c r="AI35" s="101"/>
      <c r="AJ35" s="77"/>
      <c r="AK35" s="77"/>
      <c r="AL35" s="80">
        <f>IF($C35="",ROUND(MIN(1,IF(Input!$A$11="Weekly",AJ35/(Formulas!$A$3*1),AJ35/(Formulas!$A$3*2))),1),IF(TEXT(ISNUMBER($C35),"#####")="False",ROUND(MIN(1,IF(Input!$A$11="Weekly",AJ35/(Formulas!$A$3*1),AJ35/(Formulas!$A$3*2))),1),ROUND(MIN(1,IF(Input!$A$11="Weekly",AJ35/(Formulas!$A$3*1),AJ35/(Formulas!$A$3*2))),1)*$C35))</f>
        <v>0</v>
      </c>
      <c r="AM35" s="79"/>
      <c r="AN35" s="77"/>
      <c r="AO35" s="77"/>
      <c r="AP35" s="80">
        <f>IF($C35="",ROUND(MIN(1,IF(Input!$A$11="Weekly",AN35/(Formulas!$A$3*1),AN35/(Formulas!$A$3*2))),1),IF(TEXT(ISNUMBER($C35),"#####")="False",ROUND(MIN(1,IF(Input!$A$11="Weekly",AN35/(Formulas!$A$3*1),AN35/(Formulas!$A$3*2))),1),ROUND(MIN(1,IF(Input!$A$11="Weekly",AN35/(Formulas!$A$3*1),AN35/(Formulas!$A$3*2))),1)*$C35))</f>
        <v>0</v>
      </c>
      <c r="AQ35" s="79"/>
      <c r="AR35" s="77"/>
      <c r="AS35" s="77"/>
      <c r="AT35" s="80">
        <f>IF($C35="",ROUND(MIN(1,IF(Input!$A$11="Weekly",AR35/(Formulas!$A$3*1),AR35/(Formulas!$A$3*2))),1),IF(TEXT(ISNUMBER($C35),"#####")="False",ROUND(MIN(1,IF(Input!$A$11="Weekly",AR35/(Formulas!$A$3*1),AR35/(Formulas!$A$3*2))),1),ROUND(MIN(1,IF(Input!$A$11="Weekly",AR35/(Formulas!$A$3*1),AR35/(Formulas!$A$3*2))),1)*$C35))</f>
        <v>0</v>
      </c>
      <c r="AU35" s="79"/>
      <c r="AV35" s="77"/>
      <c r="AW35" s="77"/>
      <c r="AX35" s="80">
        <f>IF($C35="",ROUND(MIN(1,IF(Input!$A$11="Weekly",AV35/(Formulas!$A$3*1),AV35/(Formulas!$A$3*2))),1),IF(TEXT(ISNUMBER($C35),"#####")="False",ROUND(MIN(1,IF(Input!$A$11="Weekly",AV35/(Formulas!$A$3*1),AV35/(Formulas!$A$3*2))),1),ROUND(MIN(1,IF(Input!$A$11="Weekly",AV35/(Formulas!$A$3*1),AV35/(Formulas!$A$3*2))),1)*$C35))</f>
        <v>0</v>
      </c>
      <c r="AY35" s="79"/>
      <c r="AZ35" s="77"/>
      <c r="BA35" s="77"/>
      <c r="BB35" s="80">
        <f>IF($C35="",ROUND(MIN(1,IF(Input!$A$11="Weekly",AZ35/(Formulas!$A$3*1),AZ35/(Formulas!$A$3*2))),1),IF(TEXT(ISNUMBER($C35),"#####")="False",ROUND(MIN(1,IF(Input!$A$11="Weekly",AZ35/(Formulas!$A$3*1),AZ35/(Formulas!$A$3*2))),1),ROUND(MIN(1,IF(Input!$A$11="Weekly",AZ35/(Formulas!$A$3*1),AZ35/(Formulas!$A$3*2))),1)*$C35))</f>
        <v>0</v>
      </c>
      <c r="BC35" s="79"/>
      <c r="BD35" s="77"/>
      <c r="BE35" s="77"/>
      <c r="BF35" s="80">
        <f>IF($C35="",ROUND(MIN(1,IF(Input!$A$11="Weekly",BD35/(Formulas!$A$3*1),BD35/(Formulas!$A$3*2))),1),IF(TEXT(ISNUMBER($C35),"#####")="False",ROUND(MIN(1,IF(Input!$A$11="Weekly",BD35/(Formulas!$A$3*1),BD35/(Formulas!$A$3*2))),1),ROUND(MIN(1,IF(Input!$A$11="Weekly",BD35/(Formulas!$A$3*1),BD35/(Formulas!$A$3*2))),1)*$C35))</f>
        <v>0</v>
      </c>
      <c r="BG35" s="79"/>
      <c r="BH35" s="77"/>
      <c r="BI35" s="77"/>
      <c r="BJ35" s="80">
        <f>IF($C35="",ROUND(MIN(1,IF(Input!$A$11="Weekly",BH35/(Formulas!$A$3*1),BH35/(Formulas!$A$3*2))),1),IF(TEXT(ISNUMBER($C35),"#####")="False",ROUND(MIN(1,IF(Input!$A$11="Weekly",BH35/(Formulas!$A$3*1),BH35/(Formulas!$A$3*2))),1),ROUND(MIN(1,IF(Input!$A$11="Weekly",BH35/(Formulas!$A$3*1),BH35/(Formulas!$A$3*2))),1)*$C35))</f>
        <v>0</v>
      </c>
      <c r="BK35" s="79"/>
      <c r="BL35" s="77"/>
      <c r="BM35" s="77"/>
      <c r="BN35" s="80">
        <f>IF($C35="",ROUND(MIN(1,IF(Input!$A$11="Weekly",BL35/(Formulas!$A$3*1),BL35/(Formulas!$A$3*2))),1),IF(TEXT(ISNUMBER($C35),"#####")="False",ROUND(MIN(1,IF(Input!$A$11="Weekly",BL35/(Formulas!$A$3*1),BL35/(Formulas!$A$3*2))),1),ROUND(MIN(1,IF(Input!$A$11="Weekly",BL35/(Formulas!$A$3*1),BL35/(Formulas!$A$3*2))),1)*$C35))</f>
        <v>0</v>
      </c>
      <c r="BO35" s="79"/>
      <c r="BP35" s="77"/>
      <c r="BQ35" s="77"/>
      <c r="BR35" s="80">
        <f>IF($C35="",ROUND(MIN(1,IF(Input!$A$11="Weekly",BP35/(Formulas!$A$3*1),BP35/(Formulas!$A$3*2))),1),IF(TEXT(ISNUMBER($C35),"#####")="False",ROUND(MIN(1,IF(Input!$A$11="Weekly",BP35/(Formulas!$A$3*1),BP35/(Formulas!$A$3*2))),1),ROUND(MIN(1,IF(Input!$A$11="Weekly",BP35/(Formulas!$A$3*1),BP35/(Formulas!$A$3*2))),1)*$C35))</f>
        <v>0</v>
      </c>
      <c r="BS35" s="79"/>
      <c r="BT35" s="77"/>
      <c r="BU35" s="77"/>
      <c r="BV35" s="80">
        <f>IF($C35="",ROUND(MIN(1,IF(Input!$A$11="Weekly",BT35/(Formulas!$A$3*1),BT35/(Formulas!$A$3*2))),1),IF(TEXT(ISNUMBER($C35),"#####")="False",ROUND(MIN(1,IF(Input!$A$11="Weekly",BT35/(Formulas!$A$3*1),BT35/(Formulas!$A$3*2))),1),ROUND(MIN(1,IF(Input!$A$11="Weekly",BT35/(Formulas!$A$3*1),BT35/(Formulas!$A$3*2))),1)*$C35))</f>
        <v>0</v>
      </c>
      <c r="BW35" s="79"/>
      <c r="BX35" s="77"/>
      <c r="BY35" s="77"/>
      <c r="BZ35" s="80">
        <f>IF($C35="",ROUND(MIN(1,IF(Input!$A$11="Weekly",BX35/(Formulas!$A$3*1),BX35/(Formulas!$A$3*2))),1),IF(TEXT(ISNUMBER($C35),"#####")="False",ROUND(MIN(1,IF(Input!$A$11="Weekly",BX35/(Formulas!$A$3*1),BX35/(Formulas!$A$3*2))),1),ROUND(MIN(1,IF(Input!$A$11="Weekly",BX35/(Formulas!$A$3*1),BX35/(Formulas!$A$3*2))),1)*$C35))</f>
        <v>0</v>
      </c>
      <c r="CA35" s="79"/>
      <c r="CB35" s="77"/>
      <c r="CC35" s="77"/>
      <c r="CD35" s="80">
        <f>IF($C35="",ROUND(MIN(1,IF(Input!$A$11="Weekly",CB35/(Formulas!$A$3*1),CB35/(Formulas!$A$3*2))),1),IF(TEXT(ISNUMBER($C35),"#####")="False",ROUND(MIN(1,IF(Input!$A$11="Weekly",CB35/(Formulas!$A$3*1),CB35/(Formulas!$A$3*2))),1),ROUND(MIN(1,IF(Input!$A$11="Weekly",CB35/(Formulas!$A$3*1),CB35/(Formulas!$A$3*2))),1)*$C35))</f>
        <v>0</v>
      </c>
      <c r="CE35" s="79"/>
      <c r="CF35" s="77"/>
      <c r="CG35" s="77"/>
      <c r="CH35" s="80">
        <f>IF($C35="",ROUND(MIN(1,IF(Input!$A$11="Weekly",CF35/(Formulas!$A$3*1),CF35/(Formulas!$A$3*2))),1),IF(TEXT(ISNUMBER($C35),"#####")="False",ROUND(MIN(1,IF(Input!$A$11="Weekly",CF35/(Formulas!$A$3*1),CF35/(Formulas!$A$3*2))),1),ROUND(MIN(1,IF(Input!$A$11="Weekly",CF35/(Formulas!$A$3*1),CF35/(Formulas!$A$3*2))),1)*$C35))</f>
        <v>0</v>
      </c>
      <c r="CI35" s="79"/>
      <c r="CJ35" s="77"/>
      <c r="CK35" s="77"/>
      <c r="CL35" s="80">
        <f>IF($C35="",ROUND(MIN(1,IF(Input!$A$11="Weekly",CJ35/(Formulas!$A$3*1),CJ35/(Formulas!$A$3*2))),1),IF(TEXT(ISNUMBER($C35),"#####")="False",ROUND(MIN(1,IF(Input!$A$11="Weekly",CJ35/(Formulas!$A$3*1),CJ35/(Formulas!$A$3*2))),1),ROUND(MIN(1,IF(Input!$A$11="Weekly",CJ35/(Formulas!$A$3*1),CJ35/(Formulas!$A$3*2))),1)*$C35))</f>
        <v>0</v>
      </c>
      <c r="CM35" s="79"/>
      <c r="CN35" s="77"/>
      <c r="CO35" s="77"/>
      <c r="CP35" s="80">
        <f>IF($C35="",ROUND(MIN(1,IF(Input!$A$11="Weekly",CN35/(Formulas!$A$3*1),CN35/(Formulas!$A$3*2))),1),IF(TEXT(ISNUMBER($C35),"#####")="False",ROUND(MIN(1,IF(Input!$A$11="Weekly",CN35/(Formulas!$A$3*1),CN35/(Formulas!$A$3*2))),1),ROUND(MIN(1,IF(Input!$A$11="Weekly",CN35/(Formulas!$A$3*1),CN35/(Formulas!$A$3*2))),1)*$C35))</f>
        <v>0</v>
      </c>
      <c r="CQ35" s="79"/>
      <c r="CR35" s="77"/>
      <c r="CS35" s="77"/>
      <c r="CT35" s="80">
        <f>IF($C35="",ROUND(MIN(1,IF(Input!$A$11="Weekly",CR35/(Formulas!$A$3*1),CR35/(Formulas!$A$3*2))),1),IF(TEXT(ISNUMBER($C35),"#####")="False",ROUND(MIN(1,IF(Input!$A$11="Weekly",CR35/(Formulas!$A$3*1),CR35/(Formulas!$A$3*2))),1),ROUND(MIN(1,IF(Input!$A$11="Weekly",CR35/(Formulas!$A$3*1),CR35/(Formulas!$A$3*2))),1)*$C35))</f>
        <v>0</v>
      </c>
      <c r="CU35" s="79"/>
      <c r="CV35" s="77"/>
      <c r="CW35" s="77"/>
      <c r="CX35" s="80">
        <f>IF($C35="",ROUND(MIN(1,IF(Input!$A$11="Weekly",CV35/(Formulas!$A$3*1),CV35/(Formulas!$A$3*2))),1),IF(TEXT(ISNUMBER($C35),"#####")="False",ROUND(MIN(1,IF(Input!$A$11="Weekly",CV35/(Formulas!$A$3*1),CV35/(Formulas!$A$3*2))),1),ROUND(MIN(1,IF(Input!$A$11="Weekly",CV35/(Formulas!$A$3*1),CV35/(Formulas!$A$3*2))),1)*$C35))</f>
        <v>0</v>
      </c>
      <c r="CY35" s="79"/>
      <c r="CZ35" s="77"/>
      <c r="DA35" s="77"/>
      <c r="DB35" s="80">
        <f>IF($C35="",ROUND(MIN(1,IF(Input!$A$11="Weekly",CZ35/(Formulas!$A$3*1),CZ35/(Formulas!$A$3*2))),1),IF(TEXT(ISNUMBER($C35),"#####")="False",ROUND(MIN(1,IF(Input!$A$11="Weekly",CZ35/(Formulas!$A$3*1),CZ35/(Formulas!$A$3*2))),1),ROUND(MIN(1,IF(Input!$A$11="Weekly",CZ35/(Formulas!$A$3*1),CZ35/(Formulas!$A$3*2))),1)*$C35))</f>
        <v>0</v>
      </c>
      <c r="DC35" s="79"/>
      <c r="DD35" s="77"/>
      <c r="DE35" s="77"/>
      <c r="DF35" s="80">
        <f>IF($C35="",ROUND(MIN(1,IF(Input!$A$11="Weekly",DD35/(Formulas!$A$3*1),DD35/(Formulas!$A$3*2))),1),IF(TEXT(ISNUMBER($C35),"#####")="False",ROUND(MIN(1,IF(Input!$A$11="Weekly",DD35/(Formulas!$A$3*1),DD35/(Formulas!$A$3*2))),1),ROUND(MIN(1,IF(Input!$A$11="Weekly",DD35/(Formulas!$A$3*1),DD35/(Formulas!$A$3*2))),1)*$C35))</f>
        <v>0</v>
      </c>
      <c r="DG35" s="79"/>
      <c r="DH35" s="77"/>
      <c r="DI35" s="77"/>
      <c r="DJ35" s="80">
        <f>IF($C35="",ROUND(MIN(1,IF(Input!$A$11="Weekly",DH35/(Formulas!$A$3*1),DH35/(Formulas!$A$3*2))),1),IF(TEXT(ISNUMBER($C35),"#####")="False",ROUND(MIN(1,IF(Input!$A$11="Weekly",DH35/(Formulas!$A$3*1),DH35/(Formulas!$A$3*2))),1),ROUND(MIN(1,IF(Input!$A$11="Weekly",DH35/(Formulas!$A$3*1),DH35/(Formulas!$A$3*2))),1)*$C35))</f>
        <v>0</v>
      </c>
      <c r="DK35" s="79"/>
      <c r="DL35" s="77"/>
      <c r="DM35" s="77"/>
      <c r="DN35" s="80">
        <f>IF($C35="",ROUND(MIN(1,IF(Input!$A$11="Weekly",DL35/(Formulas!$A$3*1),DL35/(Formulas!$A$3*2))),1),IF(TEXT(ISNUMBER($C35),"#####")="False",ROUND(MIN(1,IF(Input!$A$11="Weekly",DL35/(Formulas!$A$3*1),DL35/(Formulas!$A$3*2))),1),ROUND(MIN(1,IF(Input!$A$11="Weekly",DL35/(Formulas!$A$3*1),DL35/(Formulas!$A$3*2))),1)*$C35))</f>
        <v>0</v>
      </c>
      <c r="DO35" s="79"/>
      <c r="DP35" s="77"/>
      <c r="DQ35" s="77"/>
      <c r="DR35" s="80">
        <f>IF($C35="",ROUND(MIN(1,IF(Input!$A$11="Weekly",DP35/(Formulas!$A$3*1),DP35/(Formulas!$A$3*2))),1),IF(TEXT(ISNUMBER($C35),"#####")="False",ROUND(MIN(1,IF(Input!$A$11="Weekly",DP35/(Formulas!$A$3*1),DP35/(Formulas!$A$3*2))),1),ROUND(MIN(1,IF(Input!$A$11="Weekly",DP35/(Formulas!$A$3*1),DP35/(Formulas!$A$3*2))),1)*$C35))</f>
        <v>0</v>
      </c>
      <c r="DS35" s="79"/>
      <c r="DT35" s="77"/>
      <c r="DU35" s="77"/>
      <c r="DV35" s="80">
        <f>IF($C35="",ROUND(MIN(1,IF(Input!$A$11="Weekly",DT35/(Formulas!$A$3*1),DT35/(Formulas!$A$3*2))),1),IF(TEXT(ISNUMBER($C35),"#####")="False",ROUND(MIN(1,IF(Input!$A$11="Weekly",DT35/(Formulas!$A$3*1),DT35/(Formulas!$A$3*2))),1),ROUND(MIN(1,IF(Input!$A$11="Weekly",DT35/(Formulas!$A$3*1),DT35/(Formulas!$A$3*2))),1)*$C35))</f>
        <v>0</v>
      </c>
      <c r="DW35" s="79"/>
      <c r="DX35" s="77"/>
      <c r="DY35" s="77"/>
      <c r="DZ35" s="80">
        <f>IF($C35="",ROUND(MIN(1,IF(Input!$A$11="Weekly",DX35/(Formulas!$A$3*1),DX35/(Formulas!$A$3*2))),1),IF(TEXT(ISNUMBER($C35),"#####")="False",ROUND(MIN(1,IF(Input!$A$11="Weekly",DX35/(Formulas!$A$3*1),DX35/(Formulas!$A$3*2))),1),ROUND(MIN(1,IF(Input!$A$11="Weekly",DX35/(Formulas!$A$3*1),DX35/(Formulas!$A$3*2))),1)*$C35))</f>
        <v>0</v>
      </c>
      <c r="EA35" s="79"/>
      <c r="EB35" s="77"/>
      <c r="EC35" s="77"/>
      <c r="ED35" s="80">
        <f>IF($C35="",ROUND(MIN(1,IF(Input!$A$11="Weekly",EB35/(Formulas!$A$3*1),EB35/(Formulas!$A$3*2))),1),IF(TEXT(ISNUMBER($C35),"#####")="False",ROUND(MIN(1,IF(Input!$A$11="Weekly",EB35/(Formulas!$A$3*1),EB35/(Formulas!$A$3*2))),1),ROUND(MIN(1,IF(Input!$A$11="Weekly",EB35/(Formulas!$A$3*1),EB35/(Formulas!$A$3*2))),1)*$C35))</f>
        <v>0</v>
      </c>
      <c r="EE35" s="79"/>
      <c r="EF35" s="77"/>
      <c r="EG35" s="77"/>
      <c r="EH35" s="80">
        <f>IF($C35="",ROUND(MIN(1,IF(Input!$A$11="Weekly",EF35/(Formulas!$A$3*1),EF35/(Formulas!$A$3*2))),1),IF(TEXT(ISNUMBER($C35),"#####")="False",ROUND(MIN(1,IF(Input!$A$11="Weekly",EF35/(Formulas!$A$3*1),EF35/(Formulas!$A$3*2))),1),ROUND(MIN(1,IF(Input!$A$11="Weekly",EF35/(Formulas!$A$3*1),EF35/(Formulas!$A$3*2))),1)*$C35))</f>
        <v>0</v>
      </c>
      <c r="EI35" s="79"/>
      <c r="EJ35" s="77"/>
      <c r="EK35" s="77"/>
      <c r="EL35" s="80">
        <f>IF($C35="",ROUND(MIN(1,IF(Input!$A$11="Weekly",EJ35/(Formulas!$A$3*1),EJ35/(Formulas!$A$3*2))),1),IF(TEXT(ISNUMBER($C35),"#####")="False",ROUND(MIN(1,IF(Input!$A$11="Weekly",EJ35/(Formulas!$A$3*1),EJ35/(Formulas!$A$3*2))),1),ROUND(MIN(1,IF(Input!$A$11="Weekly",EJ35/(Formulas!$A$3*1),EJ35/(Formulas!$A$3*2))),1)*$C35))</f>
        <v>0</v>
      </c>
      <c r="EM35" s="79"/>
      <c r="EN35" s="77"/>
      <c r="EO35" s="77"/>
      <c r="EP35" s="80">
        <f>IF($C35="",ROUND(MIN(1,IF(Input!$A$11="Weekly",EN35/(Formulas!$A$3*1),EN35/(Formulas!$A$3*2))),1),IF(TEXT(ISNUMBER($C35),"#####")="False",ROUND(MIN(1,IF(Input!$A$11="Weekly",EN35/(Formulas!$A$3*1),EN35/(Formulas!$A$3*2))),1),ROUND(MIN(1,IF(Input!$A$11="Weekly",EN35/(Formulas!$A$3*1),EN35/(Formulas!$A$3*2))),1)*$C35))</f>
        <v>0</v>
      </c>
      <c r="EQ35" s="79"/>
      <c r="ER35" s="77"/>
      <c r="ES35" s="77"/>
      <c r="ET35" s="80">
        <f>IF($C35="",ROUND(MIN(1,IF(Input!$A$11="Weekly",ER35/(Formulas!$A$3*1),ER35/(Formulas!$A$3*2))),1),IF(TEXT(ISNUMBER($C35),"#####")="False",ROUND(MIN(1,IF(Input!$A$11="Weekly",ER35/(Formulas!$A$3*1),ER35/(Formulas!$A$3*2))),1),ROUND(MIN(1,IF(Input!$A$11="Weekly",ER35/(Formulas!$A$3*1),ER35/(Formulas!$A$3*2))),1)*$C35))</f>
        <v>0</v>
      </c>
      <c r="EU35" s="79"/>
      <c r="EV35" s="77"/>
      <c r="EW35" s="77"/>
      <c r="EX35" s="80">
        <f>IF($C35="",ROUND(MIN(1,IF(Input!$A$11="Weekly",EV35/(Formulas!$A$3*1),EV35/(Formulas!$A$3*2))),1),IF(TEXT(ISNUMBER($C35),"#####")="False",ROUND(MIN(1,IF(Input!$A$11="Weekly",EV35/(Formulas!$A$3*1),EV35/(Formulas!$A$3*2))),1),ROUND(MIN(1,IF(Input!$A$11="Weekly",EV35/(Formulas!$A$3*1),EV35/(Formulas!$A$3*2))),1)*$C35))</f>
        <v>0</v>
      </c>
      <c r="EY35" s="79"/>
      <c r="EZ35" s="77"/>
      <c r="FA35" s="77"/>
      <c r="FB35" s="80">
        <f>IF($C35="",ROUND(MIN(1,IF(Input!$A$11="Weekly",EZ35/(Formulas!$A$3*1),EZ35/(Formulas!$A$3*2))),1),IF(TEXT(ISNUMBER($C35),"#####")="False",ROUND(MIN(1,IF(Input!$A$11="Weekly",EZ35/(Formulas!$A$3*1),EZ35/(Formulas!$A$3*2))),1),ROUND(MIN(1,IF(Input!$A$11="Weekly",EZ35/(Formulas!$A$3*1),EZ35/(Formulas!$A$3*2))),1)*$C35))</f>
        <v>0</v>
      </c>
      <c r="FC35" s="79"/>
      <c r="FD35" s="77"/>
      <c r="FE35" s="77"/>
      <c r="FF35" s="80">
        <f>IF($C35="",ROUND(MIN(1,IF(Input!$A$11="Weekly",FD35/(Formulas!$A$3*1),FD35/(Formulas!$A$3*2))),1),IF(TEXT(ISNUMBER($C35),"#####")="False",ROUND(MIN(1,IF(Input!$A$11="Weekly",FD35/(Formulas!$A$3*1),FD35/(Formulas!$A$3*2))),1),ROUND(MIN(1,IF(Input!$A$11="Weekly",FD35/(Formulas!$A$3*1),FD35/(Formulas!$A$3*2))),1)*$C35))</f>
        <v>0</v>
      </c>
      <c r="FG35" s="79"/>
      <c r="FH35" s="77"/>
      <c r="FI35" s="77"/>
      <c r="FJ35" s="80">
        <f>IF($C35="",ROUND(MIN(1,IF(Input!$A$11="Weekly",FH35/(Formulas!$A$3*1),FH35/(Formulas!$A$3*2))),1),IF(TEXT(ISNUMBER($C35),"#####")="False",ROUND(MIN(1,IF(Input!$A$11="Weekly",FH35/(Formulas!$A$3*1),FH35/(Formulas!$A$3*2))),1),ROUND(MIN(1,IF(Input!$A$11="Weekly",FH35/(Formulas!$A$3*1),FH35/(Formulas!$A$3*2))),1)*$C35))</f>
        <v>0</v>
      </c>
      <c r="FK35" s="79"/>
      <c r="FL35" s="77"/>
      <c r="FM35" s="77"/>
      <c r="FN35" s="80">
        <f>IF($C35="",ROUND(MIN(1,IF(Input!$A$11="Weekly",FL35/(Formulas!$A$3*1),FL35/(Formulas!$A$3*2))),1),IF(TEXT(ISNUMBER($C35),"#####")="False",ROUND(MIN(1,IF(Input!$A$11="Weekly",FL35/(Formulas!$A$3*1),FL35/(Formulas!$A$3*2))),1),ROUND(MIN(1,IF(Input!$A$11="Weekly",FL35/(Formulas!$A$3*1),FL35/(Formulas!$A$3*2))),1)*$C35))</f>
        <v>0</v>
      </c>
      <c r="FO35" s="79"/>
      <c r="FP35" s="77"/>
      <c r="FQ35" s="77"/>
      <c r="FR35" s="80">
        <f>IF($C35="",ROUND(MIN(1,IF(Input!$A$11="Weekly",FP35/(Formulas!$A$3*1),FP35/(Formulas!$A$3*2))),1),IF(TEXT(ISNUMBER($C35),"#####")="False",ROUND(MIN(1,IF(Input!$A$11="Weekly",FP35/(Formulas!$A$3*1),FP35/(Formulas!$A$3*2))),1),ROUND(MIN(1,IF(Input!$A$11="Weekly",FP35/(Formulas!$A$3*1),FP35/(Formulas!$A$3*2))),1)*$C35))</f>
        <v>0</v>
      </c>
      <c r="FS35" s="79"/>
      <c r="FT35" s="77"/>
      <c r="FU35" s="77"/>
      <c r="FV35" s="80">
        <f>IF($C35="",ROUND(MIN(1,IF(Input!$A$11="Weekly",FT35/(Formulas!$A$3*1),FT35/(Formulas!$A$3*2))),1),IF(TEXT(ISNUMBER($C35),"#####")="False",ROUND(MIN(1,IF(Input!$A$11="Weekly",FT35/(Formulas!$A$3*1),FT35/(Formulas!$A$3*2))),1),ROUND(MIN(1,IF(Input!$A$11="Weekly",FT35/(Formulas!$A$3*1),FT35/(Formulas!$A$3*2))),1)*$C35))</f>
        <v>0</v>
      </c>
      <c r="FW35" s="79"/>
      <c r="FX35" s="77"/>
      <c r="FY35" s="77"/>
      <c r="FZ35" s="80">
        <f>IF($C35="",ROUND(MIN(1,IF(Input!$A$11="Weekly",FX35/(Formulas!$A$3*1),FX35/(Formulas!$A$3*2))),1),IF(TEXT(ISNUMBER($C35),"#####")="False",ROUND(MIN(1,IF(Input!$A$11="Weekly",FX35/(Formulas!$A$3*1),FX35/(Formulas!$A$3*2))),1),ROUND(MIN(1,IF(Input!$A$11="Weekly",FX35/(Formulas!$A$3*1),FX35/(Formulas!$A$3*2))),1)*$C35))</f>
        <v>0</v>
      </c>
      <c r="GA35" s="79"/>
      <c r="GB35" s="77"/>
      <c r="GC35" s="77"/>
      <c r="GD35" s="80">
        <f>IF($C35="",ROUND(MIN(1,IF(Input!$A$11="Weekly",GB35/(Formulas!$A$3*1),GB35/(Formulas!$A$3*2))),1),IF(TEXT(ISNUMBER($C35),"#####")="False",ROUND(MIN(1,IF(Input!$A$11="Weekly",GB35/(Formulas!$A$3*1),GB35/(Formulas!$A$3*2))),1),ROUND(MIN(1,IF(Input!$A$11="Weekly",GB35/(Formulas!$A$3*1),GB35/(Formulas!$A$3*2))),1)*$C35))</f>
        <v>0</v>
      </c>
      <c r="GE35" s="79"/>
      <c r="GF35" s="77"/>
      <c r="GG35" s="77"/>
      <c r="GH35" s="80">
        <f>IF($C35="",ROUND(MIN(1,IF(Input!$A$11="Weekly",GF35/(Formulas!$A$3*1),GF35/(Formulas!$A$3*2))),1),IF(TEXT(ISNUMBER($C35),"#####")="False",ROUND(MIN(1,IF(Input!$A$11="Weekly",GF35/(Formulas!$A$3*1),GF35/(Formulas!$A$3*2))),1),ROUND(MIN(1,IF(Input!$A$11="Weekly",GF35/(Formulas!$A$3*1),GF35/(Formulas!$A$3*2))),1)*$C35))</f>
        <v>0</v>
      </c>
      <c r="GI35" s="79"/>
      <c r="GJ35" s="77"/>
      <c r="GK35" s="77"/>
      <c r="GL35" s="80">
        <f>IF($C35="",ROUND(MIN(1,IF(Input!$A$11="Weekly",GJ35/(Formulas!$A$3*1),GJ35/(Formulas!$A$3*2))),1),IF(TEXT(ISNUMBER($C35),"#####")="False",ROUND(MIN(1,IF(Input!$A$11="Weekly",GJ35/(Formulas!$A$3*1),GJ35/(Formulas!$A$3*2))),1),ROUND(MIN(1,IF(Input!$A$11="Weekly",GJ35/(Formulas!$A$3*1),GJ35/(Formulas!$A$3*2))),1)*$C35))</f>
        <v>0</v>
      </c>
      <c r="GM35" s="79"/>
      <c r="GN35" s="77"/>
      <c r="GO35" s="77"/>
      <c r="GP35" s="80">
        <f>IF($C35="",ROUND(MIN(1,IF(Input!$A$11="Weekly",GN35/(Formulas!$A$3*1),GN35/(Formulas!$A$3*2))),1),IF(TEXT(ISNUMBER($C35),"#####")="False",ROUND(MIN(1,IF(Input!$A$11="Weekly",GN35/(Formulas!$A$3*1),GN35/(Formulas!$A$3*2))),1),ROUND(MIN(1,IF(Input!$A$11="Weekly",GN35/(Formulas!$A$3*1),GN35/(Formulas!$A$3*2))),1)*$C35))</f>
        <v>0</v>
      </c>
      <c r="GQ35" s="79"/>
      <c r="GR35" s="77"/>
      <c r="GS35" s="77"/>
      <c r="GT35" s="80">
        <f>IF($C35="",ROUND(MIN(1,IF(Input!$A$11="Weekly",GR35/(Formulas!$A$3*1),GR35/(Formulas!$A$3*2))),1),IF(TEXT(ISNUMBER($C35),"#####")="False",ROUND(MIN(1,IF(Input!$A$11="Weekly",GR35/(Formulas!$A$3*1),GR35/(Formulas!$A$3*2))),1),ROUND(MIN(1,IF(Input!$A$11="Weekly",GR35/(Formulas!$A$3*1),GR35/(Formulas!$A$3*2))),1)*$C35))</f>
        <v>0</v>
      </c>
      <c r="GU35" s="79"/>
      <c r="GV35" s="77"/>
      <c r="GW35" s="77"/>
      <c r="GX35" s="80">
        <f>IF($C35="",ROUND(MIN(1,IF(Input!$A$11="Weekly",GV35/(Formulas!$A$3*1),GV35/(Formulas!$A$3*2))),1),IF(TEXT(ISNUMBER($C35),"#####")="False",ROUND(MIN(1,IF(Input!$A$11="Weekly",GV35/(Formulas!$A$3*1),GV35/(Formulas!$A$3*2))),1),ROUND(MIN(1,IF(Input!$A$11="Weekly",GV35/(Formulas!$A$3*1),GV35/(Formulas!$A$3*2))),1)*$C35))</f>
        <v>0</v>
      </c>
      <c r="GY35" s="79"/>
      <c r="GZ35" s="77"/>
      <c r="HA35" s="77"/>
      <c r="HB35" s="80">
        <f>IF($C35="",ROUND(MIN(1,IF(Input!$A$11="Weekly",GZ35/(Formulas!$A$3*1),GZ35/(Formulas!$A$3*2))),1),IF(TEXT(ISNUMBER($C35),"#####")="False",ROUND(MIN(1,IF(Input!$A$11="Weekly",GZ35/(Formulas!$A$3*1),GZ35/(Formulas!$A$3*2))),1),ROUND(MIN(1,IF(Input!$A$11="Weekly",GZ35/(Formulas!$A$3*1),GZ35/(Formulas!$A$3*2))),1)*$C35))</f>
        <v>0</v>
      </c>
      <c r="HC35" s="79"/>
      <c r="HD35" s="77"/>
      <c r="HE35" s="77"/>
      <c r="HF35" s="80">
        <f>IF($C35="",ROUND(MIN(1,IF(Input!$A$11="Weekly",HD35/(Formulas!$A$3*1),HD35/(Formulas!$A$3*2))),1),IF(TEXT(ISNUMBER($C35),"#####")="False",ROUND(MIN(1,IF(Input!$A$11="Weekly",HD35/(Formulas!$A$3*1),HD35/(Formulas!$A$3*2))),1),ROUND(MIN(1,IF(Input!$A$11="Weekly",HD35/(Formulas!$A$3*1),HD35/(Formulas!$A$3*2))),1)*$C35))</f>
        <v>0</v>
      </c>
      <c r="HG35" s="79"/>
      <c r="HH35" s="35"/>
      <c r="HI35" s="35">
        <f t="shared" si="0"/>
        <v>0</v>
      </c>
      <c r="HJ35" s="35"/>
      <c r="HK35" s="35">
        <f t="shared" si="1"/>
        <v>0</v>
      </c>
      <c r="HL35" s="35"/>
      <c r="HM35" s="35">
        <f t="shared" si="2"/>
        <v>0</v>
      </c>
      <c r="HN35" s="35"/>
      <c r="HO35" s="35">
        <f t="shared" si="3"/>
        <v>0</v>
      </c>
      <c r="HP35" s="35"/>
      <c r="HQ35" s="35"/>
      <c r="HR35" s="35"/>
      <c r="HS35" s="35"/>
      <c r="HT35" s="35"/>
    </row>
    <row r="36" spans="2:228" x14ac:dyDescent="0.25">
      <c r="B36" s="74"/>
      <c r="D36" s="77"/>
      <c r="E36" s="77"/>
      <c r="F36" s="80">
        <f>IF($C36="",ROUND(MIN(1,IF(Input!$A$11="Weekly",D36/(Formulas!$A$3*1),D36/(Formulas!$A$3*2))),1),IF(TEXT(ISNUMBER($C36),"#####")="False",ROUND(MIN(1,IF(Input!$A$11="Weekly",D36/(Formulas!$A$3*1),D36/(Formulas!$A$3*2))),1),ROUND(MIN(1,IF(Input!$A$11="Weekly",D36/(Formulas!$A$3*1),D36/(Formulas!$A$3*2))),1)*$C36))</f>
        <v>0</v>
      </c>
      <c r="G36" s="101"/>
      <c r="H36" s="77"/>
      <c r="I36" s="77"/>
      <c r="J36" s="80">
        <f>IF($C36="",ROUND(MIN(1,IF(Input!$A$11="Weekly",H36/(Formulas!$A$3*1),H36/(Formulas!$A$3*2))),1),IF(TEXT(ISNUMBER($C36),"#####")="False",ROUND(MIN(1,IF(Input!$A$11="Weekly",H36/(Formulas!$A$3*1),H36/(Formulas!$A$3*2))),1),ROUND(MIN(1,IF(Input!$A$11="Weekly",H36/(Formulas!$A$3*1),H36/(Formulas!$A$3*2))),1)*$C36))</f>
        <v>0</v>
      </c>
      <c r="K36" s="101"/>
      <c r="L36" s="77"/>
      <c r="M36" s="77"/>
      <c r="N36" s="80">
        <f>IF($C36="",ROUND(MIN(1,IF(Input!$A$11="Weekly",L36/(Formulas!$A$3*1),L36/(Formulas!$A$3*2))),1),IF(TEXT(ISNUMBER($C36),"#####")="False",ROUND(MIN(1,IF(Input!$A$11="Weekly",L36/(Formulas!$A$3*1),L36/(Formulas!$A$3*2))),1),ROUND(MIN(1,IF(Input!$A$11="Weekly",L36/(Formulas!$A$3*1),L36/(Formulas!$A$3*2))),1)*$C36))</f>
        <v>0</v>
      </c>
      <c r="O36" s="101"/>
      <c r="P36" s="77"/>
      <c r="Q36" s="77"/>
      <c r="R36" s="80">
        <f>IF($C36="",ROUND(MIN(1,IF(Input!$A$11="Weekly",P36/(Formulas!$A$3*1),P36/(Formulas!$A$3*2))),1),IF(TEXT(ISNUMBER($C36),"#####")="False",ROUND(MIN(1,IF(Input!$A$11="Weekly",P36/(Formulas!$A$3*1),P36/(Formulas!$A$3*2))),1),ROUND(MIN(1,IF(Input!$A$11="Weekly",P36/(Formulas!$A$3*1),P36/(Formulas!$A$3*2))),1)*$C36))</f>
        <v>0</v>
      </c>
      <c r="S36" s="101"/>
      <c r="T36" s="77"/>
      <c r="U36" s="77"/>
      <c r="V36" s="80">
        <f>IF($C36="",ROUND(MIN(1,IF(Input!$A$11="Weekly",T36/(Formulas!$A$3*1),T36/(Formulas!$A$3*2))),1),IF(TEXT(ISNUMBER($C36),"#####")="False",ROUND(MIN(1,IF(Input!$A$11="Weekly",T36/(Formulas!$A$3*1),T36/(Formulas!$A$3*2))),1),ROUND(MIN(1,IF(Input!$A$11="Weekly",T36/(Formulas!$A$3*1),T36/(Formulas!$A$3*2))),1)*$C36))</f>
        <v>0</v>
      </c>
      <c r="W36" s="79"/>
      <c r="X36" s="77"/>
      <c r="Y36" s="77"/>
      <c r="Z36" s="80">
        <f>IF($C36="",ROUND(MIN(1,IF(Input!$A$11="Weekly",X36/(Formulas!$A$3*1),X36/(Formulas!$A$3*2))),1),IF(TEXT(ISNUMBER($C36),"#####")="False",ROUND(MIN(1,IF(Input!$A$11="Weekly",X36/(Formulas!$A$3*1),X36/(Formulas!$A$3*2))),1),ROUND(MIN(1,IF(Input!$A$11="Weekly",X36/(Formulas!$A$3*1),X36/(Formulas!$A$3*2))),1)*$C36))</f>
        <v>0</v>
      </c>
      <c r="AA36" s="101"/>
      <c r="AB36" s="77"/>
      <c r="AC36" s="77"/>
      <c r="AD36" s="80">
        <f>IF($C36="",ROUND(MIN(1,IF(Input!$A$11="Weekly",AB36/(Formulas!$A$3*1),AB36/(Formulas!$A$3*2))),1),IF(TEXT(ISNUMBER($C36),"#####")="False",ROUND(MIN(1,IF(Input!$A$11="Weekly",AB36/(Formulas!$A$3*1),AB36/(Formulas!$A$3*2))),1),ROUND(MIN(1,IF(Input!$A$11="Weekly",AB36/(Formulas!$A$3*1),AB36/(Formulas!$A$3*2))),1)*$C36))</f>
        <v>0</v>
      </c>
      <c r="AE36" s="101"/>
      <c r="AF36" s="77"/>
      <c r="AG36" s="77"/>
      <c r="AH36" s="80">
        <f>IF($C36="",ROUND(MIN(1,IF(Input!$A$11="Weekly",AF36/(Formulas!$A$3*1),AF36/(Formulas!$A$3*2))),1),IF(TEXT(ISNUMBER($C36),"#####")="False",ROUND(MIN(1,IF(Input!$A$11="Weekly",AF36/(Formulas!$A$3*1),AF36/(Formulas!$A$3*2))),1),ROUND(MIN(1,IF(Input!$A$11="Weekly",AF36/(Formulas!$A$3*1),AF36/(Formulas!$A$3*2))),1)*$C36))</f>
        <v>0</v>
      </c>
      <c r="AI36" s="101"/>
      <c r="AJ36" s="77"/>
      <c r="AK36" s="77"/>
      <c r="AL36" s="80">
        <f>IF($C36="",ROUND(MIN(1,IF(Input!$A$11="Weekly",AJ36/(Formulas!$A$3*1),AJ36/(Formulas!$A$3*2))),1),IF(TEXT(ISNUMBER($C36),"#####")="False",ROUND(MIN(1,IF(Input!$A$11="Weekly",AJ36/(Formulas!$A$3*1),AJ36/(Formulas!$A$3*2))),1),ROUND(MIN(1,IF(Input!$A$11="Weekly",AJ36/(Formulas!$A$3*1),AJ36/(Formulas!$A$3*2))),1)*$C36))</f>
        <v>0</v>
      </c>
      <c r="AM36" s="79"/>
      <c r="AN36" s="77"/>
      <c r="AO36" s="77"/>
      <c r="AP36" s="80">
        <f>IF($C36="",ROUND(MIN(1,IF(Input!$A$11="Weekly",AN36/(Formulas!$A$3*1),AN36/(Formulas!$A$3*2))),1),IF(TEXT(ISNUMBER($C36),"#####")="False",ROUND(MIN(1,IF(Input!$A$11="Weekly",AN36/(Formulas!$A$3*1),AN36/(Formulas!$A$3*2))),1),ROUND(MIN(1,IF(Input!$A$11="Weekly",AN36/(Formulas!$A$3*1),AN36/(Formulas!$A$3*2))),1)*$C36))</f>
        <v>0</v>
      </c>
      <c r="AQ36" s="79"/>
      <c r="AR36" s="77"/>
      <c r="AS36" s="77"/>
      <c r="AT36" s="80">
        <f>IF($C36="",ROUND(MIN(1,IF(Input!$A$11="Weekly",AR36/(Formulas!$A$3*1),AR36/(Formulas!$A$3*2))),1),IF(TEXT(ISNUMBER($C36),"#####")="False",ROUND(MIN(1,IF(Input!$A$11="Weekly",AR36/(Formulas!$A$3*1),AR36/(Formulas!$A$3*2))),1),ROUND(MIN(1,IF(Input!$A$11="Weekly",AR36/(Formulas!$A$3*1),AR36/(Formulas!$A$3*2))),1)*$C36))</f>
        <v>0</v>
      </c>
      <c r="AU36" s="79"/>
      <c r="AV36" s="77"/>
      <c r="AW36" s="77"/>
      <c r="AX36" s="80">
        <f>IF($C36="",ROUND(MIN(1,IF(Input!$A$11="Weekly",AV36/(Formulas!$A$3*1),AV36/(Formulas!$A$3*2))),1),IF(TEXT(ISNUMBER($C36),"#####")="False",ROUND(MIN(1,IF(Input!$A$11="Weekly",AV36/(Formulas!$A$3*1),AV36/(Formulas!$A$3*2))),1),ROUND(MIN(1,IF(Input!$A$11="Weekly",AV36/(Formulas!$A$3*1),AV36/(Formulas!$A$3*2))),1)*$C36))</f>
        <v>0</v>
      </c>
      <c r="AY36" s="79"/>
      <c r="AZ36" s="77"/>
      <c r="BA36" s="77"/>
      <c r="BB36" s="80">
        <f>IF($C36="",ROUND(MIN(1,IF(Input!$A$11="Weekly",AZ36/(Formulas!$A$3*1),AZ36/(Formulas!$A$3*2))),1),IF(TEXT(ISNUMBER($C36),"#####")="False",ROUND(MIN(1,IF(Input!$A$11="Weekly",AZ36/(Formulas!$A$3*1),AZ36/(Formulas!$A$3*2))),1),ROUND(MIN(1,IF(Input!$A$11="Weekly",AZ36/(Formulas!$A$3*1),AZ36/(Formulas!$A$3*2))),1)*$C36))</f>
        <v>0</v>
      </c>
      <c r="BC36" s="79"/>
      <c r="BD36" s="77"/>
      <c r="BE36" s="77"/>
      <c r="BF36" s="80">
        <f>IF($C36="",ROUND(MIN(1,IF(Input!$A$11="Weekly",BD36/(Formulas!$A$3*1),BD36/(Formulas!$A$3*2))),1),IF(TEXT(ISNUMBER($C36),"#####")="False",ROUND(MIN(1,IF(Input!$A$11="Weekly",BD36/(Formulas!$A$3*1),BD36/(Formulas!$A$3*2))),1),ROUND(MIN(1,IF(Input!$A$11="Weekly",BD36/(Formulas!$A$3*1),BD36/(Formulas!$A$3*2))),1)*$C36))</f>
        <v>0</v>
      </c>
      <c r="BG36" s="79"/>
      <c r="BH36" s="77"/>
      <c r="BI36" s="77"/>
      <c r="BJ36" s="80">
        <f>IF($C36="",ROUND(MIN(1,IF(Input!$A$11="Weekly",BH36/(Formulas!$A$3*1),BH36/(Formulas!$A$3*2))),1),IF(TEXT(ISNUMBER($C36),"#####")="False",ROUND(MIN(1,IF(Input!$A$11="Weekly",BH36/(Formulas!$A$3*1),BH36/(Formulas!$A$3*2))),1),ROUND(MIN(1,IF(Input!$A$11="Weekly",BH36/(Formulas!$A$3*1),BH36/(Formulas!$A$3*2))),1)*$C36))</f>
        <v>0</v>
      </c>
      <c r="BK36" s="79"/>
      <c r="BL36" s="77"/>
      <c r="BM36" s="77"/>
      <c r="BN36" s="80">
        <f>IF($C36="",ROUND(MIN(1,IF(Input!$A$11="Weekly",BL36/(Formulas!$A$3*1),BL36/(Formulas!$A$3*2))),1),IF(TEXT(ISNUMBER($C36),"#####")="False",ROUND(MIN(1,IF(Input!$A$11="Weekly",BL36/(Formulas!$A$3*1),BL36/(Formulas!$A$3*2))),1),ROUND(MIN(1,IF(Input!$A$11="Weekly",BL36/(Formulas!$A$3*1),BL36/(Formulas!$A$3*2))),1)*$C36))</f>
        <v>0</v>
      </c>
      <c r="BO36" s="79"/>
      <c r="BP36" s="77"/>
      <c r="BQ36" s="77"/>
      <c r="BR36" s="80">
        <f>IF($C36="",ROUND(MIN(1,IF(Input!$A$11="Weekly",BP36/(Formulas!$A$3*1),BP36/(Formulas!$A$3*2))),1),IF(TEXT(ISNUMBER($C36),"#####")="False",ROUND(MIN(1,IF(Input!$A$11="Weekly",BP36/(Formulas!$A$3*1),BP36/(Formulas!$A$3*2))),1),ROUND(MIN(1,IF(Input!$A$11="Weekly",BP36/(Formulas!$A$3*1),BP36/(Formulas!$A$3*2))),1)*$C36))</f>
        <v>0</v>
      </c>
      <c r="BS36" s="79"/>
      <c r="BT36" s="77"/>
      <c r="BU36" s="77"/>
      <c r="BV36" s="80">
        <f>IF($C36="",ROUND(MIN(1,IF(Input!$A$11="Weekly",BT36/(Formulas!$A$3*1),BT36/(Formulas!$A$3*2))),1),IF(TEXT(ISNUMBER($C36),"#####")="False",ROUND(MIN(1,IF(Input!$A$11="Weekly",BT36/(Formulas!$A$3*1),BT36/(Formulas!$A$3*2))),1),ROUND(MIN(1,IF(Input!$A$11="Weekly",BT36/(Formulas!$A$3*1),BT36/(Formulas!$A$3*2))),1)*$C36))</f>
        <v>0</v>
      </c>
      <c r="BW36" s="79"/>
      <c r="BX36" s="77"/>
      <c r="BY36" s="77"/>
      <c r="BZ36" s="80">
        <f>IF($C36="",ROUND(MIN(1,IF(Input!$A$11="Weekly",BX36/(Formulas!$A$3*1),BX36/(Formulas!$A$3*2))),1),IF(TEXT(ISNUMBER($C36),"#####")="False",ROUND(MIN(1,IF(Input!$A$11="Weekly",BX36/(Formulas!$A$3*1),BX36/(Formulas!$A$3*2))),1),ROUND(MIN(1,IF(Input!$A$11="Weekly",BX36/(Formulas!$A$3*1),BX36/(Formulas!$A$3*2))),1)*$C36))</f>
        <v>0</v>
      </c>
      <c r="CA36" s="79"/>
      <c r="CB36" s="77"/>
      <c r="CC36" s="77"/>
      <c r="CD36" s="80">
        <f>IF($C36="",ROUND(MIN(1,IF(Input!$A$11="Weekly",CB36/(Formulas!$A$3*1),CB36/(Formulas!$A$3*2))),1),IF(TEXT(ISNUMBER($C36),"#####")="False",ROUND(MIN(1,IF(Input!$A$11="Weekly",CB36/(Formulas!$A$3*1),CB36/(Formulas!$A$3*2))),1),ROUND(MIN(1,IF(Input!$A$11="Weekly",CB36/(Formulas!$A$3*1),CB36/(Formulas!$A$3*2))),1)*$C36))</f>
        <v>0</v>
      </c>
      <c r="CE36" s="79"/>
      <c r="CF36" s="77"/>
      <c r="CG36" s="77"/>
      <c r="CH36" s="80">
        <f>IF($C36="",ROUND(MIN(1,IF(Input!$A$11="Weekly",CF36/(Formulas!$A$3*1),CF36/(Formulas!$A$3*2))),1),IF(TEXT(ISNUMBER($C36),"#####")="False",ROUND(MIN(1,IF(Input!$A$11="Weekly",CF36/(Formulas!$A$3*1),CF36/(Formulas!$A$3*2))),1),ROUND(MIN(1,IF(Input!$A$11="Weekly",CF36/(Formulas!$A$3*1),CF36/(Formulas!$A$3*2))),1)*$C36))</f>
        <v>0</v>
      </c>
      <c r="CI36" s="79"/>
      <c r="CJ36" s="77"/>
      <c r="CK36" s="77"/>
      <c r="CL36" s="80">
        <f>IF($C36="",ROUND(MIN(1,IF(Input!$A$11="Weekly",CJ36/(Formulas!$A$3*1),CJ36/(Formulas!$A$3*2))),1),IF(TEXT(ISNUMBER($C36),"#####")="False",ROUND(MIN(1,IF(Input!$A$11="Weekly",CJ36/(Formulas!$A$3*1),CJ36/(Formulas!$A$3*2))),1),ROUND(MIN(1,IF(Input!$A$11="Weekly",CJ36/(Formulas!$A$3*1),CJ36/(Formulas!$A$3*2))),1)*$C36))</f>
        <v>0</v>
      </c>
      <c r="CM36" s="79"/>
      <c r="CN36" s="77"/>
      <c r="CO36" s="77"/>
      <c r="CP36" s="80">
        <f>IF($C36="",ROUND(MIN(1,IF(Input!$A$11="Weekly",CN36/(Formulas!$A$3*1),CN36/(Formulas!$A$3*2))),1),IF(TEXT(ISNUMBER($C36),"#####")="False",ROUND(MIN(1,IF(Input!$A$11="Weekly",CN36/(Formulas!$A$3*1),CN36/(Formulas!$A$3*2))),1),ROUND(MIN(1,IF(Input!$A$11="Weekly",CN36/(Formulas!$A$3*1),CN36/(Formulas!$A$3*2))),1)*$C36))</f>
        <v>0</v>
      </c>
      <c r="CQ36" s="79"/>
      <c r="CR36" s="77"/>
      <c r="CS36" s="77"/>
      <c r="CT36" s="80">
        <f>IF($C36="",ROUND(MIN(1,IF(Input!$A$11="Weekly",CR36/(Formulas!$A$3*1),CR36/(Formulas!$A$3*2))),1),IF(TEXT(ISNUMBER($C36),"#####")="False",ROUND(MIN(1,IF(Input!$A$11="Weekly",CR36/(Formulas!$A$3*1),CR36/(Formulas!$A$3*2))),1),ROUND(MIN(1,IF(Input!$A$11="Weekly",CR36/(Formulas!$A$3*1),CR36/(Formulas!$A$3*2))),1)*$C36))</f>
        <v>0</v>
      </c>
      <c r="CU36" s="79"/>
      <c r="CV36" s="77"/>
      <c r="CW36" s="77"/>
      <c r="CX36" s="80">
        <f>IF($C36="",ROUND(MIN(1,IF(Input!$A$11="Weekly",CV36/(Formulas!$A$3*1),CV36/(Formulas!$A$3*2))),1),IF(TEXT(ISNUMBER($C36),"#####")="False",ROUND(MIN(1,IF(Input!$A$11="Weekly",CV36/(Formulas!$A$3*1),CV36/(Formulas!$A$3*2))),1),ROUND(MIN(1,IF(Input!$A$11="Weekly",CV36/(Formulas!$A$3*1),CV36/(Formulas!$A$3*2))),1)*$C36))</f>
        <v>0</v>
      </c>
      <c r="CY36" s="79"/>
      <c r="CZ36" s="77"/>
      <c r="DA36" s="77"/>
      <c r="DB36" s="80">
        <f>IF($C36="",ROUND(MIN(1,IF(Input!$A$11="Weekly",CZ36/(Formulas!$A$3*1),CZ36/(Formulas!$A$3*2))),1),IF(TEXT(ISNUMBER($C36),"#####")="False",ROUND(MIN(1,IF(Input!$A$11="Weekly",CZ36/(Formulas!$A$3*1),CZ36/(Formulas!$A$3*2))),1),ROUND(MIN(1,IF(Input!$A$11="Weekly",CZ36/(Formulas!$A$3*1),CZ36/(Formulas!$A$3*2))),1)*$C36))</f>
        <v>0</v>
      </c>
      <c r="DC36" s="79"/>
      <c r="DD36" s="77"/>
      <c r="DE36" s="77"/>
      <c r="DF36" s="80">
        <f>IF($C36="",ROUND(MIN(1,IF(Input!$A$11="Weekly",DD36/(Formulas!$A$3*1),DD36/(Formulas!$A$3*2))),1),IF(TEXT(ISNUMBER($C36),"#####")="False",ROUND(MIN(1,IF(Input!$A$11="Weekly",DD36/(Formulas!$A$3*1),DD36/(Formulas!$A$3*2))),1),ROUND(MIN(1,IF(Input!$A$11="Weekly",DD36/(Formulas!$A$3*1),DD36/(Formulas!$A$3*2))),1)*$C36))</f>
        <v>0</v>
      </c>
      <c r="DG36" s="79"/>
      <c r="DH36" s="77"/>
      <c r="DI36" s="77"/>
      <c r="DJ36" s="80">
        <f>IF($C36="",ROUND(MIN(1,IF(Input!$A$11="Weekly",DH36/(Formulas!$A$3*1),DH36/(Formulas!$A$3*2))),1),IF(TEXT(ISNUMBER($C36),"#####")="False",ROUND(MIN(1,IF(Input!$A$11="Weekly",DH36/(Formulas!$A$3*1),DH36/(Formulas!$A$3*2))),1),ROUND(MIN(1,IF(Input!$A$11="Weekly",DH36/(Formulas!$A$3*1),DH36/(Formulas!$A$3*2))),1)*$C36))</f>
        <v>0</v>
      </c>
      <c r="DK36" s="79"/>
      <c r="DL36" s="77"/>
      <c r="DM36" s="77"/>
      <c r="DN36" s="80">
        <f>IF($C36="",ROUND(MIN(1,IF(Input!$A$11="Weekly",DL36/(Formulas!$A$3*1),DL36/(Formulas!$A$3*2))),1),IF(TEXT(ISNUMBER($C36),"#####")="False",ROUND(MIN(1,IF(Input!$A$11="Weekly",DL36/(Formulas!$A$3*1),DL36/(Formulas!$A$3*2))),1),ROUND(MIN(1,IF(Input!$A$11="Weekly",DL36/(Formulas!$A$3*1),DL36/(Formulas!$A$3*2))),1)*$C36))</f>
        <v>0</v>
      </c>
      <c r="DO36" s="79"/>
      <c r="DP36" s="77"/>
      <c r="DQ36" s="77"/>
      <c r="DR36" s="80">
        <f>IF($C36="",ROUND(MIN(1,IF(Input!$A$11="Weekly",DP36/(Formulas!$A$3*1),DP36/(Formulas!$A$3*2))),1),IF(TEXT(ISNUMBER($C36),"#####")="False",ROUND(MIN(1,IF(Input!$A$11="Weekly",DP36/(Formulas!$A$3*1),DP36/(Formulas!$A$3*2))),1),ROUND(MIN(1,IF(Input!$A$11="Weekly",DP36/(Formulas!$A$3*1),DP36/(Formulas!$A$3*2))),1)*$C36))</f>
        <v>0</v>
      </c>
      <c r="DS36" s="79"/>
      <c r="DT36" s="77"/>
      <c r="DU36" s="77"/>
      <c r="DV36" s="80">
        <f>IF($C36="",ROUND(MIN(1,IF(Input!$A$11="Weekly",DT36/(Formulas!$A$3*1),DT36/(Formulas!$A$3*2))),1),IF(TEXT(ISNUMBER($C36),"#####")="False",ROUND(MIN(1,IF(Input!$A$11="Weekly",DT36/(Formulas!$A$3*1),DT36/(Formulas!$A$3*2))),1),ROUND(MIN(1,IF(Input!$A$11="Weekly",DT36/(Formulas!$A$3*1),DT36/(Formulas!$A$3*2))),1)*$C36))</f>
        <v>0</v>
      </c>
      <c r="DW36" s="79"/>
      <c r="DX36" s="77"/>
      <c r="DY36" s="77"/>
      <c r="DZ36" s="80">
        <f>IF($C36="",ROUND(MIN(1,IF(Input!$A$11="Weekly",DX36/(Formulas!$A$3*1),DX36/(Formulas!$A$3*2))),1),IF(TEXT(ISNUMBER($C36),"#####")="False",ROUND(MIN(1,IF(Input!$A$11="Weekly",DX36/(Formulas!$A$3*1),DX36/(Formulas!$A$3*2))),1),ROUND(MIN(1,IF(Input!$A$11="Weekly",DX36/(Formulas!$A$3*1),DX36/(Formulas!$A$3*2))),1)*$C36))</f>
        <v>0</v>
      </c>
      <c r="EA36" s="79"/>
      <c r="EB36" s="77"/>
      <c r="EC36" s="77"/>
      <c r="ED36" s="80">
        <f>IF($C36="",ROUND(MIN(1,IF(Input!$A$11="Weekly",EB36/(Formulas!$A$3*1),EB36/(Formulas!$A$3*2))),1),IF(TEXT(ISNUMBER($C36),"#####")="False",ROUND(MIN(1,IF(Input!$A$11="Weekly",EB36/(Formulas!$A$3*1),EB36/(Formulas!$A$3*2))),1),ROUND(MIN(1,IF(Input!$A$11="Weekly",EB36/(Formulas!$A$3*1),EB36/(Formulas!$A$3*2))),1)*$C36))</f>
        <v>0</v>
      </c>
      <c r="EE36" s="79"/>
      <c r="EF36" s="77"/>
      <c r="EG36" s="77"/>
      <c r="EH36" s="80">
        <f>IF($C36="",ROUND(MIN(1,IF(Input!$A$11="Weekly",EF36/(Formulas!$A$3*1),EF36/(Formulas!$A$3*2))),1),IF(TEXT(ISNUMBER($C36),"#####")="False",ROUND(MIN(1,IF(Input!$A$11="Weekly",EF36/(Formulas!$A$3*1),EF36/(Formulas!$A$3*2))),1),ROUND(MIN(1,IF(Input!$A$11="Weekly",EF36/(Formulas!$A$3*1),EF36/(Formulas!$A$3*2))),1)*$C36))</f>
        <v>0</v>
      </c>
      <c r="EI36" s="79"/>
      <c r="EJ36" s="77"/>
      <c r="EK36" s="77"/>
      <c r="EL36" s="80">
        <f>IF($C36="",ROUND(MIN(1,IF(Input!$A$11="Weekly",EJ36/(Formulas!$A$3*1),EJ36/(Formulas!$A$3*2))),1),IF(TEXT(ISNUMBER($C36),"#####")="False",ROUND(MIN(1,IF(Input!$A$11="Weekly",EJ36/(Formulas!$A$3*1),EJ36/(Formulas!$A$3*2))),1),ROUND(MIN(1,IF(Input!$A$11="Weekly",EJ36/(Formulas!$A$3*1),EJ36/(Formulas!$A$3*2))),1)*$C36))</f>
        <v>0</v>
      </c>
      <c r="EM36" s="79"/>
      <c r="EN36" s="77"/>
      <c r="EO36" s="77"/>
      <c r="EP36" s="80">
        <f>IF($C36="",ROUND(MIN(1,IF(Input!$A$11="Weekly",EN36/(Formulas!$A$3*1),EN36/(Formulas!$A$3*2))),1),IF(TEXT(ISNUMBER($C36),"#####")="False",ROUND(MIN(1,IF(Input!$A$11="Weekly",EN36/(Formulas!$A$3*1),EN36/(Formulas!$A$3*2))),1),ROUND(MIN(1,IF(Input!$A$11="Weekly",EN36/(Formulas!$A$3*1),EN36/(Formulas!$A$3*2))),1)*$C36))</f>
        <v>0</v>
      </c>
      <c r="EQ36" s="79"/>
      <c r="ER36" s="77"/>
      <c r="ES36" s="77"/>
      <c r="ET36" s="80">
        <f>IF($C36="",ROUND(MIN(1,IF(Input!$A$11="Weekly",ER36/(Formulas!$A$3*1),ER36/(Formulas!$A$3*2))),1),IF(TEXT(ISNUMBER($C36),"#####")="False",ROUND(MIN(1,IF(Input!$A$11="Weekly",ER36/(Formulas!$A$3*1),ER36/(Formulas!$A$3*2))),1),ROUND(MIN(1,IF(Input!$A$11="Weekly",ER36/(Formulas!$A$3*1),ER36/(Formulas!$A$3*2))),1)*$C36))</f>
        <v>0</v>
      </c>
      <c r="EU36" s="79"/>
      <c r="EV36" s="77"/>
      <c r="EW36" s="77"/>
      <c r="EX36" s="80">
        <f>IF($C36="",ROUND(MIN(1,IF(Input!$A$11="Weekly",EV36/(Formulas!$A$3*1),EV36/(Formulas!$A$3*2))),1),IF(TEXT(ISNUMBER($C36),"#####")="False",ROUND(MIN(1,IF(Input!$A$11="Weekly",EV36/(Formulas!$A$3*1),EV36/(Formulas!$A$3*2))),1),ROUND(MIN(1,IF(Input!$A$11="Weekly",EV36/(Formulas!$A$3*1),EV36/(Formulas!$A$3*2))),1)*$C36))</f>
        <v>0</v>
      </c>
      <c r="EY36" s="79"/>
      <c r="EZ36" s="77"/>
      <c r="FA36" s="77"/>
      <c r="FB36" s="80">
        <f>IF($C36="",ROUND(MIN(1,IF(Input!$A$11="Weekly",EZ36/(Formulas!$A$3*1),EZ36/(Formulas!$A$3*2))),1),IF(TEXT(ISNUMBER($C36),"#####")="False",ROUND(MIN(1,IF(Input!$A$11="Weekly",EZ36/(Formulas!$A$3*1),EZ36/(Formulas!$A$3*2))),1),ROUND(MIN(1,IF(Input!$A$11="Weekly",EZ36/(Formulas!$A$3*1),EZ36/(Formulas!$A$3*2))),1)*$C36))</f>
        <v>0</v>
      </c>
      <c r="FC36" s="79"/>
      <c r="FD36" s="77"/>
      <c r="FE36" s="77"/>
      <c r="FF36" s="80">
        <f>IF($C36="",ROUND(MIN(1,IF(Input!$A$11="Weekly",FD36/(Formulas!$A$3*1),FD36/(Formulas!$A$3*2))),1),IF(TEXT(ISNUMBER($C36),"#####")="False",ROUND(MIN(1,IF(Input!$A$11="Weekly",FD36/(Formulas!$A$3*1),FD36/(Formulas!$A$3*2))),1),ROUND(MIN(1,IF(Input!$A$11="Weekly",FD36/(Formulas!$A$3*1),FD36/(Formulas!$A$3*2))),1)*$C36))</f>
        <v>0</v>
      </c>
      <c r="FG36" s="79"/>
      <c r="FH36" s="77"/>
      <c r="FI36" s="77"/>
      <c r="FJ36" s="80">
        <f>IF($C36="",ROUND(MIN(1,IF(Input!$A$11="Weekly",FH36/(Formulas!$A$3*1),FH36/(Formulas!$A$3*2))),1),IF(TEXT(ISNUMBER($C36),"#####")="False",ROUND(MIN(1,IF(Input!$A$11="Weekly",FH36/(Formulas!$A$3*1),FH36/(Formulas!$A$3*2))),1),ROUND(MIN(1,IF(Input!$A$11="Weekly",FH36/(Formulas!$A$3*1),FH36/(Formulas!$A$3*2))),1)*$C36))</f>
        <v>0</v>
      </c>
      <c r="FK36" s="79"/>
      <c r="FL36" s="77"/>
      <c r="FM36" s="77"/>
      <c r="FN36" s="80">
        <f>IF($C36="",ROUND(MIN(1,IF(Input!$A$11="Weekly",FL36/(Formulas!$A$3*1),FL36/(Formulas!$A$3*2))),1),IF(TEXT(ISNUMBER($C36),"#####")="False",ROUND(MIN(1,IF(Input!$A$11="Weekly",FL36/(Formulas!$A$3*1),FL36/(Formulas!$A$3*2))),1),ROUND(MIN(1,IF(Input!$A$11="Weekly",FL36/(Formulas!$A$3*1),FL36/(Formulas!$A$3*2))),1)*$C36))</f>
        <v>0</v>
      </c>
      <c r="FO36" s="79"/>
      <c r="FP36" s="77"/>
      <c r="FQ36" s="77"/>
      <c r="FR36" s="80">
        <f>IF($C36="",ROUND(MIN(1,IF(Input!$A$11="Weekly",FP36/(Formulas!$A$3*1),FP36/(Formulas!$A$3*2))),1),IF(TEXT(ISNUMBER($C36),"#####")="False",ROUND(MIN(1,IF(Input!$A$11="Weekly",FP36/(Formulas!$A$3*1),FP36/(Formulas!$A$3*2))),1),ROUND(MIN(1,IF(Input!$A$11="Weekly",FP36/(Formulas!$A$3*1),FP36/(Formulas!$A$3*2))),1)*$C36))</f>
        <v>0</v>
      </c>
      <c r="FS36" s="79"/>
      <c r="FT36" s="77"/>
      <c r="FU36" s="77"/>
      <c r="FV36" s="80">
        <f>IF($C36="",ROUND(MIN(1,IF(Input!$A$11="Weekly",FT36/(Formulas!$A$3*1),FT36/(Formulas!$A$3*2))),1),IF(TEXT(ISNUMBER($C36),"#####")="False",ROUND(MIN(1,IF(Input!$A$11="Weekly",FT36/(Formulas!$A$3*1),FT36/(Formulas!$A$3*2))),1),ROUND(MIN(1,IF(Input!$A$11="Weekly",FT36/(Formulas!$A$3*1),FT36/(Formulas!$A$3*2))),1)*$C36))</f>
        <v>0</v>
      </c>
      <c r="FW36" s="79"/>
      <c r="FX36" s="77"/>
      <c r="FY36" s="77"/>
      <c r="FZ36" s="80">
        <f>IF($C36="",ROUND(MIN(1,IF(Input!$A$11="Weekly",FX36/(Formulas!$A$3*1),FX36/(Formulas!$A$3*2))),1),IF(TEXT(ISNUMBER($C36),"#####")="False",ROUND(MIN(1,IF(Input!$A$11="Weekly",FX36/(Formulas!$A$3*1),FX36/(Formulas!$A$3*2))),1),ROUND(MIN(1,IF(Input!$A$11="Weekly",FX36/(Formulas!$A$3*1),FX36/(Formulas!$A$3*2))),1)*$C36))</f>
        <v>0</v>
      </c>
      <c r="GA36" s="79"/>
      <c r="GB36" s="77"/>
      <c r="GC36" s="77"/>
      <c r="GD36" s="80">
        <f>IF($C36="",ROUND(MIN(1,IF(Input!$A$11="Weekly",GB36/(Formulas!$A$3*1),GB36/(Formulas!$A$3*2))),1),IF(TEXT(ISNUMBER($C36),"#####")="False",ROUND(MIN(1,IF(Input!$A$11="Weekly",GB36/(Formulas!$A$3*1),GB36/(Formulas!$A$3*2))),1),ROUND(MIN(1,IF(Input!$A$11="Weekly",GB36/(Formulas!$A$3*1),GB36/(Formulas!$A$3*2))),1)*$C36))</f>
        <v>0</v>
      </c>
      <c r="GE36" s="79"/>
      <c r="GF36" s="77"/>
      <c r="GG36" s="77"/>
      <c r="GH36" s="80">
        <f>IF($C36="",ROUND(MIN(1,IF(Input!$A$11="Weekly",GF36/(Formulas!$A$3*1),GF36/(Formulas!$A$3*2))),1),IF(TEXT(ISNUMBER($C36),"#####")="False",ROUND(MIN(1,IF(Input!$A$11="Weekly",GF36/(Formulas!$A$3*1),GF36/(Formulas!$A$3*2))),1),ROUND(MIN(1,IF(Input!$A$11="Weekly",GF36/(Formulas!$A$3*1),GF36/(Formulas!$A$3*2))),1)*$C36))</f>
        <v>0</v>
      </c>
      <c r="GI36" s="79"/>
      <c r="GJ36" s="77"/>
      <c r="GK36" s="77"/>
      <c r="GL36" s="80">
        <f>IF($C36="",ROUND(MIN(1,IF(Input!$A$11="Weekly",GJ36/(Formulas!$A$3*1),GJ36/(Formulas!$A$3*2))),1),IF(TEXT(ISNUMBER($C36),"#####")="False",ROUND(MIN(1,IF(Input!$A$11="Weekly",GJ36/(Formulas!$A$3*1),GJ36/(Formulas!$A$3*2))),1),ROUND(MIN(1,IF(Input!$A$11="Weekly",GJ36/(Formulas!$A$3*1),GJ36/(Formulas!$A$3*2))),1)*$C36))</f>
        <v>0</v>
      </c>
      <c r="GM36" s="79"/>
      <c r="GN36" s="77"/>
      <c r="GO36" s="77"/>
      <c r="GP36" s="80">
        <f>IF($C36="",ROUND(MIN(1,IF(Input!$A$11="Weekly",GN36/(Formulas!$A$3*1),GN36/(Formulas!$A$3*2))),1),IF(TEXT(ISNUMBER($C36),"#####")="False",ROUND(MIN(1,IF(Input!$A$11="Weekly",GN36/(Formulas!$A$3*1),GN36/(Formulas!$A$3*2))),1),ROUND(MIN(1,IF(Input!$A$11="Weekly",GN36/(Formulas!$A$3*1),GN36/(Formulas!$A$3*2))),1)*$C36))</f>
        <v>0</v>
      </c>
      <c r="GQ36" s="79"/>
      <c r="GR36" s="77"/>
      <c r="GS36" s="77"/>
      <c r="GT36" s="80">
        <f>IF($C36="",ROUND(MIN(1,IF(Input!$A$11="Weekly",GR36/(Formulas!$A$3*1),GR36/(Formulas!$A$3*2))),1),IF(TEXT(ISNUMBER($C36),"#####")="False",ROUND(MIN(1,IF(Input!$A$11="Weekly",GR36/(Formulas!$A$3*1),GR36/(Formulas!$A$3*2))),1),ROUND(MIN(1,IF(Input!$A$11="Weekly",GR36/(Formulas!$A$3*1),GR36/(Formulas!$A$3*2))),1)*$C36))</f>
        <v>0</v>
      </c>
      <c r="GU36" s="79"/>
      <c r="GV36" s="77"/>
      <c r="GW36" s="77"/>
      <c r="GX36" s="80">
        <f>IF($C36="",ROUND(MIN(1,IF(Input!$A$11="Weekly",GV36/(Formulas!$A$3*1),GV36/(Formulas!$A$3*2))),1),IF(TEXT(ISNUMBER($C36),"#####")="False",ROUND(MIN(1,IF(Input!$A$11="Weekly",GV36/(Formulas!$A$3*1),GV36/(Formulas!$A$3*2))),1),ROUND(MIN(1,IF(Input!$A$11="Weekly",GV36/(Formulas!$A$3*1),GV36/(Formulas!$A$3*2))),1)*$C36))</f>
        <v>0</v>
      </c>
      <c r="GY36" s="79"/>
      <c r="GZ36" s="77"/>
      <c r="HA36" s="77"/>
      <c r="HB36" s="80">
        <f>IF($C36="",ROUND(MIN(1,IF(Input!$A$11="Weekly",GZ36/(Formulas!$A$3*1),GZ36/(Formulas!$A$3*2))),1),IF(TEXT(ISNUMBER($C36),"#####")="False",ROUND(MIN(1,IF(Input!$A$11="Weekly",GZ36/(Formulas!$A$3*1),GZ36/(Formulas!$A$3*2))),1),ROUND(MIN(1,IF(Input!$A$11="Weekly",GZ36/(Formulas!$A$3*1),GZ36/(Formulas!$A$3*2))),1)*$C36))</f>
        <v>0</v>
      </c>
      <c r="HC36" s="79"/>
      <c r="HD36" s="77"/>
      <c r="HE36" s="77"/>
      <c r="HF36" s="80">
        <f>IF($C36="",ROUND(MIN(1,IF(Input!$A$11="Weekly",HD36/(Formulas!$A$3*1),HD36/(Formulas!$A$3*2))),1),IF(TEXT(ISNUMBER($C36),"#####")="False",ROUND(MIN(1,IF(Input!$A$11="Weekly",HD36/(Formulas!$A$3*1),HD36/(Formulas!$A$3*2))),1),ROUND(MIN(1,IF(Input!$A$11="Weekly",HD36/(Formulas!$A$3*1),HD36/(Formulas!$A$3*2))),1)*$C36))</f>
        <v>0</v>
      </c>
      <c r="HG36" s="79"/>
      <c r="HH36" s="35"/>
      <c r="HI36" s="35">
        <f t="shared" si="0"/>
        <v>0</v>
      </c>
      <c r="HJ36" s="35"/>
      <c r="HK36" s="35">
        <f t="shared" si="1"/>
        <v>0</v>
      </c>
      <c r="HL36" s="35"/>
      <c r="HM36" s="35">
        <f t="shared" si="2"/>
        <v>0</v>
      </c>
      <c r="HN36" s="35"/>
      <c r="HO36" s="35">
        <f t="shared" si="3"/>
        <v>0</v>
      </c>
      <c r="HP36" s="35"/>
      <c r="HQ36" s="35"/>
      <c r="HR36" s="35"/>
      <c r="HS36" s="35"/>
      <c r="HT36" s="35"/>
    </row>
    <row r="37" spans="2:228" x14ac:dyDescent="0.25">
      <c r="B37" s="74"/>
      <c r="D37" s="77"/>
      <c r="E37" s="77"/>
      <c r="F37" s="80">
        <f>IF($C37="",ROUND(MIN(1,IF(Input!$A$11="Weekly",D37/(Formulas!$A$3*1),D37/(Formulas!$A$3*2))),1),IF(TEXT(ISNUMBER($C37),"#####")="False",ROUND(MIN(1,IF(Input!$A$11="Weekly",D37/(Formulas!$A$3*1),D37/(Formulas!$A$3*2))),1),ROUND(MIN(1,IF(Input!$A$11="Weekly",D37/(Formulas!$A$3*1),D37/(Formulas!$A$3*2))),1)*$C37))</f>
        <v>0</v>
      </c>
      <c r="G37" s="101"/>
      <c r="H37" s="77"/>
      <c r="I37" s="77"/>
      <c r="J37" s="80">
        <f>IF($C37="",ROUND(MIN(1,IF(Input!$A$11="Weekly",H37/(Formulas!$A$3*1),H37/(Formulas!$A$3*2))),1),IF(TEXT(ISNUMBER($C37),"#####")="False",ROUND(MIN(1,IF(Input!$A$11="Weekly",H37/(Formulas!$A$3*1),H37/(Formulas!$A$3*2))),1),ROUND(MIN(1,IF(Input!$A$11="Weekly",H37/(Formulas!$A$3*1),H37/(Formulas!$A$3*2))),1)*$C37))</f>
        <v>0</v>
      </c>
      <c r="K37" s="101"/>
      <c r="L37" s="77"/>
      <c r="M37" s="77"/>
      <c r="N37" s="80">
        <f>IF($C37="",ROUND(MIN(1,IF(Input!$A$11="Weekly",L37/(Formulas!$A$3*1),L37/(Formulas!$A$3*2))),1),IF(TEXT(ISNUMBER($C37),"#####")="False",ROUND(MIN(1,IF(Input!$A$11="Weekly",L37/(Formulas!$A$3*1),L37/(Formulas!$A$3*2))),1),ROUND(MIN(1,IF(Input!$A$11="Weekly",L37/(Formulas!$A$3*1),L37/(Formulas!$A$3*2))),1)*$C37))</f>
        <v>0</v>
      </c>
      <c r="O37" s="101"/>
      <c r="P37" s="77"/>
      <c r="Q37" s="77"/>
      <c r="R37" s="80">
        <f>IF($C37="",ROUND(MIN(1,IF(Input!$A$11="Weekly",P37/(Formulas!$A$3*1),P37/(Formulas!$A$3*2))),1),IF(TEXT(ISNUMBER($C37),"#####")="False",ROUND(MIN(1,IF(Input!$A$11="Weekly",P37/(Formulas!$A$3*1),P37/(Formulas!$A$3*2))),1),ROUND(MIN(1,IF(Input!$A$11="Weekly",P37/(Formulas!$A$3*1),P37/(Formulas!$A$3*2))),1)*$C37))</f>
        <v>0</v>
      </c>
      <c r="S37" s="101"/>
      <c r="T37" s="77"/>
      <c r="U37" s="77"/>
      <c r="V37" s="80">
        <f>IF($C37="",ROUND(MIN(1,IF(Input!$A$11="Weekly",T37/(Formulas!$A$3*1),T37/(Formulas!$A$3*2))),1),IF(TEXT(ISNUMBER($C37),"#####")="False",ROUND(MIN(1,IF(Input!$A$11="Weekly",T37/(Formulas!$A$3*1),T37/(Formulas!$A$3*2))),1),ROUND(MIN(1,IF(Input!$A$11="Weekly",T37/(Formulas!$A$3*1),T37/(Formulas!$A$3*2))),1)*$C37))</f>
        <v>0</v>
      </c>
      <c r="W37" s="79"/>
      <c r="X37" s="77"/>
      <c r="Y37" s="77"/>
      <c r="Z37" s="80">
        <f>IF($C37="",ROUND(MIN(1,IF(Input!$A$11="Weekly",X37/(Formulas!$A$3*1),X37/(Formulas!$A$3*2))),1),IF(TEXT(ISNUMBER($C37),"#####")="False",ROUND(MIN(1,IF(Input!$A$11="Weekly",X37/(Formulas!$A$3*1),X37/(Formulas!$A$3*2))),1),ROUND(MIN(1,IF(Input!$A$11="Weekly",X37/(Formulas!$A$3*1),X37/(Formulas!$A$3*2))),1)*$C37))</f>
        <v>0</v>
      </c>
      <c r="AA37" s="101"/>
      <c r="AB37" s="77"/>
      <c r="AC37" s="77"/>
      <c r="AD37" s="80">
        <f>IF($C37="",ROUND(MIN(1,IF(Input!$A$11="Weekly",AB37/(Formulas!$A$3*1),AB37/(Formulas!$A$3*2))),1),IF(TEXT(ISNUMBER($C37),"#####")="False",ROUND(MIN(1,IF(Input!$A$11="Weekly",AB37/(Formulas!$A$3*1),AB37/(Formulas!$A$3*2))),1),ROUND(MIN(1,IF(Input!$A$11="Weekly",AB37/(Formulas!$A$3*1),AB37/(Formulas!$A$3*2))),1)*$C37))</f>
        <v>0</v>
      </c>
      <c r="AE37" s="101"/>
      <c r="AF37" s="77"/>
      <c r="AG37" s="77"/>
      <c r="AH37" s="80">
        <f>IF($C37="",ROUND(MIN(1,IF(Input!$A$11="Weekly",AF37/(Formulas!$A$3*1),AF37/(Formulas!$A$3*2))),1),IF(TEXT(ISNUMBER($C37),"#####")="False",ROUND(MIN(1,IF(Input!$A$11="Weekly",AF37/(Formulas!$A$3*1),AF37/(Formulas!$A$3*2))),1),ROUND(MIN(1,IF(Input!$A$11="Weekly",AF37/(Formulas!$A$3*1),AF37/(Formulas!$A$3*2))),1)*$C37))</f>
        <v>0</v>
      </c>
      <c r="AI37" s="101"/>
      <c r="AJ37" s="77"/>
      <c r="AK37" s="77"/>
      <c r="AL37" s="80">
        <f>IF($C37="",ROUND(MIN(1,IF(Input!$A$11="Weekly",AJ37/(Formulas!$A$3*1),AJ37/(Formulas!$A$3*2))),1),IF(TEXT(ISNUMBER($C37),"#####")="False",ROUND(MIN(1,IF(Input!$A$11="Weekly",AJ37/(Formulas!$A$3*1),AJ37/(Formulas!$A$3*2))),1),ROUND(MIN(1,IF(Input!$A$11="Weekly",AJ37/(Formulas!$A$3*1),AJ37/(Formulas!$A$3*2))),1)*$C37))</f>
        <v>0</v>
      </c>
      <c r="AM37" s="79"/>
      <c r="AN37" s="77"/>
      <c r="AO37" s="77"/>
      <c r="AP37" s="80">
        <f>IF($C37="",ROUND(MIN(1,IF(Input!$A$11="Weekly",AN37/(Formulas!$A$3*1),AN37/(Formulas!$A$3*2))),1),IF(TEXT(ISNUMBER($C37),"#####")="False",ROUND(MIN(1,IF(Input!$A$11="Weekly",AN37/(Formulas!$A$3*1),AN37/(Formulas!$A$3*2))),1),ROUND(MIN(1,IF(Input!$A$11="Weekly",AN37/(Formulas!$A$3*1),AN37/(Formulas!$A$3*2))),1)*$C37))</f>
        <v>0</v>
      </c>
      <c r="AQ37" s="79"/>
      <c r="AR37" s="77"/>
      <c r="AS37" s="77"/>
      <c r="AT37" s="80">
        <f>IF($C37="",ROUND(MIN(1,IF(Input!$A$11="Weekly",AR37/(Formulas!$A$3*1),AR37/(Formulas!$A$3*2))),1),IF(TEXT(ISNUMBER($C37),"#####")="False",ROUND(MIN(1,IF(Input!$A$11="Weekly",AR37/(Formulas!$A$3*1),AR37/(Formulas!$A$3*2))),1),ROUND(MIN(1,IF(Input!$A$11="Weekly",AR37/(Formulas!$A$3*1),AR37/(Formulas!$A$3*2))),1)*$C37))</f>
        <v>0</v>
      </c>
      <c r="AU37" s="79"/>
      <c r="AV37" s="77"/>
      <c r="AW37" s="77"/>
      <c r="AX37" s="80">
        <f>IF($C37="",ROUND(MIN(1,IF(Input!$A$11="Weekly",AV37/(Formulas!$A$3*1),AV37/(Formulas!$A$3*2))),1),IF(TEXT(ISNUMBER($C37),"#####")="False",ROUND(MIN(1,IF(Input!$A$11="Weekly",AV37/(Formulas!$A$3*1),AV37/(Formulas!$A$3*2))),1),ROUND(MIN(1,IF(Input!$A$11="Weekly",AV37/(Formulas!$A$3*1),AV37/(Formulas!$A$3*2))),1)*$C37))</f>
        <v>0</v>
      </c>
      <c r="AY37" s="79"/>
      <c r="AZ37" s="77"/>
      <c r="BA37" s="77"/>
      <c r="BB37" s="80">
        <f>IF($C37="",ROUND(MIN(1,IF(Input!$A$11="Weekly",AZ37/(Formulas!$A$3*1),AZ37/(Formulas!$A$3*2))),1),IF(TEXT(ISNUMBER($C37),"#####")="False",ROUND(MIN(1,IF(Input!$A$11="Weekly",AZ37/(Formulas!$A$3*1),AZ37/(Formulas!$A$3*2))),1),ROUND(MIN(1,IF(Input!$A$11="Weekly",AZ37/(Formulas!$A$3*1),AZ37/(Formulas!$A$3*2))),1)*$C37))</f>
        <v>0</v>
      </c>
      <c r="BC37" s="79"/>
      <c r="BD37" s="77"/>
      <c r="BE37" s="77"/>
      <c r="BF37" s="80">
        <f>IF($C37="",ROUND(MIN(1,IF(Input!$A$11="Weekly",BD37/(Formulas!$A$3*1),BD37/(Formulas!$A$3*2))),1),IF(TEXT(ISNUMBER($C37),"#####")="False",ROUND(MIN(1,IF(Input!$A$11="Weekly",BD37/(Formulas!$A$3*1),BD37/(Formulas!$A$3*2))),1),ROUND(MIN(1,IF(Input!$A$11="Weekly",BD37/(Formulas!$A$3*1),BD37/(Formulas!$A$3*2))),1)*$C37))</f>
        <v>0</v>
      </c>
      <c r="BG37" s="79"/>
      <c r="BH37" s="77"/>
      <c r="BI37" s="77"/>
      <c r="BJ37" s="80">
        <f>IF($C37="",ROUND(MIN(1,IF(Input!$A$11="Weekly",BH37/(Formulas!$A$3*1),BH37/(Formulas!$A$3*2))),1),IF(TEXT(ISNUMBER($C37),"#####")="False",ROUND(MIN(1,IF(Input!$A$11="Weekly",BH37/(Formulas!$A$3*1),BH37/(Formulas!$A$3*2))),1),ROUND(MIN(1,IF(Input!$A$11="Weekly",BH37/(Formulas!$A$3*1),BH37/(Formulas!$A$3*2))),1)*$C37))</f>
        <v>0</v>
      </c>
      <c r="BK37" s="79"/>
      <c r="BL37" s="77"/>
      <c r="BM37" s="77"/>
      <c r="BN37" s="80">
        <f>IF($C37="",ROUND(MIN(1,IF(Input!$A$11="Weekly",BL37/(Formulas!$A$3*1),BL37/(Formulas!$A$3*2))),1),IF(TEXT(ISNUMBER($C37),"#####")="False",ROUND(MIN(1,IF(Input!$A$11="Weekly",BL37/(Formulas!$A$3*1),BL37/(Formulas!$A$3*2))),1),ROUND(MIN(1,IF(Input!$A$11="Weekly",BL37/(Formulas!$A$3*1),BL37/(Formulas!$A$3*2))),1)*$C37))</f>
        <v>0</v>
      </c>
      <c r="BO37" s="79"/>
      <c r="BP37" s="77"/>
      <c r="BQ37" s="77"/>
      <c r="BR37" s="80">
        <f>IF($C37="",ROUND(MIN(1,IF(Input!$A$11="Weekly",BP37/(Formulas!$A$3*1),BP37/(Formulas!$A$3*2))),1),IF(TEXT(ISNUMBER($C37),"#####")="False",ROUND(MIN(1,IF(Input!$A$11="Weekly",BP37/(Formulas!$A$3*1),BP37/(Formulas!$A$3*2))),1),ROUND(MIN(1,IF(Input!$A$11="Weekly",BP37/(Formulas!$A$3*1),BP37/(Formulas!$A$3*2))),1)*$C37))</f>
        <v>0</v>
      </c>
      <c r="BS37" s="79"/>
      <c r="BT37" s="77"/>
      <c r="BU37" s="77"/>
      <c r="BV37" s="80">
        <f>IF($C37="",ROUND(MIN(1,IF(Input!$A$11="Weekly",BT37/(Formulas!$A$3*1),BT37/(Formulas!$A$3*2))),1),IF(TEXT(ISNUMBER($C37),"#####")="False",ROUND(MIN(1,IF(Input!$A$11="Weekly",BT37/(Formulas!$A$3*1),BT37/(Formulas!$A$3*2))),1),ROUND(MIN(1,IF(Input!$A$11="Weekly",BT37/(Formulas!$A$3*1),BT37/(Formulas!$A$3*2))),1)*$C37))</f>
        <v>0</v>
      </c>
      <c r="BW37" s="79"/>
      <c r="BX37" s="77"/>
      <c r="BY37" s="77"/>
      <c r="BZ37" s="80">
        <f>IF($C37="",ROUND(MIN(1,IF(Input!$A$11="Weekly",BX37/(Formulas!$A$3*1),BX37/(Formulas!$A$3*2))),1),IF(TEXT(ISNUMBER($C37),"#####")="False",ROUND(MIN(1,IF(Input!$A$11="Weekly",BX37/(Formulas!$A$3*1),BX37/(Formulas!$A$3*2))),1),ROUND(MIN(1,IF(Input!$A$11="Weekly",BX37/(Formulas!$A$3*1),BX37/(Formulas!$A$3*2))),1)*$C37))</f>
        <v>0</v>
      </c>
      <c r="CA37" s="79"/>
      <c r="CB37" s="77"/>
      <c r="CC37" s="77"/>
      <c r="CD37" s="80">
        <f>IF($C37="",ROUND(MIN(1,IF(Input!$A$11="Weekly",CB37/(Formulas!$A$3*1),CB37/(Formulas!$A$3*2))),1),IF(TEXT(ISNUMBER($C37),"#####")="False",ROUND(MIN(1,IF(Input!$A$11="Weekly",CB37/(Formulas!$A$3*1),CB37/(Formulas!$A$3*2))),1),ROUND(MIN(1,IF(Input!$A$11="Weekly",CB37/(Formulas!$A$3*1),CB37/(Formulas!$A$3*2))),1)*$C37))</f>
        <v>0</v>
      </c>
      <c r="CE37" s="79"/>
      <c r="CF37" s="77"/>
      <c r="CG37" s="77"/>
      <c r="CH37" s="80">
        <f>IF($C37="",ROUND(MIN(1,IF(Input!$A$11="Weekly",CF37/(Formulas!$A$3*1),CF37/(Formulas!$A$3*2))),1),IF(TEXT(ISNUMBER($C37),"#####")="False",ROUND(MIN(1,IF(Input!$A$11="Weekly",CF37/(Formulas!$A$3*1),CF37/(Formulas!$A$3*2))),1),ROUND(MIN(1,IF(Input!$A$11="Weekly",CF37/(Formulas!$A$3*1),CF37/(Formulas!$A$3*2))),1)*$C37))</f>
        <v>0</v>
      </c>
      <c r="CI37" s="79"/>
      <c r="CJ37" s="77"/>
      <c r="CK37" s="77"/>
      <c r="CL37" s="80">
        <f>IF($C37="",ROUND(MIN(1,IF(Input!$A$11="Weekly",CJ37/(Formulas!$A$3*1),CJ37/(Formulas!$A$3*2))),1),IF(TEXT(ISNUMBER($C37),"#####")="False",ROUND(MIN(1,IF(Input!$A$11="Weekly",CJ37/(Formulas!$A$3*1),CJ37/(Formulas!$A$3*2))),1),ROUND(MIN(1,IF(Input!$A$11="Weekly",CJ37/(Formulas!$A$3*1),CJ37/(Formulas!$A$3*2))),1)*$C37))</f>
        <v>0</v>
      </c>
      <c r="CM37" s="79"/>
      <c r="CN37" s="77"/>
      <c r="CO37" s="77"/>
      <c r="CP37" s="80">
        <f>IF($C37="",ROUND(MIN(1,IF(Input!$A$11="Weekly",CN37/(Formulas!$A$3*1),CN37/(Formulas!$A$3*2))),1),IF(TEXT(ISNUMBER($C37),"#####")="False",ROUND(MIN(1,IF(Input!$A$11="Weekly",CN37/(Formulas!$A$3*1),CN37/(Formulas!$A$3*2))),1),ROUND(MIN(1,IF(Input!$A$11="Weekly",CN37/(Formulas!$A$3*1),CN37/(Formulas!$A$3*2))),1)*$C37))</f>
        <v>0</v>
      </c>
      <c r="CQ37" s="79"/>
      <c r="CR37" s="77"/>
      <c r="CS37" s="77"/>
      <c r="CT37" s="80">
        <f>IF($C37="",ROUND(MIN(1,IF(Input!$A$11="Weekly",CR37/(Formulas!$A$3*1),CR37/(Formulas!$A$3*2))),1),IF(TEXT(ISNUMBER($C37),"#####")="False",ROUND(MIN(1,IF(Input!$A$11="Weekly",CR37/(Formulas!$A$3*1),CR37/(Formulas!$A$3*2))),1),ROUND(MIN(1,IF(Input!$A$11="Weekly",CR37/(Formulas!$A$3*1),CR37/(Formulas!$A$3*2))),1)*$C37))</f>
        <v>0</v>
      </c>
      <c r="CU37" s="79"/>
      <c r="CV37" s="77"/>
      <c r="CW37" s="77"/>
      <c r="CX37" s="80">
        <f>IF($C37="",ROUND(MIN(1,IF(Input!$A$11="Weekly",CV37/(Formulas!$A$3*1),CV37/(Formulas!$A$3*2))),1),IF(TEXT(ISNUMBER($C37),"#####")="False",ROUND(MIN(1,IF(Input!$A$11="Weekly",CV37/(Formulas!$A$3*1),CV37/(Formulas!$A$3*2))),1),ROUND(MIN(1,IF(Input!$A$11="Weekly",CV37/(Formulas!$A$3*1),CV37/(Formulas!$A$3*2))),1)*$C37))</f>
        <v>0</v>
      </c>
      <c r="CY37" s="79"/>
      <c r="CZ37" s="77"/>
      <c r="DA37" s="77"/>
      <c r="DB37" s="80">
        <f>IF($C37="",ROUND(MIN(1,IF(Input!$A$11="Weekly",CZ37/(Formulas!$A$3*1),CZ37/(Formulas!$A$3*2))),1),IF(TEXT(ISNUMBER($C37),"#####")="False",ROUND(MIN(1,IF(Input!$A$11="Weekly",CZ37/(Formulas!$A$3*1),CZ37/(Formulas!$A$3*2))),1),ROUND(MIN(1,IF(Input!$A$11="Weekly",CZ37/(Formulas!$A$3*1),CZ37/(Formulas!$A$3*2))),1)*$C37))</f>
        <v>0</v>
      </c>
      <c r="DC37" s="79"/>
      <c r="DD37" s="77"/>
      <c r="DE37" s="77"/>
      <c r="DF37" s="80">
        <f>IF($C37="",ROUND(MIN(1,IF(Input!$A$11="Weekly",DD37/(Formulas!$A$3*1),DD37/(Formulas!$A$3*2))),1),IF(TEXT(ISNUMBER($C37),"#####")="False",ROUND(MIN(1,IF(Input!$A$11="Weekly",DD37/(Formulas!$A$3*1),DD37/(Formulas!$A$3*2))),1),ROUND(MIN(1,IF(Input!$A$11="Weekly",DD37/(Formulas!$A$3*1),DD37/(Formulas!$A$3*2))),1)*$C37))</f>
        <v>0</v>
      </c>
      <c r="DG37" s="79"/>
      <c r="DH37" s="77"/>
      <c r="DI37" s="77"/>
      <c r="DJ37" s="80">
        <f>IF($C37="",ROUND(MIN(1,IF(Input!$A$11="Weekly",DH37/(Formulas!$A$3*1),DH37/(Formulas!$A$3*2))),1),IF(TEXT(ISNUMBER($C37),"#####")="False",ROUND(MIN(1,IF(Input!$A$11="Weekly",DH37/(Formulas!$A$3*1),DH37/(Formulas!$A$3*2))),1),ROUND(MIN(1,IF(Input!$A$11="Weekly",DH37/(Formulas!$A$3*1),DH37/(Formulas!$A$3*2))),1)*$C37))</f>
        <v>0</v>
      </c>
      <c r="DK37" s="79"/>
      <c r="DL37" s="77"/>
      <c r="DM37" s="77"/>
      <c r="DN37" s="80">
        <f>IF($C37="",ROUND(MIN(1,IF(Input!$A$11="Weekly",DL37/(Formulas!$A$3*1),DL37/(Formulas!$A$3*2))),1),IF(TEXT(ISNUMBER($C37),"#####")="False",ROUND(MIN(1,IF(Input!$A$11="Weekly",DL37/(Formulas!$A$3*1),DL37/(Formulas!$A$3*2))),1),ROUND(MIN(1,IF(Input!$A$11="Weekly",DL37/(Formulas!$A$3*1),DL37/(Formulas!$A$3*2))),1)*$C37))</f>
        <v>0</v>
      </c>
      <c r="DO37" s="79"/>
      <c r="DP37" s="77"/>
      <c r="DQ37" s="77"/>
      <c r="DR37" s="80">
        <f>IF($C37="",ROUND(MIN(1,IF(Input!$A$11="Weekly",DP37/(Formulas!$A$3*1),DP37/(Formulas!$A$3*2))),1),IF(TEXT(ISNUMBER($C37),"#####")="False",ROUND(MIN(1,IF(Input!$A$11="Weekly",DP37/(Formulas!$A$3*1),DP37/(Formulas!$A$3*2))),1),ROUND(MIN(1,IF(Input!$A$11="Weekly",DP37/(Formulas!$A$3*1),DP37/(Formulas!$A$3*2))),1)*$C37))</f>
        <v>0</v>
      </c>
      <c r="DS37" s="79"/>
      <c r="DT37" s="77"/>
      <c r="DU37" s="77"/>
      <c r="DV37" s="80">
        <f>IF($C37="",ROUND(MIN(1,IF(Input!$A$11="Weekly",DT37/(Formulas!$A$3*1),DT37/(Formulas!$A$3*2))),1),IF(TEXT(ISNUMBER($C37),"#####")="False",ROUND(MIN(1,IF(Input!$A$11="Weekly",DT37/(Formulas!$A$3*1),DT37/(Formulas!$A$3*2))),1),ROUND(MIN(1,IF(Input!$A$11="Weekly",DT37/(Formulas!$A$3*1),DT37/(Formulas!$A$3*2))),1)*$C37))</f>
        <v>0</v>
      </c>
      <c r="DW37" s="79"/>
      <c r="DX37" s="77"/>
      <c r="DY37" s="77"/>
      <c r="DZ37" s="80">
        <f>IF($C37="",ROUND(MIN(1,IF(Input!$A$11="Weekly",DX37/(Formulas!$A$3*1),DX37/(Formulas!$A$3*2))),1),IF(TEXT(ISNUMBER($C37),"#####")="False",ROUND(MIN(1,IF(Input!$A$11="Weekly",DX37/(Formulas!$A$3*1),DX37/(Formulas!$A$3*2))),1),ROUND(MIN(1,IF(Input!$A$11="Weekly",DX37/(Formulas!$A$3*1),DX37/(Formulas!$A$3*2))),1)*$C37))</f>
        <v>0</v>
      </c>
      <c r="EA37" s="79"/>
      <c r="EB37" s="77"/>
      <c r="EC37" s="77"/>
      <c r="ED37" s="80">
        <f>IF($C37="",ROUND(MIN(1,IF(Input!$A$11="Weekly",EB37/(Formulas!$A$3*1),EB37/(Formulas!$A$3*2))),1),IF(TEXT(ISNUMBER($C37),"#####")="False",ROUND(MIN(1,IF(Input!$A$11="Weekly",EB37/(Formulas!$A$3*1),EB37/(Formulas!$A$3*2))),1),ROUND(MIN(1,IF(Input!$A$11="Weekly",EB37/(Formulas!$A$3*1),EB37/(Formulas!$A$3*2))),1)*$C37))</f>
        <v>0</v>
      </c>
      <c r="EE37" s="79"/>
      <c r="EF37" s="77"/>
      <c r="EG37" s="77"/>
      <c r="EH37" s="80">
        <f>IF($C37="",ROUND(MIN(1,IF(Input!$A$11="Weekly",EF37/(Formulas!$A$3*1),EF37/(Formulas!$A$3*2))),1),IF(TEXT(ISNUMBER($C37),"#####")="False",ROUND(MIN(1,IF(Input!$A$11="Weekly",EF37/(Formulas!$A$3*1),EF37/(Formulas!$A$3*2))),1),ROUND(MIN(1,IF(Input!$A$11="Weekly",EF37/(Formulas!$A$3*1),EF37/(Formulas!$A$3*2))),1)*$C37))</f>
        <v>0</v>
      </c>
      <c r="EI37" s="79"/>
      <c r="EJ37" s="77"/>
      <c r="EK37" s="77"/>
      <c r="EL37" s="80">
        <f>IF($C37="",ROUND(MIN(1,IF(Input!$A$11="Weekly",EJ37/(Formulas!$A$3*1),EJ37/(Formulas!$A$3*2))),1),IF(TEXT(ISNUMBER($C37),"#####")="False",ROUND(MIN(1,IF(Input!$A$11="Weekly",EJ37/(Formulas!$A$3*1),EJ37/(Formulas!$A$3*2))),1),ROUND(MIN(1,IF(Input!$A$11="Weekly",EJ37/(Formulas!$A$3*1),EJ37/(Formulas!$A$3*2))),1)*$C37))</f>
        <v>0</v>
      </c>
      <c r="EM37" s="79"/>
      <c r="EN37" s="77"/>
      <c r="EO37" s="77"/>
      <c r="EP37" s="80">
        <f>IF($C37="",ROUND(MIN(1,IF(Input!$A$11="Weekly",EN37/(Formulas!$A$3*1),EN37/(Formulas!$A$3*2))),1),IF(TEXT(ISNUMBER($C37),"#####")="False",ROUND(MIN(1,IF(Input!$A$11="Weekly",EN37/(Formulas!$A$3*1),EN37/(Formulas!$A$3*2))),1),ROUND(MIN(1,IF(Input!$A$11="Weekly",EN37/(Formulas!$A$3*1),EN37/(Formulas!$A$3*2))),1)*$C37))</f>
        <v>0</v>
      </c>
      <c r="EQ37" s="79"/>
      <c r="ER37" s="77"/>
      <c r="ES37" s="77"/>
      <c r="ET37" s="80">
        <f>IF($C37="",ROUND(MIN(1,IF(Input!$A$11="Weekly",ER37/(Formulas!$A$3*1),ER37/(Formulas!$A$3*2))),1),IF(TEXT(ISNUMBER($C37),"#####")="False",ROUND(MIN(1,IF(Input!$A$11="Weekly",ER37/(Formulas!$A$3*1),ER37/(Formulas!$A$3*2))),1),ROUND(MIN(1,IF(Input!$A$11="Weekly",ER37/(Formulas!$A$3*1),ER37/(Formulas!$A$3*2))),1)*$C37))</f>
        <v>0</v>
      </c>
      <c r="EU37" s="79"/>
      <c r="EV37" s="77"/>
      <c r="EW37" s="77"/>
      <c r="EX37" s="80">
        <f>IF($C37="",ROUND(MIN(1,IF(Input!$A$11="Weekly",EV37/(Formulas!$A$3*1),EV37/(Formulas!$A$3*2))),1),IF(TEXT(ISNUMBER($C37),"#####")="False",ROUND(MIN(1,IF(Input!$A$11="Weekly",EV37/(Formulas!$A$3*1),EV37/(Formulas!$A$3*2))),1),ROUND(MIN(1,IF(Input!$A$11="Weekly",EV37/(Formulas!$A$3*1),EV37/(Formulas!$A$3*2))),1)*$C37))</f>
        <v>0</v>
      </c>
      <c r="EY37" s="79"/>
      <c r="EZ37" s="77"/>
      <c r="FA37" s="77"/>
      <c r="FB37" s="80">
        <f>IF($C37="",ROUND(MIN(1,IF(Input!$A$11="Weekly",EZ37/(Formulas!$A$3*1),EZ37/(Formulas!$A$3*2))),1),IF(TEXT(ISNUMBER($C37),"#####")="False",ROUND(MIN(1,IF(Input!$A$11="Weekly",EZ37/(Formulas!$A$3*1),EZ37/(Formulas!$A$3*2))),1),ROUND(MIN(1,IF(Input!$A$11="Weekly",EZ37/(Formulas!$A$3*1),EZ37/(Formulas!$A$3*2))),1)*$C37))</f>
        <v>0</v>
      </c>
      <c r="FC37" s="79"/>
      <c r="FD37" s="77"/>
      <c r="FE37" s="77"/>
      <c r="FF37" s="80">
        <f>IF($C37="",ROUND(MIN(1,IF(Input!$A$11="Weekly",FD37/(Formulas!$A$3*1),FD37/(Formulas!$A$3*2))),1),IF(TEXT(ISNUMBER($C37),"#####")="False",ROUND(MIN(1,IF(Input!$A$11="Weekly",FD37/(Formulas!$A$3*1),FD37/(Formulas!$A$3*2))),1),ROUND(MIN(1,IF(Input!$A$11="Weekly",FD37/(Formulas!$A$3*1),FD37/(Formulas!$A$3*2))),1)*$C37))</f>
        <v>0</v>
      </c>
      <c r="FG37" s="79"/>
      <c r="FH37" s="77"/>
      <c r="FI37" s="77"/>
      <c r="FJ37" s="80">
        <f>IF($C37="",ROUND(MIN(1,IF(Input!$A$11="Weekly",FH37/(Formulas!$A$3*1),FH37/(Formulas!$A$3*2))),1),IF(TEXT(ISNUMBER($C37),"#####")="False",ROUND(MIN(1,IF(Input!$A$11="Weekly",FH37/(Formulas!$A$3*1),FH37/(Formulas!$A$3*2))),1),ROUND(MIN(1,IF(Input!$A$11="Weekly",FH37/(Formulas!$A$3*1),FH37/(Formulas!$A$3*2))),1)*$C37))</f>
        <v>0</v>
      </c>
      <c r="FK37" s="79"/>
      <c r="FL37" s="77"/>
      <c r="FM37" s="77"/>
      <c r="FN37" s="80">
        <f>IF($C37="",ROUND(MIN(1,IF(Input!$A$11="Weekly",FL37/(Formulas!$A$3*1),FL37/(Formulas!$A$3*2))),1),IF(TEXT(ISNUMBER($C37),"#####")="False",ROUND(MIN(1,IF(Input!$A$11="Weekly",FL37/(Formulas!$A$3*1),FL37/(Formulas!$A$3*2))),1),ROUND(MIN(1,IF(Input!$A$11="Weekly",FL37/(Formulas!$A$3*1),FL37/(Formulas!$A$3*2))),1)*$C37))</f>
        <v>0</v>
      </c>
      <c r="FO37" s="79"/>
      <c r="FP37" s="77"/>
      <c r="FQ37" s="77"/>
      <c r="FR37" s="80">
        <f>IF($C37="",ROUND(MIN(1,IF(Input!$A$11="Weekly",FP37/(Formulas!$A$3*1),FP37/(Formulas!$A$3*2))),1),IF(TEXT(ISNUMBER($C37),"#####")="False",ROUND(MIN(1,IF(Input!$A$11="Weekly",FP37/(Formulas!$A$3*1),FP37/(Formulas!$A$3*2))),1),ROUND(MIN(1,IF(Input!$A$11="Weekly",FP37/(Formulas!$A$3*1),FP37/(Formulas!$A$3*2))),1)*$C37))</f>
        <v>0</v>
      </c>
      <c r="FS37" s="79"/>
      <c r="FT37" s="77"/>
      <c r="FU37" s="77"/>
      <c r="FV37" s="80">
        <f>IF($C37="",ROUND(MIN(1,IF(Input!$A$11="Weekly",FT37/(Formulas!$A$3*1),FT37/(Formulas!$A$3*2))),1),IF(TEXT(ISNUMBER($C37),"#####")="False",ROUND(MIN(1,IF(Input!$A$11="Weekly",FT37/(Formulas!$A$3*1),FT37/(Formulas!$A$3*2))),1),ROUND(MIN(1,IF(Input!$A$11="Weekly",FT37/(Formulas!$A$3*1),FT37/(Formulas!$A$3*2))),1)*$C37))</f>
        <v>0</v>
      </c>
      <c r="FW37" s="79"/>
      <c r="FX37" s="77"/>
      <c r="FY37" s="77"/>
      <c r="FZ37" s="80">
        <f>IF($C37="",ROUND(MIN(1,IF(Input!$A$11="Weekly",FX37/(Formulas!$A$3*1),FX37/(Formulas!$A$3*2))),1),IF(TEXT(ISNUMBER($C37),"#####")="False",ROUND(MIN(1,IF(Input!$A$11="Weekly",FX37/(Formulas!$A$3*1),FX37/(Formulas!$A$3*2))),1),ROUND(MIN(1,IF(Input!$A$11="Weekly",FX37/(Formulas!$A$3*1),FX37/(Formulas!$A$3*2))),1)*$C37))</f>
        <v>0</v>
      </c>
      <c r="GA37" s="79"/>
      <c r="GB37" s="77"/>
      <c r="GC37" s="77"/>
      <c r="GD37" s="80">
        <f>IF($C37="",ROUND(MIN(1,IF(Input!$A$11="Weekly",GB37/(Formulas!$A$3*1),GB37/(Formulas!$A$3*2))),1),IF(TEXT(ISNUMBER($C37),"#####")="False",ROUND(MIN(1,IF(Input!$A$11="Weekly",GB37/(Formulas!$A$3*1),GB37/(Formulas!$A$3*2))),1),ROUND(MIN(1,IF(Input!$A$11="Weekly",GB37/(Formulas!$A$3*1),GB37/(Formulas!$A$3*2))),1)*$C37))</f>
        <v>0</v>
      </c>
      <c r="GE37" s="79"/>
      <c r="GF37" s="77"/>
      <c r="GG37" s="77"/>
      <c r="GH37" s="80">
        <f>IF($C37="",ROUND(MIN(1,IF(Input!$A$11="Weekly",GF37/(Formulas!$A$3*1),GF37/(Formulas!$A$3*2))),1),IF(TEXT(ISNUMBER($C37),"#####")="False",ROUND(MIN(1,IF(Input!$A$11="Weekly",GF37/(Formulas!$A$3*1),GF37/(Formulas!$A$3*2))),1),ROUND(MIN(1,IF(Input!$A$11="Weekly",GF37/(Formulas!$A$3*1),GF37/(Formulas!$A$3*2))),1)*$C37))</f>
        <v>0</v>
      </c>
      <c r="GI37" s="79"/>
      <c r="GJ37" s="77"/>
      <c r="GK37" s="77"/>
      <c r="GL37" s="80">
        <f>IF($C37="",ROUND(MIN(1,IF(Input!$A$11="Weekly",GJ37/(Formulas!$A$3*1),GJ37/(Formulas!$A$3*2))),1),IF(TEXT(ISNUMBER($C37),"#####")="False",ROUND(MIN(1,IF(Input!$A$11="Weekly",GJ37/(Formulas!$A$3*1),GJ37/(Formulas!$A$3*2))),1),ROUND(MIN(1,IF(Input!$A$11="Weekly",GJ37/(Formulas!$A$3*1),GJ37/(Formulas!$A$3*2))),1)*$C37))</f>
        <v>0</v>
      </c>
      <c r="GM37" s="79"/>
      <c r="GN37" s="77"/>
      <c r="GO37" s="77"/>
      <c r="GP37" s="80">
        <f>IF($C37="",ROUND(MIN(1,IF(Input!$A$11="Weekly",GN37/(Formulas!$A$3*1),GN37/(Formulas!$A$3*2))),1),IF(TEXT(ISNUMBER($C37),"#####")="False",ROUND(MIN(1,IF(Input!$A$11="Weekly",GN37/(Formulas!$A$3*1),GN37/(Formulas!$A$3*2))),1),ROUND(MIN(1,IF(Input!$A$11="Weekly",GN37/(Formulas!$A$3*1),GN37/(Formulas!$A$3*2))),1)*$C37))</f>
        <v>0</v>
      </c>
      <c r="GQ37" s="79"/>
      <c r="GR37" s="77"/>
      <c r="GS37" s="77"/>
      <c r="GT37" s="80">
        <f>IF($C37="",ROUND(MIN(1,IF(Input!$A$11="Weekly",GR37/(Formulas!$A$3*1),GR37/(Formulas!$A$3*2))),1),IF(TEXT(ISNUMBER($C37),"#####")="False",ROUND(MIN(1,IF(Input!$A$11="Weekly",GR37/(Formulas!$A$3*1),GR37/(Formulas!$A$3*2))),1),ROUND(MIN(1,IF(Input!$A$11="Weekly",GR37/(Formulas!$A$3*1),GR37/(Formulas!$A$3*2))),1)*$C37))</f>
        <v>0</v>
      </c>
      <c r="GU37" s="79"/>
      <c r="GV37" s="77"/>
      <c r="GW37" s="77"/>
      <c r="GX37" s="80">
        <f>IF($C37="",ROUND(MIN(1,IF(Input!$A$11="Weekly",GV37/(Formulas!$A$3*1),GV37/(Formulas!$A$3*2))),1),IF(TEXT(ISNUMBER($C37),"#####")="False",ROUND(MIN(1,IF(Input!$A$11="Weekly",GV37/(Formulas!$A$3*1),GV37/(Formulas!$A$3*2))),1),ROUND(MIN(1,IF(Input!$A$11="Weekly",GV37/(Formulas!$A$3*1),GV37/(Formulas!$A$3*2))),1)*$C37))</f>
        <v>0</v>
      </c>
      <c r="GY37" s="79"/>
      <c r="GZ37" s="77"/>
      <c r="HA37" s="77"/>
      <c r="HB37" s="80">
        <f>IF($C37="",ROUND(MIN(1,IF(Input!$A$11="Weekly",GZ37/(Formulas!$A$3*1),GZ37/(Formulas!$A$3*2))),1),IF(TEXT(ISNUMBER($C37),"#####")="False",ROUND(MIN(1,IF(Input!$A$11="Weekly",GZ37/(Formulas!$A$3*1),GZ37/(Formulas!$A$3*2))),1),ROUND(MIN(1,IF(Input!$A$11="Weekly",GZ37/(Formulas!$A$3*1),GZ37/(Formulas!$A$3*2))),1)*$C37))</f>
        <v>0</v>
      </c>
      <c r="HC37" s="79"/>
      <c r="HD37" s="77"/>
      <c r="HE37" s="77"/>
      <c r="HF37" s="80">
        <f>IF($C37="",ROUND(MIN(1,IF(Input!$A$11="Weekly",HD37/(Formulas!$A$3*1),HD37/(Formulas!$A$3*2))),1),IF(TEXT(ISNUMBER($C37),"#####")="False",ROUND(MIN(1,IF(Input!$A$11="Weekly",HD37/(Formulas!$A$3*1),HD37/(Formulas!$A$3*2))),1),ROUND(MIN(1,IF(Input!$A$11="Weekly",HD37/(Formulas!$A$3*1),HD37/(Formulas!$A$3*2))),1)*$C37))</f>
        <v>0</v>
      </c>
      <c r="HG37" s="79"/>
      <c r="HH37" s="35"/>
      <c r="HI37" s="35">
        <f t="shared" si="0"/>
        <v>0</v>
      </c>
      <c r="HJ37" s="35"/>
      <c r="HK37" s="35">
        <f t="shared" si="1"/>
        <v>0</v>
      </c>
      <c r="HL37" s="35"/>
      <c r="HM37" s="35">
        <f t="shared" si="2"/>
        <v>0</v>
      </c>
      <c r="HN37" s="35"/>
      <c r="HO37" s="35">
        <f t="shared" si="3"/>
        <v>0</v>
      </c>
      <c r="HP37" s="35"/>
      <c r="HQ37" s="35"/>
      <c r="HR37" s="35"/>
      <c r="HS37" s="35"/>
      <c r="HT37" s="35"/>
    </row>
    <row r="38" spans="2:228" x14ac:dyDescent="0.25">
      <c r="B38" s="74"/>
      <c r="D38" s="77"/>
      <c r="E38" s="77"/>
      <c r="F38" s="80">
        <f>IF($C38="",ROUND(MIN(1,IF(Input!$A$11="Weekly",D38/(Formulas!$A$3*1),D38/(Formulas!$A$3*2))),1),IF(TEXT(ISNUMBER($C38),"#####")="False",ROUND(MIN(1,IF(Input!$A$11="Weekly",D38/(Formulas!$A$3*1),D38/(Formulas!$A$3*2))),1),ROUND(MIN(1,IF(Input!$A$11="Weekly",D38/(Formulas!$A$3*1),D38/(Formulas!$A$3*2))),1)*$C38))</f>
        <v>0</v>
      </c>
      <c r="G38" s="101"/>
      <c r="H38" s="77"/>
      <c r="I38" s="77"/>
      <c r="J38" s="80">
        <f>IF($C38="",ROUND(MIN(1,IF(Input!$A$11="Weekly",H38/(Formulas!$A$3*1),H38/(Formulas!$A$3*2))),1),IF(TEXT(ISNUMBER($C38),"#####")="False",ROUND(MIN(1,IF(Input!$A$11="Weekly",H38/(Formulas!$A$3*1),H38/(Formulas!$A$3*2))),1),ROUND(MIN(1,IF(Input!$A$11="Weekly",H38/(Formulas!$A$3*1),H38/(Formulas!$A$3*2))),1)*$C38))</f>
        <v>0</v>
      </c>
      <c r="K38" s="101"/>
      <c r="L38" s="77"/>
      <c r="M38" s="77"/>
      <c r="N38" s="80">
        <f>IF($C38="",ROUND(MIN(1,IF(Input!$A$11="Weekly",L38/(Formulas!$A$3*1),L38/(Formulas!$A$3*2))),1),IF(TEXT(ISNUMBER($C38),"#####")="False",ROUND(MIN(1,IF(Input!$A$11="Weekly",L38/(Formulas!$A$3*1),L38/(Formulas!$A$3*2))),1),ROUND(MIN(1,IF(Input!$A$11="Weekly",L38/(Formulas!$A$3*1),L38/(Formulas!$A$3*2))),1)*$C38))</f>
        <v>0</v>
      </c>
      <c r="O38" s="101"/>
      <c r="P38" s="77"/>
      <c r="Q38" s="77"/>
      <c r="R38" s="80">
        <f>IF($C38="",ROUND(MIN(1,IF(Input!$A$11="Weekly",P38/(Formulas!$A$3*1),P38/(Formulas!$A$3*2))),1),IF(TEXT(ISNUMBER($C38),"#####")="False",ROUND(MIN(1,IF(Input!$A$11="Weekly",P38/(Formulas!$A$3*1),P38/(Formulas!$A$3*2))),1),ROUND(MIN(1,IF(Input!$A$11="Weekly",P38/(Formulas!$A$3*1),P38/(Formulas!$A$3*2))),1)*$C38))</f>
        <v>0</v>
      </c>
      <c r="S38" s="101"/>
      <c r="T38" s="77"/>
      <c r="U38" s="77"/>
      <c r="V38" s="80">
        <f>IF($C38="",ROUND(MIN(1,IF(Input!$A$11="Weekly",T38/(Formulas!$A$3*1),T38/(Formulas!$A$3*2))),1),IF(TEXT(ISNUMBER($C38),"#####")="False",ROUND(MIN(1,IF(Input!$A$11="Weekly",T38/(Formulas!$A$3*1),T38/(Formulas!$A$3*2))),1),ROUND(MIN(1,IF(Input!$A$11="Weekly",T38/(Formulas!$A$3*1),T38/(Formulas!$A$3*2))),1)*$C38))</f>
        <v>0</v>
      </c>
      <c r="W38" s="79"/>
      <c r="X38" s="77"/>
      <c r="Y38" s="77"/>
      <c r="Z38" s="80">
        <f>IF($C38="",ROUND(MIN(1,IF(Input!$A$11="Weekly",X38/(Formulas!$A$3*1),X38/(Formulas!$A$3*2))),1),IF(TEXT(ISNUMBER($C38),"#####")="False",ROUND(MIN(1,IF(Input!$A$11="Weekly",X38/(Formulas!$A$3*1),X38/(Formulas!$A$3*2))),1),ROUND(MIN(1,IF(Input!$A$11="Weekly",X38/(Formulas!$A$3*1),X38/(Formulas!$A$3*2))),1)*$C38))</f>
        <v>0</v>
      </c>
      <c r="AA38" s="101"/>
      <c r="AB38" s="77"/>
      <c r="AC38" s="77"/>
      <c r="AD38" s="80">
        <f>IF($C38="",ROUND(MIN(1,IF(Input!$A$11="Weekly",AB38/(Formulas!$A$3*1),AB38/(Formulas!$A$3*2))),1),IF(TEXT(ISNUMBER($C38),"#####")="False",ROUND(MIN(1,IF(Input!$A$11="Weekly",AB38/(Formulas!$A$3*1),AB38/(Formulas!$A$3*2))),1),ROUND(MIN(1,IF(Input!$A$11="Weekly",AB38/(Formulas!$A$3*1),AB38/(Formulas!$A$3*2))),1)*$C38))</f>
        <v>0</v>
      </c>
      <c r="AE38" s="101"/>
      <c r="AF38" s="77"/>
      <c r="AG38" s="77"/>
      <c r="AH38" s="80">
        <f>IF($C38="",ROUND(MIN(1,IF(Input!$A$11="Weekly",AF38/(Formulas!$A$3*1),AF38/(Formulas!$A$3*2))),1),IF(TEXT(ISNUMBER($C38),"#####")="False",ROUND(MIN(1,IF(Input!$A$11="Weekly",AF38/(Formulas!$A$3*1),AF38/(Formulas!$A$3*2))),1),ROUND(MIN(1,IF(Input!$A$11="Weekly",AF38/(Formulas!$A$3*1),AF38/(Formulas!$A$3*2))),1)*$C38))</f>
        <v>0</v>
      </c>
      <c r="AI38" s="101"/>
      <c r="AJ38" s="77"/>
      <c r="AK38" s="77"/>
      <c r="AL38" s="80">
        <f>IF($C38="",ROUND(MIN(1,IF(Input!$A$11="Weekly",AJ38/(Formulas!$A$3*1),AJ38/(Formulas!$A$3*2))),1),IF(TEXT(ISNUMBER($C38),"#####")="False",ROUND(MIN(1,IF(Input!$A$11="Weekly",AJ38/(Formulas!$A$3*1),AJ38/(Formulas!$A$3*2))),1),ROUND(MIN(1,IF(Input!$A$11="Weekly",AJ38/(Formulas!$A$3*1),AJ38/(Formulas!$A$3*2))),1)*$C38))</f>
        <v>0</v>
      </c>
      <c r="AM38" s="79"/>
      <c r="AN38" s="77"/>
      <c r="AO38" s="77"/>
      <c r="AP38" s="80">
        <f>IF($C38="",ROUND(MIN(1,IF(Input!$A$11="Weekly",AN38/(Formulas!$A$3*1),AN38/(Formulas!$A$3*2))),1),IF(TEXT(ISNUMBER($C38),"#####")="False",ROUND(MIN(1,IF(Input!$A$11="Weekly",AN38/(Formulas!$A$3*1),AN38/(Formulas!$A$3*2))),1),ROUND(MIN(1,IF(Input!$A$11="Weekly",AN38/(Formulas!$A$3*1),AN38/(Formulas!$A$3*2))),1)*$C38))</f>
        <v>0</v>
      </c>
      <c r="AQ38" s="79"/>
      <c r="AR38" s="77"/>
      <c r="AS38" s="77"/>
      <c r="AT38" s="80">
        <f>IF($C38="",ROUND(MIN(1,IF(Input!$A$11="Weekly",AR38/(Formulas!$A$3*1),AR38/(Formulas!$A$3*2))),1),IF(TEXT(ISNUMBER($C38),"#####")="False",ROUND(MIN(1,IF(Input!$A$11="Weekly",AR38/(Formulas!$A$3*1),AR38/(Formulas!$A$3*2))),1),ROUND(MIN(1,IF(Input!$A$11="Weekly",AR38/(Formulas!$A$3*1),AR38/(Formulas!$A$3*2))),1)*$C38))</f>
        <v>0</v>
      </c>
      <c r="AU38" s="79"/>
      <c r="AV38" s="77"/>
      <c r="AW38" s="77"/>
      <c r="AX38" s="80">
        <f>IF($C38="",ROUND(MIN(1,IF(Input!$A$11="Weekly",AV38/(Formulas!$A$3*1),AV38/(Formulas!$A$3*2))),1),IF(TEXT(ISNUMBER($C38),"#####")="False",ROUND(MIN(1,IF(Input!$A$11="Weekly",AV38/(Formulas!$A$3*1),AV38/(Formulas!$A$3*2))),1),ROUND(MIN(1,IF(Input!$A$11="Weekly",AV38/(Formulas!$A$3*1),AV38/(Formulas!$A$3*2))),1)*$C38))</f>
        <v>0</v>
      </c>
      <c r="AY38" s="79"/>
      <c r="AZ38" s="77"/>
      <c r="BA38" s="77"/>
      <c r="BB38" s="80">
        <f>IF($C38="",ROUND(MIN(1,IF(Input!$A$11="Weekly",AZ38/(Formulas!$A$3*1),AZ38/(Formulas!$A$3*2))),1),IF(TEXT(ISNUMBER($C38),"#####")="False",ROUND(MIN(1,IF(Input!$A$11="Weekly",AZ38/(Formulas!$A$3*1),AZ38/(Formulas!$A$3*2))),1),ROUND(MIN(1,IF(Input!$A$11="Weekly",AZ38/(Formulas!$A$3*1),AZ38/(Formulas!$A$3*2))),1)*$C38))</f>
        <v>0</v>
      </c>
      <c r="BC38" s="79"/>
      <c r="BD38" s="77"/>
      <c r="BE38" s="77"/>
      <c r="BF38" s="80">
        <f>IF($C38="",ROUND(MIN(1,IF(Input!$A$11="Weekly",BD38/(Formulas!$A$3*1),BD38/(Formulas!$A$3*2))),1),IF(TEXT(ISNUMBER($C38),"#####")="False",ROUND(MIN(1,IF(Input!$A$11="Weekly",BD38/(Formulas!$A$3*1),BD38/(Formulas!$A$3*2))),1),ROUND(MIN(1,IF(Input!$A$11="Weekly",BD38/(Formulas!$A$3*1),BD38/(Formulas!$A$3*2))),1)*$C38))</f>
        <v>0</v>
      </c>
      <c r="BG38" s="79"/>
      <c r="BH38" s="77"/>
      <c r="BI38" s="77"/>
      <c r="BJ38" s="80">
        <f>IF($C38="",ROUND(MIN(1,IF(Input!$A$11="Weekly",BH38/(Formulas!$A$3*1),BH38/(Formulas!$A$3*2))),1),IF(TEXT(ISNUMBER($C38),"#####")="False",ROUND(MIN(1,IF(Input!$A$11="Weekly",BH38/(Formulas!$A$3*1),BH38/(Formulas!$A$3*2))),1),ROUND(MIN(1,IF(Input!$A$11="Weekly",BH38/(Formulas!$A$3*1),BH38/(Formulas!$A$3*2))),1)*$C38))</f>
        <v>0</v>
      </c>
      <c r="BK38" s="79"/>
      <c r="BL38" s="77"/>
      <c r="BM38" s="77"/>
      <c r="BN38" s="80">
        <f>IF($C38="",ROUND(MIN(1,IF(Input!$A$11="Weekly",BL38/(Formulas!$A$3*1),BL38/(Formulas!$A$3*2))),1),IF(TEXT(ISNUMBER($C38),"#####")="False",ROUND(MIN(1,IF(Input!$A$11="Weekly",BL38/(Formulas!$A$3*1),BL38/(Formulas!$A$3*2))),1),ROUND(MIN(1,IF(Input!$A$11="Weekly",BL38/(Formulas!$A$3*1),BL38/(Formulas!$A$3*2))),1)*$C38))</f>
        <v>0</v>
      </c>
      <c r="BO38" s="79"/>
      <c r="BP38" s="77"/>
      <c r="BQ38" s="77"/>
      <c r="BR38" s="80">
        <f>IF($C38="",ROUND(MIN(1,IF(Input!$A$11="Weekly",BP38/(Formulas!$A$3*1),BP38/(Formulas!$A$3*2))),1),IF(TEXT(ISNUMBER($C38),"#####")="False",ROUND(MIN(1,IF(Input!$A$11="Weekly",BP38/(Formulas!$A$3*1),BP38/(Formulas!$A$3*2))),1),ROUND(MIN(1,IF(Input!$A$11="Weekly",BP38/(Formulas!$A$3*1),BP38/(Formulas!$A$3*2))),1)*$C38))</f>
        <v>0</v>
      </c>
      <c r="BS38" s="79"/>
      <c r="BT38" s="77"/>
      <c r="BU38" s="77"/>
      <c r="BV38" s="80">
        <f>IF($C38="",ROUND(MIN(1,IF(Input!$A$11="Weekly",BT38/(Formulas!$A$3*1),BT38/(Formulas!$A$3*2))),1),IF(TEXT(ISNUMBER($C38),"#####")="False",ROUND(MIN(1,IF(Input!$A$11="Weekly",BT38/(Formulas!$A$3*1),BT38/(Formulas!$A$3*2))),1),ROUND(MIN(1,IF(Input!$A$11="Weekly",BT38/(Formulas!$A$3*1),BT38/(Formulas!$A$3*2))),1)*$C38))</f>
        <v>0</v>
      </c>
      <c r="BW38" s="79"/>
      <c r="BX38" s="77"/>
      <c r="BY38" s="77"/>
      <c r="BZ38" s="80">
        <f>IF($C38="",ROUND(MIN(1,IF(Input!$A$11="Weekly",BX38/(Formulas!$A$3*1),BX38/(Formulas!$A$3*2))),1),IF(TEXT(ISNUMBER($C38),"#####")="False",ROUND(MIN(1,IF(Input!$A$11="Weekly",BX38/(Formulas!$A$3*1),BX38/(Formulas!$A$3*2))),1),ROUND(MIN(1,IF(Input!$A$11="Weekly",BX38/(Formulas!$A$3*1),BX38/(Formulas!$A$3*2))),1)*$C38))</f>
        <v>0</v>
      </c>
      <c r="CA38" s="79"/>
      <c r="CB38" s="77"/>
      <c r="CC38" s="77"/>
      <c r="CD38" s="80">
        <f>IF($C38="",ROUND(MIN(1,IF(Input!$A$11="Weekly",CB38/(Formulas!$A$3*1),CB38/(Formulas!$A$3*2))),1),IF(TEXT(ISNUMBER($C38),"#####")="False",ROUND(MIN(1,IF(Input!$A$11="Weekly",CB38/(Formulas!$A$3*1),CB38/(Formulas!$A$3*2))),1),ROUND(MIN(1,IF(Input!$A$11="Weekly",CB38/(Formulas!$A$3*1),CB38/(Formulas!$A$3*2))),1)*$C38))</f>
        <v>0</v>
      </c>
      <c r="CE38" s="79"/>
      <c r="CF38" s="77"/>
      <c r="CG38" s="77"/>
      <c r="CH38" s="80">
        <f>IF($C38="",ROUND(MIN(1,IF(Input!$A$11="Weekly",CF38/(Formulas!$A$3*1),CF38/(Formulas!$A$3*2))),1),IF(TEXT(ISNUMBER($C38),"#####")="False",ROUND(MIN(1,IF(Input!$A$11="Weekly",CF38/(Formulas!$A$3*1),CF38/(Formulas!$A$3*2))),1),ROUND(MIN(1,IF(Input!$A$11="Weekly",CF38/(Formulas!$A$3*1),CF38/(Formulas!$A$3*2))),1)*$C38))</f>
        <v>0</v>
      </c>
      <c r="CI38" s="79"/>
      <c r="CJ38" s="77"/>
      <c r="CK38" s="77"/>
      <c r="CL38" s="80">
        <f>IF($C38="",ROUND(MIN(1,IF(Input!$A$11="Weekly",CJ38/(Formulas!$A$3*1),CJ38/(Formulas!$A$3*2))),1),IF(TEXT(ISNUMBER($C38),"#####")="False",ROUND(MIN(1,IF(Input!$A$11="Weekly",CJ38/(Formulas!$A$3*1),CJ38/(Formulas!$A$3*2))),1),ROUND(MIN(1,IF(Input!$A$11="Weekly",CJ38/(Formulas!$A$3*1),CJ38/(Formulas!$A$3*2))),1)*$C38))</f>
        <v>0</v>
      </c>
      <c r="CM38" s="79"/>
      <c r="CN38" s="77"/>
      <c r="CO38" s="77"/>
      <c r="CP38" s="80">
        <f>IF($C38="",ROUND(MIN(1,IF(Input!$A$11="Weekly",CN38/(Formulas!$A$3*1),CN38/(Formulas!$A$3*2))),1),IF(TEXT(ISNUMBER($C38),"#####")="False",ROUND(MIN(1,IF(Input!$A$11="Weekly",CN38/(Formulas!$A$3*1),CN38/(Formulas!$A$3*2))),1),ROUND(MIN(1,IF(Input!$A$11="Weekly",CN38/(Formulas!$A$3*1),CN38/(Formulas!$A$3*2))),1)*$C38))</f>
        <v>0</v>
      </c>
      <c r="CQ38" s="79"/>
      <c r="CR38" s="77"/>
      <c r="CS38" s="77"/>
      <c r="CT38" s="80">
        <f>IF($C38="",ROUND(MIN(1,IF(Input!$A$11="Weekly",CR38/(Formulas!$A$3*1),CR38/(Formulas!$A$3*2))),1),IF(TEXT(ISNUMBER($C38),"#####")="False",ROUND(MIN(1,IF(Input!$A$11="Weekly",CR38/(Formulas!$A$3*1),CR38/(Formulas!$A$3*2))),1),ROUND(MIN(1,IF(Input!$A$11="Weekly",CR38/(Formulas!$A$3*1),CR38/(Formulas!$A$3*2))),1)*$C38))</f>
        <v>0</v>
      </c>
      <c r="CU38" s="79"/>
      <c r="CV38" s="77"/>
      <c r="CW38" s="77"/>
      <c r="CX38" s="80">
        <f>IF($C38="",ROUND(MIN(1,IF(Input!$A$11="Weekly",CV38/(Formulas!$A$3*1),CV38/(Formulas!$A$3*2))),1),IF(TEXT(ISNUMBER($C38),"#####")="False",ROUND(MIN(1,IF(Input!$A$11="Weekly",CV38/(Formulas!$A$3*1),CV38/(Formulas!$A$3*2))),1),ROUND(MIN(1,IF(Input!$A$11="Weekly",CV38/(Formulas!$A$3*1),CV38/(Formulas!$A$3*2))),1)*$C38))</f>
        <v>0</v>
      </c>
      <c r="CY38" s="79"/>
      <c r="CZ38" s="77"/>
      <c r="DA38" s="77"/>
      <c r="DB38" s="80">
        <f>IF($C38="",ROUND(MIN(1,IF(Input!$A$11="Weekly",CZ38/(Formulas!$A$3*1),CZ38/(Formulas!$A$3*2))),1),IF(TEXT(ISNUMBER($C38),"#####")="False",ROUND(MIN(1,IF(Input!$A$11="Weekly",CZ38/(Formulas!$A$3*1),CZ38/(Formulas!$A$3*2))),1),ROUND(MIN(1,IF(Input!$A$11="Weekly",CZ38/(Formulas!$A$3*1),CZ38/(Formulas!$A$3*2))),1)*$C38))</f>
        <v>0</v>
      </c>
      <c r="DC38" s="79"/>
      <c r="DD38" s="77"/>
      <c r="DE38" s="77"/>
      <c r="DF38" s="80">
        <f>IF($C38="",ROUND(MIN(1,IF(Input!$A$11="Weekly",DD38/(Formulas!$A$3*1),DD38/(Formulas!$A$3*2))),1),IF(TEXT(ISNUMBER($C38),"#####")="False",ROUND(MIN(1,IF(Input!$A$11="Weekly",DD38/(Formulas!$A$3*1),DD38/(Formulas!$A$3*2))),1),ROUND(MIN(1,IF(Input!$A$11="Weekly",DD38/(Formulas!$A$3*1),DD38/(Formulas!$A$3*2))),1)*$C38))</f>
        <v>0</v>
      </c>
      <c r="DG38" s="79"/>
      <c r="DH38" s="77"/>
      <c r="DI38" s="77"/>
      <c r="DJ38" s="80">
        <f>IF($C38="",ROUND(MIN(1,IF(Input!$A$11="Weekly",DH38/(Formulas!$A$3*1),DH38/(Formulas!$A$3*2))),1),IF(TEXT(ISNUMBER($C38),"#####")="False",ROUND(MIN(1,IF(Input!$A$11="Weekly",DH38/(Formulas!$A$3*1),DH38/(Formulas!$A$3*2))),1),ROUND(MIN(1,IF(Input!$A$11="Weekly",DH38/(Formulas!$A$3*1),DH38/(Formulas!$A$3*2))),1)*$C38))</f>
        <v>0</v>
      </c>
      <c r="DK38" s="79"/>
      <c r="DL38" s="77"/>
      <c r="DM38" s="77"/>
      <c r="DN38" s="80">
        <f>IF($C38="",ROUND(MIN(1,IF(Input!$A$11="Weekly",DL38/(Formulas!$A$3*1),DL38/(Formulas!$A$3*2))),1),IF(TEXT(ISNUMBER($C38),"#####")="False",ROUND(MIN(1,IF(Input!$A$11="Weekly",DL38/(Formulas!$A$3*1),DL38/(Formulas!$A$3*2))),1),ROUND(MIN(1,IF(Input!$A$11="Weekly",DL38/(Formulas!$A$3*1),DL38/(Formulas!$A$3*2))),1)*$C38))</f>
        <v>0</v>
      </c>
      <c r="DO38" s="79"/>
      <c r="DP38" s="77"/>
      <c r="DQ38" s="77"/>
      <c r="DR38" s="80">
        <f>IF($C38="",ROUND(MIN(1,IF(Input!$A$11="Weekly",DP38/(Formulas!$A$3*1),DP38/(Formulas!$A$3*2))),1),IF(TEXT(ISNUMBER($C38),"#####")="False",ROUND(MIN(1,IF(Input!$A$11="Weekly",DP38/(Formulas!$A$3*1),DP38/(Formulas!$A$3*2))),1),ROUND(MIN(1,IF(Input!$A$11="Weekly",DP38/(Formulas!$A$3*1),DP38/(Formulas!$A$3*2))),1)*$C38))</f>
        <v>0</v>
      </c>
      <c r="DS38" s="79"/>
      <c r="DT38" s="77"/>
      <c r="DU38" s="77"/>
      <c r="DV38" s="80">
        <f>IF($C38="",ROUND(MIN(1,IF(Input!$A$11="Weekly",DT38/(Formulas!$A$3*1),DT38/(Formulas!$A$3*2))),1),IF(TEXT(ISNUMBER($C38),"#####")="False",ROUND(MIN(1,IF(Input!$A$11="Weekly",DT38/(Formulas!$A$3*1),DT38/(Formulas!$A$3*2))),1),ROUND(MIN(1,IF(Input!$A$11="Weekly",DT38/(Formulas!$A$3*1),DT38/(Formulas!$A$3*2))),1)*$C38))</f>
        <v>0</v>
      </c>
      <c r="DW38" s="79"/>
      <c r="DX38" s="77"/>
      <c r="DY38" s="77"/>
      <c r="DZ38" s="80">
        <f>IF($C38="",ROUND(MIN(1,IF(Input!$A$11="Weekly",DX38/(Formulas!$A$3*1),DX38/(Formulas!$A$3*2))),1),IF(TEXT(ISNUMBER($C38),"#####")="False",ROUND(MIN(1,IF(Input!$A$11="Weekly",DX38/(Formulas!$A$3*1),DX38/(Formulas!$A$3*2))),1),ROUND(MIN(1,IF(Input!$A$11="Weekly",DX38/(Formulas!$A$3*1),DX38/(Formulas!$A$3*2))),1)*$C38))</f>
        <v>0</v>
      </c>
      <c r="EA38" s="79"/>
      <c r="EB38" s="77"/>
      <c r="EC38" s="77"/>
      <c r="ED38" s="80">
        <f>IF($C38="",ROUND(MIN(1,IF(Input!$A$11="Weekly",EB38/(Formulas!$A$3*1),EB38/(Formulas!$A$3*2))),1),IF(TEXT(ISNUMBER($C38),"#####")="False",ROUND(MIN(1,IF(Input!$A$11="Weekly",EB38/(Formulas!$A$3*1),EB38/(Formulas!$A$3*2))),1),ROUND(MIN(1,IF(Input!$A$11="Weekly",EB38/(Formulas!$A$3*1),EB38/(Formulas!$A$3*2))),1)*$C38))</f>
        <v>0</v>
      </c>
      <c r="EE38" s="79"/>
      <c r="EF38" s="77"/>
      <c r="EG38" s="77"/>
      <c r="EH38" s="80">
        <f>IF($C38="",ROUND(MIN(1,IF(Input!$A$11="Weekly",EF38/(Formulas!$A$3*1),EF38/(Formulas!$A$3*2))),1),IF(TEXT(ISNUMBER($C38),"#####")="False",ROUND(MIN(1,IF(Input!$A$11="Weekly",EF38/(Formulas!$A$3*1),EF38/(Formulas!$A$3*2))),1),ROUND(MIN(1,IF(Input!$A$11="Weekly",EF38/(Formulas!$A$3*1),EF38/(Formulas!$A$3*2))),1)*$C38))</f>
        <v>0</v>
      </c>
      <c r="EI38" s="79"/>
      <c r="EJ38" s="77"/>
      <c r="EK38" s="77"/>
      <c r="EL38" s="80">
        <f>IF($C38="",ROUND(MIN(1,IF(Input!$A$11="Weekly",EJ38/(Formulas!$A$3*1),EJ38/(Formulas!$A$3*2))),1),IF(TEXT(ISNUMBER($C38),"#####")="False",ROUND(MIN(1,IF(Input!$A$11="Weekly",EJ38/(Formulas!$A$3*1),EJ38/(Formulas!$A$3*2))),1),ROUND(MIN(1,IF(Input!$A$11="Weekly",EJ38/(Formulas!$A$3*1),EJ38/(Formulas!$A$3*2))),1)*$C38))</f>
        <v>0</v>
      </c>
      <c r="EM38" s="79"/>
      <c r="EN38" s="77"/>
      <c r="EO38" s="77"/>
      <c r="EP38" s="80">
        <f>IF($C38="",ROUND(MIN(1,IF(Input!$A$11="Weekly",EN38/(Formulas!$A$3*1),EN38/(Formulas!$A$3*2))),1),IF(TEXT(ISNUMBER($C38),"#####")="False",ROUND(MIN(1,IF(Input!$A$11="Weekly",EN38/(Formulas!$A$3*1),EN38/(Formulas!$A$3*2))),1),ROUND(MIN(1,IF(Input!$A$11="Weekly",EN38/(Formulas!$A$3*1),EN38/(Formulas!$A$3*2))),1)*$C38))</f>
        <v>0</v>
      </c>
      <c r="EQ38" s="79"/>
      <c r="ER38" s="77"/>
      <c r="ES38" s="77"/>
      <c r="ET38" s="80">
        <f>IF($C38="",ROUND(MIN(1,IF(Input!$A$11="Weekly",ER38/(Formulas!$A$3*1),ER38/(Formulas!$A$3*2))),1),IF(TEXT(ISNUMBER($C38),"#####")="False",ROUND(MIN(1,IF(Input!$A$11="Weekly",ER38/(Formulas!$A$3*1),ER38/(Formulas!$A$3*2))),1),ROUND(MIN(1,IF(Input!$A$11="Weekly",ER38/(Formulas!$A$3*1),ER38/(Formulas!$A$3*2))),1)*$C38))</f>
        <v>0</v>
      </c>
      <c r="EU38" s="79"/>
      <c r="EV38" s="77"/>
      <c r="EW38" s="77"/>
      <c r="EX38" s="80">
        <f>IF($C38="",ROUND(MIN(1,IF(Input!$A$11="Weekly",EV38/(Formulas!$A$3*1),EV38/(Formulas!$A$3*2))),1),IF(TEXT(ISNUMBER($C38),"#####")="False",ROUND(MIN(1,IF(Input!$A$11="Weekly",EV38/(Formulas!$A$3*1),EV38/(Formulas!$A$3*2))),1),ROUND(MIN(1,IF(Input!$A$11="Weekly",EV38/(Formulas!$A$3*1),EV38/(Formulas!$A$3*2))),1)*$C38))</f>
        <v>0</v>
      </c>
      <c r="EY38" s="79"/>
      <c r="EZ38" s="77"/>
      <c r="FA38" s="77"/>
      <c r="FB38" s="80">
        <f>IF($C38="",ROUND(MIN(1,IF(Input!$A$11="Weekly",EZ38/(Formulas!$A$3*1),EZ38/(Formulas!$A$3*2))),1),IF(TEXT(ISNUMBER($C38),"#####")="False",ROUND(MIN(1,IF(Input!$A$11="Weekly",EZ38/(Formulas!$A$3*1),EZ38/(Formulas!$A$3*2))),1),ROUND(MIN(1,IF(Input!$A$11="Weekly",EZ38/(Formulas!$A$3*1),EZ38/(Formulas!$A$3*2))),1)*$C38))</f>
        <v>0</v>
      </c>
      <c r="FC38" s="79"/>
      <c r="FD38" s="77"/>
      <c r="FE38" s="77"/>
      <c r="FF38" s="80">
        <f>IF($C38="",ROUND(MIN(1,IF(Input!$A$11="Weekly",FD38/(Formulas!$A$3*1),FD38/(Formulas!$A$3*2))),1),IF(TEXT(ISNUMBER($C38),"#####")="False",ROUND(MIN(1,IF(Input!$A$11="Weekly",FD38/(Formulas!$A$3*1),FD38/(Formulas!$A$3*2))),1),ROUND(MIN(1,IF(Input!$A$11="Weekly",FD38/(Formulas!$A$3*1),FD38/(Formulas!$A$3*2))),1)*$C38))</f>
        <v>0</v>
      </c>
      <c r="FG38" s="79"/>
      <c r="FH38" s="77"/>
      <c r="FI38" s="77"/>
      <c r="FJ38" s="80">
        <f>IF($C38="",ROUND(MIN(1,IF(Input!$A$11="Weekly",FH38/(Formulas!$A$3*1),FH38/(Formulas!$A$3*2))),1),IF(TEXT(ISNUMBER($C38),"#####")="False",ROUND(MIN(1,IF(Input!$A$11="Weekly",FH38/(Formulas!$A$3*1),FH38/(Formulas!$A$3*2))),1),ROUND(MIN(1,IF(Input!$A$11="Weekly",FH38/(Formulas!$A$3*1),FH38/(Formulas!$A$3*2))),1)*$C38))</f>
        <v>0</v>
      </c>
      <c r="FK38" s="79"/>
      <c r="FL38" s="77"/>
      <c r="FM38" s="77"/>
      <c r="FN38" s="80">
        <f>IF($C38="",ROUND(MIN(1,IF(Input!$A$11="Weekly",FL38/(Formulas!$A$3*1),FL38/(Formulas!$A$3*2))),1),IF(TEXT(ISNUMBER($C38),"#####")="False",ROUND(MIN(1,IF(Input!$A$11="Weekly",FL38/(Formulas!$A$3*1),FL38/(Formulas!$A$3*2))),1),ROUND(MIN(1,IF(Input!$A$11="Weekly",FL38/(Formulas!$A$3*1),FL38/(Formulas!$A$3*2))),1)*$C38))</f>
        <v>0</v>
      </c>
      <c r="FO38" s="79"/>
      <c r="FP38" s="77"/>
      <c r="FQ38" s="77"/>
      <c r="FR38" s="80">
        <f>IF($C38="",ROUND(MIN(1,IF(Input!$A$11="Weekly",FP38/(Formulas!$A$3*1),FP38/(Formulas!$A$3*2))),1),IF(TEXT(ISNUMBER($C38),"#####")="False",ROUND(MIN(1,IF(Input!$A$11="Weekly",FP38/(Formulas!$A$3*1),FP38/(Formulas!$A$3*2))),1),ROUND(MIN(1,IF(Input!$A$11="Weekly",FP38/(Formulas!$A$3*1),FP38/(Formulas!$A$3*2))),1)*$C38))</f>
        <v>0</v>
      </c>
      <c r="FS38" s="79"/>
      <c r="FT38" s="77"/>
      <c r="FU38" s="77"/>
      <c r="FV38" s="80">
        <f>IF($C38="",ROUND(MIN(1,IF(Input!$A$11="Weekly",FT38/(Formulas!$A$3*1),FT38/(Formulas!$A$3*2))),1),IF(TEXT(ISNUMBER($C38),"#####")="False",ROUND(MIN(1,IF(Input!$A$11="Weekly",FT38/(Formulas!$A$3*1),FT38/(Formulas!$A$3*2))),1),ROUND(MIN(1,IF(Input!$A$11="Weekly",FT38/(Formulas!$A$3*1),FT38/(Formulas!$A$3*2))),1)*$C38))</f>
        <v>0</v>
      </c>
      <c r="FW38" s="79"/>
      <c r="FX38" s="77"/>
      <c r="FY38" s="77"/>
      <c r="FZ38" s="80">
        <f>IF($C38="",ROUND(MIN(1,IF(Input!$A$11="Weekly",FX38/(Formulas!$A$3*1),FX38/(Formulas!$A$3*2))),1),IF(TEXT(ISNUMBER($C38),"#####")="False",ROUND(MIN(1,IF(Input!$A$11="Weekly",FX38/(Formulas!$A$3*1),FX38/(Formulas!$A$3*2))),1),ROUND(MIN(1,IF(Input!$A$11="Weekly",FX38/(Formulas!$A$3*1),FX38/(Formulas!$A$3*2))),1)*$C38))</f>
        <v>0</v>
      </c>
      <c r="GA38" s="79"/>
      <c r="GB38" s="77"/>
      <c r="GC38" s="77"/>
      <c r="GD38" s="80">
        <f>IF($C38="",ROUND(MIN(1,IF(Input!$A$11="Weekly",GB38/(Formulas!$A$3*1),GB38/(Formulas!$A$3*2))),1),IF(TEXT(ISNUMBER($C38),"#####")="False",ROUND(MIN(1,IF(Input!$A$11="Weekly",GB38/(Formulas!$A$3*1),GB38/(Formulas!$A$3*2))),1),ROUND(MIN(1,IF(Input!$A$11="Weekly",GB38/(Formulas!$A$3*1),GB38/(Formulas!$A$3*2))),1)*$C38))</f>
        <v>0</v>
      </c>
      <c r="GE38" s="79"/>
      <c r="GF38" s="77"/>
      <c r="GG38" s="77"/>
      <c r="GH38" s="80">
        <f>IF($C38="",ROUND(MIN(1,IF(Input!$A$11="Weekly",GF38/(Formulas!$A$3*1),GF38/(Formulas!$A$3*2))),1),IF(TEXT(ISNUMBER($C38),"#####")="False",ROUND(MIN(1,IF(Input!$A$11="Weekly",GF38/(Formulas!$A$3*1),GF38/(Formulas!$A$3*2))),1),ROUND(MIN(1,IF(Input!$A$11="Weekly",GF38/(Formulas!$A$3*1),GF38/(Formulas!$A$3*2))),1)*$C38))</f>
        <v>0</v>
      </c>
      <c r="GI38" s="79"/>
      <c r="GJ38" s="77"/>
      <c r="GK38" s="77"/>
      <c r="GL38" s="80">
        <f>IF($C38="",ROUND(MIN(1,IF(Input!$A$11="Weekly",GJ38/(Formulas!$A$3*1),GJ38/(Formulas!$A$3*2))),1),IF(TEXT(ISNUMBER($C38),"#####")="False",ROUND(MIN(1,IF(Input!$A$11="Weekly",GJ38/(Formulas!$A$3*1),GJ38/(Formulas!$A$3*2))),1),ROUND(MIN(1,IF(Input!$A$11="Weekly",GJ38/(Formulas!$A$3*1),GJ38/(Formulas!$A$3*2))),1)*$C38))</f>
        <v>0</v>
      </c>
      <c r="GM38" s="79"/>
      <c r="GN38" s="77"/>
      <c r="GO38" s="77"/>
      <c r="GP38" s="80">
        <f>IF($C38="",ROUND(MIN(1,IF(Input!$A$11="Weekly",GN38/(Formulas!$A$3*1),GN38/(Formulas!$A$3*2))),1),IF(TEXT(ISNUMBER($C38),"#####")="False",ROUND(MIN(1,IF(Input!$A$11="Weekly",GN38/(Formulas!$A$3*1),GN38/(Formulas!$A$3*2))),1),ROUND(MIN(1,IF(Input!$A$11="Weekly",GN38/(Formulas!$A$3*1),GN38/(Formulas!$A$3*2))),1)*$C38))</f>
        <v>0</v>
      </c>
      <c r="GQ38" s="79"/>
      <c r="GR38" s="77"/>
      <c r="GS38" s="77"/>
      <c r="GT38" s="80">
        <f>IF($C38="",ROUND(MIN(1,IF(Input!$A$11="Weekly",GR38/(Formulas!$A$3*1),GR38/(Formulas!$A$3*2))),1),IF(TEXT(ISNUMBER($C38),"#####")="False",ROUND(MIN(1,IF(Input!$A$11="Weekly",GR38/(Formulas!$A$3*1),GR38/(Formulas!$A$3*2))),1),ROUND(MIN(1,IF(Input!$A$11="Weekly",GR38/(Formulas!$A$3*1),GR38/(Formulas!$A$3*2))),1)*$C38))</f>
        <v>0</v>
      </c>
      <c r="GU38" s="79"/>
      <c r="GV38" s="77"/>
      <c r="GW38" s="77"/>
      <c r="GX38" s="80">
        <f>IF($C38="",ROUND(MIN(1,IF(Input!$A$11="Weekly",GV38/(Formulas!$A$3*1),GV38/(Formulas!$A$3*2))),1),IF(TEXT(ISNUMBER($C38),"#####")="False",ROUND(MIN(1,IF(Input!$A$11="Weekly",GV38/(Formulas!$A$3*1),GV38/(Formulas!$A$3*2))),1),ROUND(MIN(1,IF(Input!$A$11="Weekly",GV38/(Formulas!$A$3*1),GV38/(Formulas!$A$3*2))),1)*$C38))</f>
        <v>0</v>
      </c>
      <c r="GY38" s="79"/>
      <c r="GZ38" s="77"/>
      <c r="HA38" s="77"/>
      <c r="HB38" s="80">
        <f>IF($C38="",ROUND(MIN(1,IF(Input!$A$11="Weekly",GZ38/(Formulas!$A$3*1),GZ38/(Formulas!$A$3*2))),1),IF(TEXT(ISNUMBER($C38),"#####")="False",ROUND(MIN(1,IF(Input!$A$11="Weekly",GZ38/(Formulas!$A$3*1),GZ38/(Formulas!$A$3*2))),1),ROUND(MIN(1,IF(Input!$A$11="Weekly",GZ38/(Formulas!$A$3*1),GZ38/(Formulas!$A$3*2))),1)*$C38))</f>
        <v>0</v>
      </c>
      <c r="HC38" s="79"/>
      <c r="HD38" s="77"/>
      <c r="HE38" s="77"/>
      <c r="HF38" s="80">
        <f>IF($C38="",ROUND(MIN(1,IF(Input!$A$11="Weekly",HD38/(Formulas!$A$3*1),HD38/(Formulas!$A$3*2))),1),IF(TEXT(ISNUMBER($C38),"#####")="False",ROUND(MIN(1,IF(Input!$A$11="Weekly",HD38/(Formulas!$A$3*1),HD38/(Formulas!$A$3*2))),1),ROUND(MIN(1,IF(Input!$A$11="Weekly",HD38/(Formulas!$A$3*1),HD38/(Formulas!$A$3*2))),1)*$C38))</f>
        <v>0</v>
      </c>
      <c r="HG38" s="79"/>
      <c r="HH38" s="35"/>
      <c r="HI38" s="35">
        <f t="shared" si="0"/>
        <v>0</v>
      </c>
      <c r="HJ38" s="35"/>
      <c r="HK38" s="35">
        <f t="shared" si="1"/>
        <v>0</v>
      </c>
      <c r="HL38" s="35"/>
      <c r="HM38" s="35">
        <f t="shared" si="2"/>
        <v>0</v>
      </c>
      <c r="HN38" s="35"/>
      <c r="HO38" s="35">
        <f t="shared" si="3"/>
        <v>0</v>
      </c>
      <c r="HP38" s="35"/>
      <c r="HQ38" s="35"/>
      <c r="HR38" s="35"/>
      <c r="HS38" s="35"/>
      <c r="HT38" s="35"/>
    </row>
    <row r="39" spans="2:228" x14ac:dyDescent="0.25">
      <c r="B39" s="74"/>
      <c r="D39" s="77"/>
      <c r="E39" s="77"/>
      <c r="F39" s="80">
        <f>IF($C39="",ROUND(MIN(1,IF(Input!$A$11="Weekly",D39/(Formulas!$A$3*1),D39/(Formulas!$A$3*2))),1),IF(TEXT(ISNUMBER($C39),"#####")="False",ROUND(MIN(1,IF(Input!$A$11="Weekly",D39/(Formulas!$A$3*1),D39/(Formulas!$A$3*2))),1),ROUND(MIN(1,IF(Input!$A$11="Weekly",D39/(Formulas!$A$3*1),D39/(Formulas!$A$3*2))),1)*$C39))</f>
        <v>0</v>
      </c>
      <c r="G39" s="101"/>
      <c r="H39" s="77"/>
      <c r="I39" s="77"/>
      <c r="J39" s="80">
        <f>IF($C39="",ROUND(MIN(1,IF(Input!$A$11="Weekly",H39/(Formulas!$A$3*1),H39/(Formulas!$A$3*2))),1),IF(TEXT(ISNUMBER($C39),"#####")="False",ROUND(MIN(1,IF(Input!$A$11="Weekly",H39/(Formulas!$A$3*1),H39/(Formulas!$A$3*2))),1),ROUND(MIN(1,IF(Input!$A$11="Weekly",H39/(Formulas!$A$3*1),H39/(Formulas!$A$3*2))),1)*$C39))</f>
        <v>0</v>
      </c>
      <c r="K39" s="101"/>
      <c r="L39" s="77"/>
      <c r="M39" s="77"/>
      <c r="N39" s="80">
        <f>IF($C39="",ROUND(MIN(1,IF(Input!$A$11="Weekly",L39/(Formulas!$A$3*1),L39/(Formulas!$A$3*2))),1),IF(TEXT(ISNUMBER($C39),"#####")="False",ROUND(MIN(1,IF(Input!$A$11="Weekly",L39/(Formulas!$A$3*1),L39/(Formulas!$A$3*2))),1),ROUND(MIN(1,IF(Input!$A$11="Weekly",L39/(Formulas!$A$3*1),L39/(Formulas!$A$3*2))),1)*$C39))</f>
        <v>0</v>
      </c>
      <c r="O39" s="101"/>
      <c r="P39" s="77"/>
      <c r="Q39" s="77"/>
      <c r="R39" s="80">
        <f>IF($C39="",ROUND(MIN(1,IF(Input!$A$11="Weekly",P39/(Formulas!$A$3*1),P39/(Formulas!$A$3*2))),1),IF(TEXT(ISNUMBER($C39),"#####")="False",ROUND(MIN(1,IF(Input!$A$11="Weekly",P39/(Formulas!$A$3*1),P39/(Formulas!$A$3*2))),1),ROUND(MIN(1,IF(Input!$A$11="Weekly",P39/(Formulas!$A$3*1),P39/(Formulas!$A$3*2))),1)*$C39))</f>
        <v>0</v>
      </c>
      <c r="S39" s="101"/>
      <c r="T39" s="77"/>
      <c r="U39" s="77"/>
      <c r="V39" s="80">
        <f>IF($C39="",ROUND(MIN(1,IF(Input!$A$11="Weekly",T39/(Formulas!$A$3*1),T39/(Formulas!$A$3*2))),1),IF(TEXT(ISNUMBER($C39),"#####")="False",ROUND(MIN(1,IF(Input!$A$11="Weekly",T39/(Formulas!$A$3*1),T39/(Formulas!$A$3*2))),1),ROUND(MIN(1,IF(Input!$A$11="Weekly",T39/(Formulas!$A$3*1),T39/(Formulas!$A$3*2))),1)*$C39))</f>
        <v>0</v>
      </c>
      <c r="W39" s="79"/>
      <c r="X39" s="77"/>
      <c r="Y39" s="77"/>
      <c r="Z39" s="80">
        <f>IF($C39="",ROUND(MIN(1,IF(Input!$A$11="Weekly",X39/(Formulas!$A$3*1),X39/(Formulas!$A$3*2))),1),IF(TEXT(ISNUMBER($C39),"#####")="False",ROUND(MIN(1,IF(Input!$A$11="Weekly",X39/(Formulas!$A$3*1),X39/(Formulas!$A$3*2))),1),ROUND(MIN(1,IF(Input!$A$11="Weekly",X39/(Formulas!$A$3*1),X39/(Formulas!$A$3*2))),1)*$C39))</f>
        <v>0</v>
      </c>
      <c r="AA39" s="101"/>
      <c r="AB39" s="77"/>
      <c r="AC39" s="77"/>
      <c r="AD39" s="80">
        <f>IF($C39="",ROUND(MIN(1,IF(Input!$A$11="Weekly",AB39/(Formulas!$A$3*1),AB39/(Formulas!$A$3*2))),1),IF(TEXT(ISNUMBER($C39),"#####")="False",ROUND(MIN(1,IF(Input!$A$11="Weekly",AB39/(Formulas!$A$3*1),AB39/(Formulas!$A$3*2))),1),ROUND(MIN(1,IF(Input!$A$11="Weekly",AB39/(Formulas!$A$3*1),AB39/(Formulas!$A$3*2))),1)*$C39))</f>
        <v>0</v>
      </c>
      <c r="AE39" s="101"/>
      <c r="AF39" s="77"/>
      <c r="AG39" s="77"/>
      <c r="AH39" s="80">
        <f>IF($C39="",ROUND(MIN(1,IF(Input!$A$11="Weekly",AF39/(Formulas!$A$3*1),AF39/(Formulas!$A$3*2))),1),IF(TEXT(ISNUMBER($C39),"#####")="False",ROUND(MIN(1,IF(Input!$A$11="Weekly",AF39/(Formulas!$A$3*1),AF39/(Formulas!$A$3*2))),1),ROUND(MIN(1,IF(Input!$A$11="Weekly",AF39/(Formulas!$A$3*1),AF39/(Formulas!$A$3*2))),1)*$C39))</f>
        <v>0</v>
      </c>
      <c r="AI39" s="101"/>
      <c r="AJ39" s="77"/>
      <c r="AK39" s="77"/>
      <c r="AL39" s="80">
        <f>IF($C39="",ROUND(MIN(1,IF(Input!$A$11="Weekly",AJ39/(Formulas!$A$3*1),AJ39/(Formulas!$A$3*2))),1),IF(TEXT(ISNUMBER($C39),"#####")="False",ROUND(MIN(1,IF(Input!$A$11="Weekly",AJ39/(Formulas!$A$3*1),AJ39/(Formulas!$A$3*2))),1),ROUND(MIN(1,IF(Input!$A$11="Weekly",AJ39/(Formulas!$A$3*1),AJ39/(Formulas!$A$3*2))),1)*$C39))</f>
        <v>0</v>
      </c>
      <c r="AM39" s="79"/>
      <c r="AN39" s="77"/>
      <c r="AO39" s="77"/>
      <c r="AP39" s="80">
        <f>IF($C39="",ROUND(MIN(1,IF(Input!$A$11="Weekly",AN39/(Formulas!$A$3*1),AN39/(Formulas!$A$3*2))),1),IF(TEXT(ISNUMBER($C39),"#####")="False",ROUND(MIN(1,IF(Input!$A$11="Weekly",AN39/(Formulas!$A$3*1),AN39/(Formulas!$A$3*2))),1),ROUND(MIN(1,IF(Input!$A$11="Weekly",AN39/(Formulas!$A$3*1),AN39/(Formulas!$A$3*2))),1)*$C39))</f>
        <v>0</v>
      </c>
      <c r="AQ39" s="79"/>
      <c r="AR39" s="77"/>
      <c r="AS39" s="77"/>
      <c r="AT39" s="80">
        <f>IF($C39="",ROUND(MIN(1,IF(Input!$A$11="Weekly",AR39/(Formulas!$A$3*1),AR39/(Formulas!$A$3*2))),1),IF(TEXT(ISNUMBER($C39),"#####")="False",ROUND(MIN(1,IF(Input!$A$11="Weekly",AR39/(Formulas!$A$3*1),AR39/(Formulas!$A$3*2))),1),ROUND(MIN(1,IF(Input!$A$11="Weekly",AR39/(Formulas!$A$3*1),AR39/(Formulas!$A$3*2))),1)*$C39))</f>
        <v>0</v>
      </c>
      <c r="AU39" s="79"/>
      <c r="AV39" s="77"/>
      <c r="AW39" s="77"/>
      <c r="AX39" s="80">
        <f>IF($C39="",ROUND(MIN(1,IF(Input!$A$11="Weekly",AV39/(Formulas!$A$3*1),AV39/(Formulas!$A$3*2))),1),IF(TEXT(ISNUMBER($C39),"#####")="False",ROUND(MIN(1,IF(Input!$A$11="Weekly",AV39/(Formulas!$A$3*1),AV39/(Formulas!$A$3*2))),1),ROUND(MIN(1,IF(Input!$A$11="Weekly",AV39/(Formulas!$A$3*1),AV39/(Formulas!$A$3*2))),1)*$C39))</f>
        <v>0</v>
      </c>
      <c r="AY39" s="79"/>
      <c r="AZ39" s="77"/>
      <c r="BA39" s="77"/>
      <c r="BB39" s="80">
        <f>IF($C39="",ROUND(MIN(1,IF(Input!$A$11="Weekly",AZ39/(Formulas!$A$3*1),AZ39/(Formulas!$A$3*2))),1),IF(TEXT(ISNUMBER($C39),"#####")="False",ROUND(MIN(1,IF(Input!$A$11="Weekly",AZ39/(Formulas!$A$3*1),AZ39/(Formulas!$A$3*2))),1),ROUND(MIN(1,IF(Input!$A$11="Weekly",AZ39/(Formulas!$A$3*1),AZ39/(Formulas!$A$3*2))),1)*$C39))</f>
        <v>0</v>
      </c>
      <c r="BC39" s="79"/>
      <c r="BD39" s="77"/>
      <c r="BE39" s="77"/>
      <c r="BF39" s="80">
        <f>IF($C39="",ROUND(MIN(1,IF(Input!$A$11="Weekly",BD39/(Formulas!$A$3*1),BD39/(Formulas!$A$3*2))),1),IF(TEXT(ISNUMBER($C39),"#####")="False",ROUND(MIN(1,IF(Input!$A$11="Weekly",BD39/(Formulas!$A$3*1),BD39/(Formulas!$A$3*2))),1),ROUND(MIN(1,IF(Input!$A$11="Weekly",BD39/(Formulas!$A$3*1),BD39/(Formulas!$A$3*2))),1)*$C39))</f>
        <v>0</v>
      </c>
      <c r="BG39" s="79"/>
      <c r="BH39" s="77"/>
      <c r="BI39" s="77"/>
      <c r="BJ39" s="80">
        <f>IF($C39="",ROUND(MIN(1,IF(Input!$A$11="Weekly",BH39/(Formulas!$A$3*1),BH39/(Formulas!$A$3*2))),1),IF(TEXT(ISNUMBER($C39),"#####")="False",ROUND(MIN(1,IF(Input!$A$11="Weekly",BH39/(Formulas!$A$3*1),BH39/(Formulas!$A$3*2))),1),ROUND(MIN(1,IF(Input!$A$11="Weekly",BH39/(Formulas!$A$3*1),BH39/(Formulas!$A$3*2))),1)*$C39))</f>
        <v>0</v>
      </c>
      <c r="BK39" s="79"/>
      <c r="BL39" s="77"/>
      <c r="BM39" s="77"/>
      <c r="BN39" s="80">
        <f>IF($C39="",ROUND(MIN(1,IF(Input!$A$11="Weekly",BL39/(Formulas!$A$3*1),BL39/(Formulas!$A$3*2))),1),IF(TEXT(ISNUMBER($C39),"#####")="False",ROUND(MIN(1,IF(Input!$A$11="Weekly",BL39/(Formulas!$A$3*1),BL39/(Formulas!$A$3*2))),1),ROUND(MIN(1,IF(Input!$A$11="Weekly",BL39/(Formulas!$A$3*1),BL39/(Formulas!$A$3*2))),1)*$C39))</f>
        <v>0</v>
      </c>
      <c r="BO39" s="79"/>
      <c r="BP39" s="77"/>
      <c r="BQ39" s="77"/>
      <c r="BR39" s="80">
        <f>IF($C39="",ROUND(MIN(1,IF(Input!$A$11="Weekly",BP39/(Formulas!$A$3*1),BP39/(Formulas!$A$3*2))),1),IF(TEXT(ISNUMBER($C39),"#####")="False",ROUND(MIN(1,IF(Input!$A$11="Weekly",BP39/(Formulas!$A$3*1),BP39/(Formulas!$A$3*2))),1),ROUND(MIN(1,IF(Input!$A$11="Weekly",BP39/(Formulas!$A$3*1),BP39/(Formulas!$A$3*2))),1)*$C39))</f>
        <v>0</v>
      </c>
      <c r="BS39" s="79"/>
      <c r="BT39" s="77"/>
      <c r="BU39" s="77"/>
      <c r="BV39" s="80">
        <f>IF($C39="",ROUND(MIN(1,IF(Input!$A$11="Weekly",BT39/(Formulas!$A$3*1),BT39/(Formulas!$A$3*2))),1),IF(TEXT(ISNUMBER($C39),"#####")="False",ROUND(MIN(1,IF(Input!$A$11="Weekly",BT39/(Formulas!$A$3*1),BT39/(Formulas!$A$3*2))),1),ROUND(MIN(1,IF(Input!$A$11="Weekly",BT39/(Formulas!$A$3*1),BT39/(Formulas!$A$3*2))),1)*$C39))</f>
        <v>0</v>
      </c>
      <c r="BW39" s="79"/>
      <c r="BX39" s="77"/>
      <c r="BY39" s="77"/>
      <c r="BZ39" s="80">
        <f>IF($C39="",ROUND(MIN(1,IF(Input!$A$11="Weekly",BX39/(Formulas!$A$3*1),BX39/(Formulas!$A$3*2))),1),IF(TEXT(ISNUMBER($C39),"#####")="False",ROUND(MIN(1,IF(Input!$A$11="Weekly",BX39/(Formulas!$A$3*1),BX39/(Formulas!$A$3*2))),1),ROUND(MIN(1,IF(Input!$A$11="Weekly",BX39/(Formulas!$A$3*1),BX39/(Formulas!$A$3*2))),1)*$C39))</f>
        <v>0</v>
      </c>
      <c r="CA39" s="79"/>
      <c r="CB39" s="77"/>
      <c r="CC39" s="77"/>
      <c r="CD39" s="80">
        <f>IF($C39="",ROUND(MIN(1,IF(Input!$A$11="Weekly",CB39/(Formulas!$A$3*1),CB39/(Formulas!$A$3*2))),1),IF(TEXT(ISNUMBER($C39),"#####")="False",ROUND(MIN(1,IF(Input!$A$11="Weekly",CB39/(Formulas!$A$3*1),CB39/(Formulas!$A$3*2))),1),ROUND(MIN(1,IF(Input!$A$11="Weekly",CB39/(Formulas!$A$3*1),CB39/(Formulas!$A$3*2))),1)*$C39))</f>
        <v>0</v>
      </c>
      <c r="CE39" s="79"/>
      <c r="CF39" s="77"/>
      <c r="CG39" s="77"/>
      <c r="CH39" s="80">
        <f>IF($C39="",ROUND(MIN(1,IF(Input!$A$11="Weekly",CF39/(Formulas!$A$3*1),CF39/(Formulas!$A$3*2))),1),IF(TEXT(ISNUMBER($C39),"#####")="False",ROUND(MIN(1,IF(Input!$A$11="Weekly",CF39/(Formulas!$A$3*1),CF39/(Formulas!$A$3*2))),1),ROUND(MIN(1,IF(Input!$A$11="Weekly",CF39/(Formulas!$A$3*1),CF39/(Formulas!$A$3*2))),1)*$C39))</f>
        <v>0</v>
      </c>
      <c r="CI39" s="79"/>
      <c r="CJ39" s="77"/>
      <c r="CK39" s="77"/>
      <c r="CL39" s="80">
        <f>IF($C39="",ROUND(MIN(1,IF(Input!$A$11="Weekly",CJ39/(Formulas!$A$3*1),CJ39/(Formulas!$A$3*2))),1),IF(TEXT(ISNUMBER($C39),"#####")="False",ROUND(MIN(1,IF(Input!$A$11="Weekly",CJ39/(Formulas!$A$3*1),CJ39/(Formulas!$A$3*2))),1),ROUND(MIN(1,IF(Input!$A$11="Weekly",CJ39/(Formulas!$A$3*1),CJ39/(Formulas!$A$3*2))),1)*$C39))</f>
        <v>0</v>
      </c>
      <c r="CM39" s="79"/>
      <c r="CN39" s="77"/>
      <c r="CO39" s="77"/>
      <c r="CP39" s="80">
        <f>IF($C39="",ROUND(MIN(1,IF(Input!$A$11="Weekly",CN39/(Formulas!$A$3*1),CN39/(Formulas!$A$3*2))),1),IF(TEXT(ISNUMBER($C39),"#####")="False",ROUND(MIN(1,IF(Input!$A$11="Weekly",CN39/(Formulas!$A$3*1),CN39/(Formulas!$A$3*2))),1),ROUND(MIN(1,IF(Input!$A$11="Weekly",CN39/(Formulas!$A$3*1),CN39/(Formulas!$A$3*2))),1)*$C39))</f>
        <v>0</v>
      </c>
      <c r="CQ39" s="79"/>
      <c r="CR39" s="77"/>
      <c r="CS39" s="77"/>
      <c r="CT39" s="80">
        <f>IF($C39="",ROUND(MIN(1,IF(Input!$A$11="Weekly",CR39/(Formulas!$A$3*1),CR39/(Formulas!$A$3*2))),1),IF(TEXT(ISNUMBER($C39),"#####")="False",ROUND(MIN(1,IF(Input!$A$11="Weekly",CR39/(Formulas!$A$3*1),CR39/(Formulas!$A$3*2))),1),ROUND(MIN(1,IF(Input!$A$11="Weekly",CR39/(Formulas!$A$3*1),CR39/(Formulas!$A$3*2))),1)*$C39))</f>
        <v>0</v>
      </c>
      <c r="CU39" s="79"/>
      <c r="CV39" s="77"/>
      <c r="CW39" s="77"/>
      <c r="CX39" s="80">
        <f>IF($C39="",ROUND(MIN(1,IF(Input!$A$11="Weekly",CV39/(Formulas!$A$3*1),CV39/(Formulas!$A$3*2))),1),IF(TEXT(ISNUMBER($C39),"#####")="False",ROUND(MIN(1,IF(Input!$A$11="Weekly",CV39/(Formulas!$A$3*1),CV39/(Formulas!$A$3*2))),1),ROUND(MIN(1,IF(Input!$A$11="Weekly",CV39/(Formulas!$A$3*1),CV39/(Formulas!$A$3*2))),1)*$C39))</f>
        <v>0</v>
      </c>
      <c r="CY39" s="79"/>
      <c r="CZ39" s="77"/>
      <c r="DA39" s="77"/>
      <c r="DB39" s="80">
        <f>IF($C39="",ROUND(MIN(1,IF(Input!$A$11="Weekly",CZ39/(Formulas!$A$3*1),CZ39/(Formulas!$A$3*2))),1),IF(TEXT(ISNUMBER($C39),"#####")="False",ROUND(MIN(1,IF(Input!$A$11="Weekly",CZ39/(Formulas!$A$3*1),CZ39/(Formulas!$A$3*2))),1),ROUND(MIN(1,IF(Input!$A$11="Weekly",CZ39/(Formulas!$A$3*1),CZ39/(Formulas!$A$3*2))),1)*$C39))</f>
        <v>0</v>
      </c>
      <c r="DC39" s="79"/>
      <c r="DD39" s="77"/>
      <c r="DE39" s="77"/>
      <c r="DF39" s="80">
        <f>IF($C39="",ROUND(MIN(1,IF(Input!$A$11="Weekly",DD39/(Formulas!$A$3*1),DD39/(Formulas!$A$3*2))),1),IF(TEXT(ISNUMBER($C39),"#####")="False",ROUND(MIN(1,IF(Input!$A$11="Weekly",DD39/(Formulas!$A$3*1),DD39/(Formulas!$A$3*2))),1),ROUND(MIN(1,IF(Input!$A$11="Weekly",DD39/(Formulas!$A$3*1),DD39/(Formulas!$A$3*2))),1)*$C39))</f>
        <v>0</v>
      </c>
      <c r="DG39" s="79"/>
      <c r="DH39" s="77"/>
      <c r="DI39" s="77"/>
      <c r="DJ39" s="80">
        <f>IF($C39="",ROUND(MIN(1,IF(Input!$A$11="Weekly",DH39/(Formulas!$A$3*1),DH39/(Formulas!$A$3*2))),1),IF(TEXT(ISNUMBER($C39),"#####")="False",ROUND(MIN(1,IF(Input!$A$11="Weekly",DH39/(Formulas!$A$3*1),DH39/(Formulas!$A$3*2))),1),ROUND(MIN(1,IF(Input!$A$11="Weekly",DH39/(Formulas!$A$3*1),DH39/(Formulas!$A$3*2))),1)*$C39))</f>
        <v>0</v>
      </c>
      <c r="DK39" s="79"/>
      <c r="DL39" s="77"/>
      <c r="DM39" s="77"/>
      <c r="DN39" s="80">
        <f>IF($C39="",ROUND(MIN(1,IF(Input!$A$11="Weekly",DL39/(Formulas!$A$3*1),DL39/(Formulas!$A$3*2))),1),IF(TEXT(ISNUMBER($C39),"#####")="False",ROUND(MIN(1,IF(Input!$A$11="Weekly",DL39/(Formulas!$A$3*1),DL39/(Formulas!$A$3*2))),1),ROUND(MIN(1,IF(Input!$A$11="Weekly",DL39/(Formulas!$A$3*1),DL39/(Formulas!$A$3*2))),1)*$C39))</f>
        <v>0</v>
      </c>
      <c r="DO39" s="79"/>
      <c r="DP39" s="77"/>
      <c r="DQ39" s="77"/>
      <c r="DR39" s="80">
        <f>IF($C39="",ROUND(MIN(1,IF(Input!$A$11="Weekly",DP39/(Formulas!$A$3*1),DP39/(Formulas!$A$3*2))),1),IF(TEXT(ISNUMBER($C39),"#####")="False",ROUND(MIN(1,IF(Input!$A$11="Weekly",DP39/(Formulas!$A$3*1),DP39/(Formulas!$A$3*2))),1),ROUND(MIN(1,IF(Input!$A$11="Weekly",DP39/(Formulas!$A$3*1),DP39/(Formulas!$A$3*2))),1)*$C39))</f>
        <v>0</v>
      </c>
      <c r="DS39" s="79"/>
      <c r="DT39" s="77"/>
      <c r="DU39" s="77"/>
      <c r="DV39" s="80">
        <f>IF($C39="",ROUND(MIN(1,IF(Input!$A$11="Weekly",DT39/(Formulas!$A$3*1),DT39/(Formulas!$A$3*2))),1),IF(TEXT(ISNUMBER($C39),"#####")="False",ROUND(MIN(1,IF(Input!$A$11="Weekly",DT39/(Formulas!$A$3*1),DT39/(Formulas!$A$3*2))),1),ROUND(MIN(1,IF(Input!$A$11="Weekly",DT39/(Formulas!$A$3*1),DT39/(Formulas!$A$3*2))),1)*$C39))</f>
        <v>0</v>
      </c>
      <c r="DW39" s="79"/>
      <c r="DX39" s="77"/>
      <c r="DY39" s="77"/>
      <c r="DZ39" s="80">
        <f>IF($C39="",ROUND(MIN(1,IF(Input!$A$11="Weekly",DX39/(Formulas!$A$3*1),DX39/(Formulas!$A$3*2))),1),IF(TEXT(ISNUMBER($C39),"#####")="False",ROUND(MIN(1,IF(Input!$A$11="Weekly",DX39/(Formulas!$A$3*1),DX39/(Formulas!$A$3*2))),1),ROUND(MIN(1,IF(Input!$A$11="Weekly",DX39/(Formulas!$A$3*1),DX39/(Formulas!$A$3*2))),1)*$C39))</f>
        <v>0</v>
      </c>
      <c r="EA39" s="79"/>
      <c r="EB39" s="77"/>
      <c r="EC39" s="77"/>
      <c r="ED39" s="80">
        <f>IF($C39="",ROUND(MIN(1,IF(Input!$A$11="Weekly",EB39/(Formulas!$A$3*1),EB39/(Formulas!$A$3*2))),1),IF(TEXT(ISNUMBER($C39),"#####")="False",ROUND(MIN(1,IF(Input!$A$11="Weekly",EB39/(Formulas!$A$3*1),EB39/(Formulas!$A$3*2))),1),ROUND(MIN(1,IF(Input!$A$11="Weekly",EB39/(Formulas!$A$3*1),EB39/(Formulas!$A$3*2))),1)*$C39))</f>
        <v>0</v>
      </c>
      <c r="EE39" s="79"/>
      <c r="EF39" s="77"/>
      <c r="EG39" s="77"/>
      <c r="EH39" s="80">
        <f>IF($C39="",ROUND(MIN(1,IF(Input!$A$11="Weekly",EF39/(Formulas!$A$3*1),EF39/(Formulas!$A$3*2))),1),IF(TEXT(ISNUMBER($C39),"#####")="False",ROUND(MIN(1,IF(Input!$A$11="Weekly",EF39/(Formulas!$A$3*1),EF39/(Formulas!$A$3*2))),1),ROUND(MIN(1,IF(Input!$A$11="Weekly",EF39/(Formulas!$A$3*1),EF39/(Formulas!$A$3*2))),1)*$C39))</f>
        <v>0</v>
      </c>
      <c r="EI39" s="79"/>
      <c r="EJ39" s="77"/>
      <c r="EK39" s="77"/>
      <c r="EL39" s="80">
        <f>IF($C39="",ROUND(MIN(1,IF(Input!$A$11="Weekly",EJ39/(Formulas!$A$3*1),EJ39/(Formulas!$A$3*2))),1),IF(TEXT(ISNUMBER($C39),"#####")="False",ROUND(MIN(1,IF(Input!$A$11="Weekly",EJ39/(Formulas!$A$3*1),EJ39/(Formulas!$A$3*2))),1),ROUND(MIN(1,IF(Input!$A$11="Weekly",EJ39/(Formulas!$A$3*1),EJ39/(Formulas!$A$3*2))),1)*$C39))</f>
        <v>0</v>
      </c>
      <c r="EM39" s="79"/>
      <c r="EN39" s="77"/>
      <c r="EO39" s="77"/>
      <c r="EP39" s="80">
        <f>IF($C39="",ROUND(MIN(1,IF(Input!$A$11="Weekly",EN39/(Formulas!$A$3*1),EN39/(Formulas!$A$3*2))),1),IF(TEXT(ISNUMBER($C39),"#####")="False",ROUND(MIN(1,IF(Input!$A$11="Weekly",EN39/(Formulas!$A$3*1),EN39/(Formulas!$A$3*2))),1),ROUND(MIN(1,IF(Input!$A$11="Weekly",EN39/(Formulas!$A$3*1),EN39/(Formulas!$A$3*2))),1)*$C39))</f>
        <v>0</v>
      </c>
      <c r="EQ39" s="79"/>
      <c r="ER39" s="77"/>
      <c r="ES39" s="77"/>
      <c r="ET39" s="80">
        <f>IF($C39="",ROUND(MIN(1,IF(Input!$A$11="Weekly",ER39/(Formulas!$A$3*1),ER39/(Formulas!$A$3*2))),1),IF(TEXT(ISNUMBER($C39),"#####")="False",ROUND(MIN(1,IF(Input!$A$11="Weekly",ER39/(Formulas!$A$3*1),ER39/(Formulas!$A$3*2))),1),ROUND(MIN(1,IF(Input!$A$11="Weekly",ER39/(Formulas!$A$3*1),ER39/(Formulas!$A$3*2))),1)*$C39))</f>
        <v>0</v>
      </c>
      <c r="EU39" s="79"/>
      <c r="EV39" s="77"/>
      <c r="EW39" s="77"/>
      <c r="EX39" s="80">
        <f>IF($C39="",ROUND(MIN(1,IF(Input!$A$11="Weekly",EV39/(Formulas!$A$3*1),EV39/(Formulas!$A$3*2))),1),IF(TEXT(ISNUMBER($C39),"#####")="False",ROUND(MIN(1,IF(Input!$A$11="Weekly",EV39/(Formulas!$A$3*1),EV39/(Formulas!$A$3*2))),1),ROUND(MIN(1,IF(Input!$A$11="Weekly",EV39/(Formulas!$A$3*1),EV39/(Formulas!$A$3*2))),1)*$C39))</f>
        <v>0</v>
      </c>
      <c r="EY39" s="79"/>
      <c r="EZ39" s="77"/>
      <c r="FA39" s="77"/>
      <c r="FB39" s="80">
        <f>IF($C39="",ROUND(MIN(1,IF(Input!$A$11="Weekly",EZ39/(Formulas!$A$3*1),EZ39/(Formulas!$A$3*2))),1),IF(TEXT(ISNUMBER($C39),"#####")="False",ROUND(MIN(1,IF(Input!$A$11="Weekly",EZ39/(Formulas!$A$3*1),EZ39/(Formulas!$A$3*2))),1),ROUND(MIN(1,IF(Input!$A$11="Weekly",EZ39/(Formulas!$A$3*1),EZ39/(Formulas!$A$3*2))),1)*$C39))</f>
        <v>0</v>
      </c>
      <c r="FC39" s="79"/>
      <c r="FD39" s="77"/>
      <c r="FE39" s="77"/>
      <c r="FF39" s="80">
        <f>IF($C39="",ROUND(MIN(1,IF(Input!$A$11="Weekly",FD39/(Formulas!$A$3*1),FD39/(Formulas!$A$3*2))),1),IF(TEXT(ISNUMBER($C39),"#####")="False",ROUND(MIN(1,IF(Input!$A$11="Weekly",FD39/(Formulas!$A$3*1),FD39/(Formulas!$A$3*2))),1),ROUND(MIN(1,IF(Input!$A$11="Weekly",FD39/(Formulas!$A$3*1),FD39/(Formulas!$A$3*2))),1)*$C39))</f>
        <v>0</v>
      </c>
      <c r="FG39" s="79"/>
      <c r="FH39" s="77"/>
      <c r="FI39" s="77"/>
      <c r="FJ39" s="80">
        <f>IF($C39="",ROUND(MIN(1,IF(Input!$A$11="Weekly",FH39/(Formulas!$A$3*1),FH39/(Formulas!$A$3*2))),1),IF(TEXT(ISNUMBER($C39),"#####")="False",ROUND(MIN(1,IF(Input!$A$11="Weekly",FH39/(Formulas!$A$3*1),FH39/(Formulas!$A$3*2))),1),ROUND(MIN(1,IF(Input!$A$11="Weekly",FH39/(Formulas!$A$3*1),FH39/(Formulas!$A$3*2))),1)*$C39))</f>
        <v>0</v>
      </c>
      <c r="FK39" s="79"/>
      <c r="FL39" s="77"/>
      <c r="FM39" s="77"/>
      <c r="FN39" s="80">
        <f>IF($C39="",ROUND(MIN(1,IF(Input!$A$11="Weekly",FL39/(Formulas!$A$3*1),FL39/(Formulas!$A$3*2))),1),IF(TEXT(ISNUMBER($C39),"#####")="False",ROUND(MIN(1,IF(Input!$A$11="Weekly",FL39/(Formulas!$A$3*1),FL39/(Formulas!$A$3*2))),1),ROUND(MIN(1,IF(Input!$A$11="Weekly",FL39/(Formulas!$A$3*1),FL39/(Formulas!$A$3*2))),1)*$C39))</f>
        <v>0</v>
      </c>
      <c r="FO39" s="79"/>
      <c r="FP39" s="77"/>
      <c r="FQ39" s="77"/>
      <c r="FR39" s="80">
        <f>IF($C39="",ROUND(MIN(1,IF(Input!$A$11="Weekly",FP39/(Formulas!$A$3*1),FP39/(Formulas!$A$3*2))),1),IF(TEXT(ISNUMBER($C39),"#####")="False",ROUND(MIN(1,IF(Input!$A$11="Weekly",FP39/(Formulas!$A$3*1),FP39/(Formulas!$A$3*2))),1),ROUND(MIN(1,IF(Input!$A$11="Weekly",FP39/(Formulas!$A$3*1),FP39/(Formulas!$A$3*2))),1)*$C39))</f>
        <v>0</v>
      </c>
      <c r="FS39" s="79"/>
      <c r="FT39" s="77"/>
      <c r="FU39" s="77"/>
      <c r="FV39" s="80">
        <f>IF($C39="",ROUND(MIN(1,IF(Input!$A$11="Weekly",FT39/(Formulas!$A$3*1),FT39/(Formulas!$A$3*2))),1),IF(TEXT(ISNUMBER($C39),"#####")="False",ROUND(MIN(1,IF(Input!$A$11="Weekly",FT39/(Formulas!$A$3*1),FT39/(Formulas!$A$3*2))),1),ROUND(MIN(1,IF(Input!$A$11="Weekly",FT39/(Formulas!$A$3*1),FT39/(Formulas!$A$3*2))),1)*$C39))</f>
        <v>0</v>
      </c>
      <c r="FW39" s="79"/>
      <c r="FX39" s="77"/>
      <c r="FY39" s="77"/>
      <c r="FZ39" s="80">
        <f>IF($C39="",ROUND(MIN(1,IF(Input!$A$11="Weekly",FX39/(Formulas!$A$3*1),FX39/(Formulas!$A$3*2))),1),IF(TEXT(ISNUMBER($C39),"#####")="False",ROUND(MIN(1,IF(Input!$A$11="Weekly",FX39/(Formulas!$A$3*1),FX39/(Formulas!$A$3*2))),1),ROUND(MIN(1,IF(Input!$A$11="Weekly",FX39/(Formulas!$A$3*1),FX39/(Formulas!$A$3*2))),1)*$C39))</f>
        <v>0</v>
      </c>
      <c r="GA39" s="79"/>
      <c r="GB39" s="77"/>
      <c r="GC39" s="77"/>
      <c r="GD39" s="80">
        <f>IF($C39="",ROUND(MIN(1,IF(Input!$A$11="Weekly",GB39/(Formulas!$A$3*1),GB39/(Formulas!$A$3*2))),1),IF(TEXT(ISNUMBER($C39),"#####")="False",ROUND(MIN(1,IF(Input!$A$11="Weekly",GB39/(Formulas!$A$3*1),GB39/(Formulas!$A$3*2))),1),ROUND(MIN(1,IF(Input!$A$11="Weekly",GB39/(Formulas!$A$3*1),GB39/(Formulas!$A$3*2))),1)*$C39))</f>
        <v>0</v>
      </c>
      <c r="GE39" s="79"/>
      <c r="GF39" s="77"/>
      <c r="GG39" s="77"/>
      <c r="GH39" s="80">
        <f>IF($C39="",ROUND(MIN(1,IF(Input!$A$11="Weekly",GF39/(Formulas!$A$3*1),GF39/(Formulas!$A$3*2))),1),IF(TEXT(ISNUMBER($C39),"#####")="False",ROUND(MIN(1,IF(Input!$A$11="Weekly",GF39/(Formulas!$A$3*1),GF39/(Formulas!$A$3*2))),1),ROUND(MIN(1,IF(Input!$A$11="Weekly",GF39/(Formulas!$A$3*1),GF39/(Formulas!$A$3*2))),1)*$C39))</f>
        <v>0</v>
      </c>
      <c r="GI39" s="79"/>
      <c r="GJ39" s="77"/>
      <c r="GK39" s="77"/>
      <c r="GL39" s="80">
        <f>IF($C39="",ROUND(MIN(1,IF(Input!$A$11="Weekly",GJ39/(Formulas!$A$3*1),GJ39/(Formulas!$A$3*2))),1),IF(TEXT(ISNUMBER($C39),"#####")="False",ROUND(MIN(1,IF(Input!$A$11="Weekly",GJ39/(Formulas!$A$3*1),GJ39/(Formulas!$A$3*2))),1),ROUND(MIN(1,IF(Input!$A$11="Weekly",GJ39/(Formulas!$A$3*1),GJ39/(Formulas!$A$3*2))),1)*$C39))</f>
        <v>0</v>
      </c>
      <c r="GM39" s="79"/>
      <c r="GN39" s="77"/>
      <c r="GO39" s="77"/>
      <c r="GP39" s="80">
        <f>IF($C39="",ROUND(MIN(1,IF(Input!$A$11="Weekly",GN39/(Formulas!$A$3*1),GN39/(Formulas!$A$3*2))),1),IF(TEXT(ISNUMBER($C39),"#####")="False",ROUND(MIN(1,IF(Input!$A$11="Weekly",GN39/(Formulas!$A$3*1),GN39/(Formulas!$A$3*2))),1),ROUND(MIN(1,IF(Input!$A$11="Weekly",GN39/(Formulas!$A$3*1),GN39/(Formulas!$A$3*2))),1)*$C39))</f>
        <v>0</v>
      </c>
      <c r="GQ39" s="79"/>
      <c r="GR39" s="77"/>
      <c r="GS39" s="77"/>
      <c r="GT39" s="80">
        <f>IF($C39="",ROUND(MIN(1,IF(Input!$A$11="Weekly",GR39/(Formulas!$A$3*1),GR39/(Formulas!$A$3*2))),1),IF(TEXT(ISNUMBER($C39),"#####")="False",ROUND(MIN(1,IF(Input!$A$11="Weekly",GR39/(Formulas!$A$3*1),GR39/(Formulas!$A$3*2))),1),ROUND(MIN(1,IF(Input!$A$11="Weekly",GR39/(Formulas!$A$3*1),GR39/(Formulas!$A$3*2))),1)*$C39))</f>
        <v>0</v>
      </c>
      <c r="GU39" s="79"/>
      <c r="GV39" s="77"/>
      <c r="GW39" s="77"/>
      <c r="GX39" s="80">
        <f>IF($C39="",ROUND(MIN(1,IF(Input!$A$11="Weekly",GV39/(Formulas!$A$3*1),GV39/(Formulas!$A$3*2))),1),IF(TEXT(ISNUMBER($C39),"#####")="False",ROUND(MIN(1,IF(Input!$A$11="Weekly",GV39/(Formulas!$A$3*1),GV39/(Formulas!$A$3*2))),1),ROUND(MIN(1,IF(Input!$A$11="Weekly",GV39/(Formulas!$A$3*1),GV39/(Formulas!$A$3*2))),1)*$C39))</f>
        <v>0</v>
      </c>
      <c r="GY39" s="79"/>
      <c r="GZ39" s="77"/>
      <c r="HA39" s="77"/>
      <c r="HB39" s="80">
        <f>IF($C39="",ROUND(MIN(1,IF(Input!$A$11="Weekly",GZ39/(Formulas!$A$3*1),GZ39/(Formulas!$A$3*2))),1),IF(TEXT(ISNUMBER($C39),"#####")="False",ROUND(MIN(1,IF(Input!$A$11="Weekly",GZ39/(Formulas!$A$3*1),GZ39/(Formulas!$A$3*2))),1),ROUND(MIN(1,IF(Input!$A$11="Weekly",GZ39/(Formulas!$A$3*1),GZ39/(Formulas!$A$3*2))),1)*$C39))</f>
        <v>0</v>
      </c>
      <c r="HC39" s="79"/>
      <c r="HD39" s="77"/>
      <c r="HE39" s="77"/>
      <c r="HF39" s="80">
        <f>IF($C39="",ROUND(MIN(1,IF(Input!$A$11="Weekly",HD39/(Formulas!$A$3*1),HD39/(Formulas!$A$3*2))),1),IF(TEXT(ISNUMBER($C39),"#####")="False",ROUND(MIN(1,IF(Input!$A$11="Weekly",HD39/(Formulas!$A$3*1),HD39/(Formulas!$A$3*2))),1),ROUND(MIN(1,IF(Input!$A$11="Weekly",HD39/(Formulas!$A$3*1),HD39/(Formulas!$A$3*2))),1)*$C39))</f>
        <v>0</v>
      </c>
      <c r="HG39" s="79"/>
      <c r="HH39" s="35"/>
      <c r="HI39" s="35">
        <f t="shared" si="0"/>
        <v>0</v>
      </c>
      <c r="HJ39" s="35"/>
      <c r="HK39" s="35">
        <f t="shared" si="1"/>
        <v>0</v>
      </c>
      <c r="HL39" s="35"/>
      <c r="HM39" s="35">
        <f t="shared" si="2"/>
        <v>0</v>
      </c>
      <c r="HN39" s="35"/>
      <c r="HO39" s="35">
        <f t="shared" si="3"/>
        <v>0</v>
      </c>
      <c r="HP39" s="35"/>
      <c r="HQ39" s="35"/>
      <c r="HR39" s="35"/>
      <c r="HS39" s="35"/>
      <c r="HT39" s="35"/>
    </row>
    <row r="40" spans="2:228" x14ac:dyDescent="0.25">
      <c r="B40" s="74"/>
      <c r="D40" s="77"/>
      <c r="E40" s="77"/>
      <c r="F40" s="80">
        <f>IF($C40="",ROUND(MIN(1,IF(Input!$A$11="Weekly",D40/(Formulas!$A$3*1),D40/(Formulas!$A$3*2))),1),IF(TEXT(ISNUMBER($C40),"#####")="False",ROUND(MIN(1,IF(Input!$A$11="Weekly",D40/(Formulas!$A$3*1),D40/(Formulas!$A$3*2))),1),ROUND(MIN(1,IF(Input!$A$11="Weekly",D40/(Formulas!$A$3*1),D40/(Formulas!$A$3*2))),1)*$C40))</f>
        <v>0</v>
      </c>
      <c r="G40" s="101"/>
      <c r="H40" s="77"/>
      <c r="I40" s="77"/>
      <c r="J40" s="80">
        <f>IF($C40="",ROUND(MIN(1,IF(Input!$A$11="Weekly",H40/(Formulas!$A$3*1),H40/(Formulas!$A$3*2))),1),IF(TEXT(ISNUMBER($C40),"#####")="False",ROUND(MIN(1,IF(Input!$A$11="Weekly",H40/(Formulas!$A$3*1),H40/(Formulas!$A$3*2))),1),ROUND(MIN(1,IF(Input!$A$11="Weekly",H40/(Formulas!$A$3*1),H40/(Formulas!$A$3*2))),1)*$C40))</f>
        <v>0</v>
      </c>
      <c r="K40" s="101"/>
      <c r="L40" s="77"/>
      <c r="M40" s="77"/>
      <c r="N40" s="80">
        <f>IF($C40="",ROUND(MIN(1,IF(Input!$A$11="Weekly",L40/(Formulas!$A$3*1),L40/(Formulas!$A$3*2))),1),IF(TEXT(ISNUMBER($C40),"#####")="False",ROUND(MIN(1,IF(Input!$A$11="Weekly",L40/(Formulas!$A$3*1),L40/(Formulas!$A$3*2))),1),ROUND(MIN(1,IF(Input!$A$11="Weekly",L40/(Formulas!$A$3*1),L40/(Formulas!$A$3*2))),1)*$C40))</f>
        <v>0</v>
      </c>
      <c r="O40" s="101"/>
      <c r="P40" s="77"/>
      <c r="Q40" s="77"/>
      <c r="R40" s="80">
        <f>IF($C40="",ROUND(MIN(1,IF(Input!$A$11="Weekly",P40/(Formulas!$A$3*1),P40/(Formulas!$A$3*2))),1),IF(TEXT(ISNUMBER($C40),"#####")="False",ROUND(MIN(1,IF(Input!$A$11="Weekly",P40/(Formulas!$A$3*1),P40/(Formulas!$A$3*2))),1),ROUND(MIN(1,IF(Input!$A$11="Weekly",P40/(Formulas!$A$3*1),P40/(Formulas!$A$3*2))),1)*$C40))</f>
        <v>0</v>
      </c>
      <c r="S40" s="101"/>
      <c r="T40" s="77"/>
      <c r="U40" s="77"/>
      <c r="V40" s="80">
        <f>IF($C40="",ROUND(MIN(1,IF(Input!$A$11="Weekly",T40/(Formulas!$A$3*1),T40/(Formulas!$A$3*2))),1),IF(TEXT(ISNUMBER($C40),"#####")="False",ROUND(MIN(1,IF(Input!$A$11="Weekly",T40/(Formulas!$A$3*1),T40/(Formulas!$A$3*2))),1),ROUND(MIN(1,IF(Input!$A$11="Weekly",T40/(Formulas!$A$3*1),T40/(Formulas!$A$3*2))),1)*$C40))</f>
        <v>0</v>
      </c>
      <c r="W40" s="79"/>
      <c r="X40" s="77"/>
      <c r="Y40" s="77"/>
      <c r="Z40" s="80">
        <f>IF($C40="",ROUND(MIN(1,IF(Input!$A$11="Weekly",X40/(Formulas!$A$3*1),X40/(Formulas!$A$3*2))),1),IF(TEXT(ISNUMBER($C40),"#####")="False",ROUND(MIN(1,IF(Input!$A$11="Weekly",X40/(Formulas!$A$3*1),X40/(Formulas!$A$3*2))),1),ROUND(MIN(1,IF(Input!$A$11="Weekly",X40/(Formulas!$A$3*1),X40/(Formulas!$A$3*2))),1)*$C40))</f>
        <v>0</v>
      </c>
      <c r="AA40" s="101"/>
      <c r="AB40" s="77"/>
      <c r="AC40" s="77"/>
      <c r="AD40" s="80">
        <f>IF($C40="",ROUND(MIN(1,IF(Input!$A$11="Weekly",AB40/(Formulas!$A$3*1),AB40/(Formulas!$A$3*2))),1),IF(TEXT(ISNUMBER($C40),"#####")="False",ROUND(MIN(1,IF(Input!$A$11="Weekly",AB40/(Formulas!$A$3*1),AB40/(Formulas!$A$3*2))),1),ROUND(MIN(1,IF(Input!$A$11="Weekly",AB40/(Formulas!$A$3*1),AB40/(Formulas!$A$3*2))),1)*$C40))</f>
        <v>0</v>
      </c>
      <c r="AE40" s="101"/>
      <c r="AF40" s="77"/>
      <c r="AG40" s="77"/>
      <c r="AH40" s="80">
        <f>IF($C40="",ROUND(MIN(1,IF(Input!$A$11="Weekly",AF40/(Formulas!$A$3*1),AF40/(Formulas!$A$3*2))),1),IF(TEXT(ISNUMBER($C40),"#####")="False",ROUND(MIN(1,IF(Input!$A$11="Weekly",AF40/(Formulas!$A$3*1),AF40/(Formulas!$A$3*2))),1),ROUND(MIN(1,IF(Input!$A$11="Weekly",AF40/(Formulas!$A$3*1),AF40/(Formulas!$A$3*2))),1)*$C40))</f>
        <v>0</v>
      </c>
      <c r="AI40" s="101"/>
      <c r="AJ40" s="77"/>
      <c r="AK40" s="77"/>
      <c r="AL40" s="80">
        <f>IF($C40="",ROUND(MIN(1,IF(Input!$A$11="Weekly",AJ40/(Formulas!$A$3*1),AJ40/(Formulas!$A$3*2))),1),IF(TEXT(ISNUMBER($C40),"#####")="False",ROUND(MIN(1,IF(Input!$A$11="Weekly",AJ40/(Formulas!$A$3*1),AJ40/(Formulas!$A$3*2))),1),ROUND(MIN(1,IF(Input!$A$11="Weekly",AJ40/(Formulas!$A$3*1),AJ40/(Formulas!$A$3*2))),1)*$C40))</f>
        <v>0</v>
      </c>
      <c r="AM40" s="79"/>
      <c r="AN40" s="77"/>
      <c r="AO40" s="77"/>
      <c r="AP40" s="80">
        <f>IF($C40="",ROUND(MIN(1,IF(Input!$A$11="Weekly",AN40/(Formulas!$A$3*1),AN40/(Formulas!$A$3*2))),1),IF(TEXT(ISNUMBER($C40),"#####")="False",ROUND(MIN(1,IF(Input!$A$11="Weekly",AN40/(Formulas!$A$3*1),AN40/(Formulas!$A$3*2))),1),ROUND(MIN(1,IF(Input!$A$11="Weekly",AN40/(Formulas!$A$3*1),AN40/(Formulas!$A$3*2))),1)*$C40))</f>
        <v>0</v>
      </c>
      <c r="AQ40" s="79"/>
      <c r="AR40" s="77"/>
      <c r="AS40" s="77"/>
      <c r="AT40" s="80">
        <f>IF($C40="",ROUND(MIN(1,IF(Input!$A$11="Weekly",AR40/(Formulas!$A$3*1),AR40/(Formulas!$A$3*2))),1),IF(TEXT(ISNUMBER($C40),"#####")="False",ROUND(MIN(1,IF(Input!$A$11="Weekly",AR40/(Formulas!$A$3*1),AR40/(Formulas!$A$3*2))),1),ROUND(MIN(1,IF(Input!$A$11="Weekly",AR40/(Formulas!$A$3*1),AR40/(Formulas!$A$3*2))),1)*$C40))</f>
        <v>0</v>
      </c>
      <c r="AU40" s="79"/>
      <c r="AV40" s="77"/>
      <c r="AW40" s="77"/>
      <c r="AX40" s="80">
        <f>IF($C40="",ROUND(MIN(1,IF(Input!$A$11="Weekly",AV40/(Formulas!$A$3*1),AV40/(Formulas!$A$3*2))),1),IF(TEXT(ISNUMBER($C40),"#####")="False",ROUND(MIN(1,IF(Input!$A$11="Weekly",AV40/(Formulas!$A$3*1),AV40/(Formulas!$A$3*2))),1),ROUND(MIN(1,IF(Input!$A$11="Weekly",AV40/(Formulas!$A$3*1),AV40/(Formulas!$A$3*2))),1)*$C40))</f>
        <v>0</v>
      </c>
      <c r="AY40" s="79"/>
      <c r="AZ40" s="77"/>
      <c r="BA40" s="77"/>
      <c r="BB40" s="80">
        <f>IF($C40="",ROUND(MIN(1,IF(Input!$A$11="Weekly",AZ40/(Formulas!$A$3*1),AZ40/(Formulas!$A$3*2))),1),IF(TEXT(ISNUMBER($C40),"#####")="False",ROUND(MIN(1,IF(Input!$A$11="Weekly",AZ40/(Formulas!$A$3*1),AZ40/(Formulas!$A$3*2))),1),ROUND(MIN(1,IF(Input!$A$11="Weekly",AZ40/(Formulas!$A$3*1),AZ40/(Formulas!$A$3*2))),1)*$C40))</f>
        <v>0</v>
      </c>
      <c r="BC40" s="79"/>
      <c r="BD40" s="77"/>
      <c r="BE40" s="77"/>
      <c r="BF40" s="80">
        <f>IF($C40="",ROUND(MIN(1,IF(Input!$A$11="Weekly",BD40/(Formulas!$A$3*1),BD40/(Formulas!$A$3*2))),1),IF(TEXT(ISNUMBER($C40),"#####")="False",ROUND(MIN(1,IF(Input!$A$11="Weekly",BD40/(Formulas!$A$3*1),BD40/(Formulas!$A$3*2))),1),ROUND(MIN(1,IF(Input!$A$11="Weekly",BD40/(Formulas!$A$3*1),BD40/(Formulas!$A$3*2))),1)*$C40))</f>
        <v>0</v>
      </c>
      <c r="BG40" s="79"/>
      <c r="BH40" s="77"/>
      <c r="BI40" s="77"/>
      <c r="BJ40" s="80">
        <f>IF($C40="",ROUND(MIN(1,IF(Input!$A$11="Weekly",BH40/(Formulas!$A$3*1),BH40/(Formulas!$A$3*2))),1),IF(TEXT(ISNUMBER($C40),"#####")="False",ROUND(MIN(1,IF(Input!$A$11="Weekly",BH40/(Formulas!$A$3*1),BH40/(Formulas!$A$3*2))),1),ROUND(MIN(1,IF(Input!$A$11="Weekly",BH40/(Formulas!$A$3*1),BH40/(Formulas!$A$3*2))),1)*$C40))</f>
        <v>0</v>
      </c>
      <c r="BK40" s="79"/>
      <c r="BL40" s="77"/>
      <c r="BM40" s="77"/>
      <c r="BN40" s="80">
        <f>IF($C40="",ROUND(MIN(1,IF(Input!$A$11="Weekly",BL40/(Formulas!$A$3*1),BL40/(Formulas!$A$3*2))),1),IF(TEXT(ISNUMBER($C40),"#####")="False",ROUND(MIN(1,IF(Input!$A$11="Weekly",BL40/(Formulas!$A$3*1),BL40/(Formulas!$A$3*2))),1),ROUND(MIN(1,IF(Input!$A$11="Weekly",BL40/(Formulas!$A$3*1),BL40/(Formulas!$A$3*2))),1)*$C40))</f>
        <v>0</v>
      </c>
      <c r="BO40" s="79"/>
      <c r="BP40" s="77"/>
      <c r="BQ40" s="77"/>
      <c r="BR40" s="80">
        <f>IF($C40="",ROUND(MIN(1,IF(Input!$A$11="Weekly",BP40/(Formulas!$A$3*1),BP40/(Formulas!$A$3*2))),1),IF(TEXT(ISNUMBER($C40),"#####")="False",ROUND(MIN(1,IF(Input!$A$11="Weekly",BP40/(Formulas!$A$3*1),BP40/(Formulas!$A$3*2))),1),ROUND(MIN(1,IF(Input!$A$11="Weekly",BP40/(Formulas!$A$3*1),BP40/(Formulas!$A$3*2))),1)*$C40))</f>
        <v>0</v>
      </c>
      <c r="BS40" s="79"/>
      <c r="BT40" s="77"/>
      <c r="BU40" s="77"/>
      <c r="BV40" s="80">
        <f>IF($C40="",ROUND(MIN(1,IF(Input!$A$11="Weekly",BT40/(Formulas!$A$3*1),BT40/(Formulas!$A$3*2))),1),IF(TEXT(ISNUMBER($C40),"#####")="False",ROUND(MIN(1,IF(Input!$A$11="Weekly",BT40/(Formulas!$A$3*1),BT40/(Formulas!$A$3*2))),1),ROUND(MIN(1,IF(Input!$A$11="Weekly",BT40/(Formulas!$A$3*1),BT40/(Formulas!$A$3*2))),1)*$C40))</f>
        <v>0</v>
      </c>
      <c r="BW40" s="79"/>
      <c r="BX40" s="77"/>
      <c r="BY40" s="77"/>
      <c r="BZ40" s="80">
        <f>IF($C40="",ROUND(MIN(1,IF(Input!$A$11="Weekly",BX40/(Formulas!$A$3*1),BX40/(Formulas!$A$3*2))),1),IF(TEXT(ISNUMBER($C40),"#####")="False",ROUND(MIN(1,IF(Input!$A$11="Weekly",BX40/(Formulas!$A$3*1),BX40/(Formulas!$A$3*2))),1),ROUND(MIN(1,IF(Input!$A$11="Weekly",BX40/(Formulas!$A$3*1),BX40/(Formulas!$A$3*2))),1)*$C40))</f>
        <v>0</v>
      </c>
      <c r="CA40" s="79"/>
      <c r="CB40" s="77"/>
      <c r="CC40" s="77"/>
      <c r="CD40" s="80">
        <f>IF($C40="",ROUND(MIN(1,IF(Input!$A$11="Weekly",CB40/(Formulas!$A$3*1),CB40/(Formulas!$A$3*2))),1),IF(TEXT(ISNUMBER($C40),"#####")="False",ROUND(MIN(1,IF(Input!$A$11="Weekly",CB40/(Formulas!$A$3*1),CB40/(Formulas!$A$3*2))),1),ROUND(MIN(1,IF(Input!$A$11="Weekly",CB40/(Formulas!$A$3*1),CB40/(Formulas!$A$3*2))),1)*$C40))</f>
        <v>0</v>
      </c>
      <c r="CE40" s="79"/>
      <c r="CF40" s="77"/>
      <c r="CG40" s="77"/>
      <c r="CH40" s="80">
        <f>IF($C40="",ROUND(MIN(1,IF(Input!$A$11="Weekly",CF40/(Formulas!$A$3*1),CF40/(Formulas!$A$3*2))),1),IF(TEXT(ISNUMBER($C40),"#####")="False",ROUND(MIN(1,IF(Input!$A$11="Weekly",CF40/(Formulas!$A$3*1),CF40/(Formulas!$A$3*2))),1),ROUND(MIN(1,IF(Input!$A$11="Weekly",CF40/(Formulas!$A$3*1),CF40/(Formulas!$A$3*2))),1)*$C40))</f>
        <v>0</v>
      </c>
      <c r="CI40" s="79"/>
      <c r="CJ40" s="77"/>
      <c r="CK40" s="77"/>
      <c r="CL40" s="80">
        <f>IF($C40="",ROUND(MIN(1,IF(Input!$A$11="Weekly",CJ40/(Formulas!$A$3*1),CJ40/(Formulas!$A$3*2))),1),IF(TEXT(ISNUMBER($C40),"#####")="False",ROUND(MIN(1,IF(Input!$A$11="Weekly",CJ40/(Formulas!$A$3*1),CJ40/(Formulas!$A$3*2))),1),ROUND(MIN(1,IF(Input!$A$11="Weekly",CJ40/(Formulas!$A$3*1),CJ40/(Formulas!$A$3*2))),1)*$C40))</f>
        <v>0</v>
      </c>
      <c r="CM40" s="79"/>
      <c r="CN40" s="77"/>
      <c r="CO40" s="77"/>
      <c r="CP40" s="80">
        <f>IF($C40="",ROUND(MIN(1,IF(Input!$A$11="Weekly",CN40/(Formulas!$A$3*1),CN40/(Formulas!$A$3*2))),1),IF(TEXT(ISNUMBER($C40),"#####")="False",ROUND(MIN(1,IF(Input!$A$11="Weekly",CN40/(Formulas!$A$3*1),CN40/(Formulas!$A$3*2))),1),ROUND(MIN(1,IF(Input!$A$11="Weekly",CN40/(Formulas!$A$3*1),CN40/(Formulas!$A$3*2))),1)*$C40))</f>
        <v>0</v>
      </c>
      <c r="CQ40" s="79"/>
      <c r="CR40" s="77"/>
      <c r="CS40" s="77"/>
      <c r="CT40" s="80">
        <f>IF($C40="",ROUND(MIN(1,IF(Input!$A$11="Weekly",CR40/(Formulas!$A$3*1),CR40/(Formulas!$A$3*2))),1),IF(TEXT(ISNUMBER($C40),"#####")="False",ROUND(MIN(1,IF(Input!$A$11="Weekly",CR40/(Formulas!$A$3*1),CR40/(Formulas!$A$3*2))),1),ROUND(MIN(1,IF(Input!$A$11="Weekly",CR40/(Formulas!$A$3*1),CR40/(Formulas!$A$3*2))),1)*$C40))</f>
        <v>0</v>
      </c>
      <c r="CU40" s="79"/>
      <c r="CV40" s="77"/>
      <c r="CW40" s="77"/>
      <c r="CX40" s="80">
        <f>IF($C40="",ROUND(MIN(1,IF(Input!$A$11="Weekly",CV40/(Formulas!$A$3*1),CV40/(Formulas!$A$3*2))),1),IF(TEXT(ISNUMBER($C40),"#####")="False",ROUND(MIN(1,IF(Input!$A$11="Weekly",CV40/(Formulas!$A$3*1),CV40/(Formulas!$A$3*2))),1),ROUND(MIN(1,IF(Input!$A$11="Weekly",CV40/(Formulas!$A$3*1),CV40/(Formulas!$A$3*2))),1)*$C40))</f>
        <v>0</v>
      </c>
      <c r="CY40" s="79"/>
      <c r="CZ40" s="77"/>
      <c r="DA40" s="77"/>
      <c r="DB40" s="80">
        <f>IF($C40="",ROUND(MIN(1,IF(Input!$A$11="Weekly",CZ40/(Formulas!$A$3*1),CZ40/(Formulas!$A$3*2))),1),IF(TEXT(ISNUMBER($C40),"#####")="False",ROUND(MIN(1,IF(Input!$A$11="Weekly",CZ40/(Formulas!$A$3*1),CZ40/(Formulas!$A$3*2))),1),ROUND(MIN(1,IF(Input!$A$11="Weekly",CZ40/(Formulas!$A$3*1),CZ40/(Formulas!$A$3*2))),1)*$C40))</f>
        <v>0</v>
      </c>
      <c r="DC40" s="79"/>
      <c r="DD40" s="77"/>
      <c r="DE40" s="77"/>
      <c r="DF40" s="80">
        <f>IF($C40="",ROUND(MIN(1,IF(Input!$A$11="Weekly",DD40/(Formulas!$A$3*1),DD40/(Formulas!$A$3*2))),1),IF(TEXT(ISNUMBER($C40),"#####")="False",ROUND(MIN(1,IF(Input!$A$11="Weekly",DD40/(Formulas!$A$3*1),DD40/(Formulas!$A$3*2))),1),ROUND(MIN(1,IF(Input!$A$11="Weekly",DD40/(Formulas!$A$3*1),DD40/(Formulas!$A$3*2))),1)*$C40))</f>
        <v>0</v>
      </c>
      <c r="DG40" s="79"/>
      <c r="DH40" s="77"/>
      <c r="DI40" s="77"/>
      <c r="DJ40" s="80">
        <f>IF($C40="",ROUND(MIN(1,IF(Input!$A$11="Weekly",DH40/(Formulas!$A$3*1),DH40/(Formulas!$A$3*2))),1),IF(TEXT(ISNUMBER($C40),"#####")="False",ROUND(MIN(1,IF(Input!$A$11="Weekly",DH40/(Formulas!$A$3*1),DH40/(Formulas!$A$3*2))),1),ROUND(MIN(1,IF(Input!$A$11="Weekly",DH40/(Formulas!$A$3*1),DH40/(Formulas!$A$3*2))),1)*$C40))</f>
        <v>0</v>
      </c>
      <c r="DK40" s="79"/>
      <c r="DL40" s="77"/>
      <c r="DM40" s="77"/>
      <c r="DN40" s="80">
        <f>IF($C40="",ROUND(MIN(1,IF(Input!$A$11="Weekly",DL40/(Formulas!$A$3*1),DL40/(Formulas!$A$3*2))),1),IF(TEXT(ISNUMBER($C40),"#####")="False",ROUND(MIN(1,IF(Input!$A$11="Weekly",DL40/(Formulas!$A$3*1),DL40/(Formulas!$A$3*2))),1),ROUND(MIN(1,IF(Input!$A$11="Weekly",DL40/(Formulas!$A$3*1),DL40/(Formulas!$A$3*2))),1)*$C40))</f>
        <v>0</v>
      </c>
      <c r="DO40" s="79"/>
      <c r="DP40" s="77"/>
      <c r="DQ40" s="77"/>
      <c r="DR40" s="80">
        <f>IF($C40="",ROUND(MIN(1,IF(Input!$A$11="Weekly",DP40/(Formulas!$A$3*1),DP40/(Formulas!$A$3*2))),1),IF(TEXT(ISNUMBER($C40),"#####")="False",ROUND(MIN(1,IF(Input!$A$11="Weekly",DP40/(Formulas!$A$3*1),DP40/(Formulas!$A$3*2))),1),ROUND(MIN(1,IF(Input!$A$11="Weekly",DP40/(Formulas!$A$3*1),DP40/(Formulas!$A$3*2))),1)*$C40))</f>
        <v>0</v>
      </c>
      <c r="DS40" s="79"/>
      <c r="DT40" s="77"/>
      <c r="DU40" s="77"/>
      <c r="DV40" s="80">
        <f>IF($C40="",ROUND(MIN(1,IF(Input!$A$11="Weekly",DT40/(Formulas!$A$3*1),DT40/(Formulas!$A$3*2))),1),IF(TEXT(ISNUMBER($C40),"#####")="False",ROUND(MIN(1,IF(Input!$A$11="Weekly",DT40/(Formulas!$A$3*1),DT40/(Formulas!$A$3*2))),1),ROUND(MIN(1,IF(Input!$A$11="Weekly",DT40/(Formulas!$A$3*1),DT40/(Formulas!$A$3*2))),1)*$C40))</f>
        <v>0</v>
      </c>
      <c r="DW40" s="79"/>
      <c r="DX40" s="77"/>
      <c r="DY40" s="77"/>
      <c r="DZ40" s="80">
        <f>IF($C40="",ROUND(MIN(1,IF(Input!$A$11="Weekly",DX40/(Formulas!$A$3*1),DX40/(Formulas!$A$3*2))),1),IF(TEXT(ISNUMBER($C40),"#####")="False",ROUND(MIN(1,IF(Input!$A$11="Weekly",DX40/(Formulas!$A$3*1),DX40/(Formulas!$A$3*2))),1),ROUND(MIN(1,IF(Input!$A$11="Weekly",DX40/(Formulas!$A$3*1),DX40/(Formulas!$A$3*2))),1)*$C40))</f>
        <v>0</v>
      </c>
      <c r="EA40" s="79"/>
      <c r="EB40" s="77"/>
      <c r="EC40" s="77"/>
      <c r="ED40" s="80">
        <f>IF($C40="",ROUND(MIN(1,IF(Input!$A$11="Weekly",EB40/(Formulas!$A$3*1),EB40/(Formulas!$A$3*2))),1),IF(TEXT(ISNUMBER($C40),"#####")="False",ROUND(MIN(1,IF(Input!$A$11="Weekly",EB40/(Formulas!$A$3*1),EB40/(Formulas!$A$3*2))),1),ROUND(MIN(1,IF(Input!$A$11="Weekly",EB40/(Formulas!$A$3*1),EB40/(Formulas!$A$3*2))),1)*$C40))</f>
        <v>0</v>
      </c>
      <c r="EE40" s="79"/>
      <c r="EF40" s="77"/>
      <c r="EG40" s="77"/>
      <c r="EH40" s="80">
        <f>IF($C40="",ROUND(MIN(1,IF(Input!$A$11="Weekly",EF40/(Formulas!$A$3*1),EF40/(Formulas!$A$3*2))),1),IF(TEXT(ISNUMBER($C40),"#####")="False",ROUND(MIN(1,IF(Input!$A$11="Weekly",EF40/(Formulas!$A$3*1),EF40/(Formulas!$A$3*2))),1),ROUND(MIN(1,IF(Input!$A$11="Weekly",EF40/(Formulas!$A$3*1),EF40/(Formulas!$A$3*2))),1)*$C40))</f>
        <v>0</v>
      </c>
      <c r="EI40" s="79"/>
      <c r="EJ40" s="77"/>
      <c r="EK40" s="77"/>
      <c r="EL40" s="80">
        <f>IF($C40="",ROUND(MIN(1,IF(Input!$A$11="Weekly",EJ40/(Formulas!$A$3*1),EJ40/(Formulas!$A$3*2))),1),IF(TEXT(ISNUMBER($C40),"#####")="False",ROUND(MIN(1,IF(Input!$A$11="Weekly",EJ40/(Formulas!$A$3*1),EJ40/(Formulas!$A$3*2))),1),ROUND(MIN(1,IF(Input!$A$11="Weekly",EJ40/(Formulas!$A$3*1),EJ40/(Formulas!$A$3*2))),1)*$C40))</f>
        <v>0</v>
      </c>
      <c r="EM40" s="79"/>
      <c r="EN40" s="77"/>
      <c r="EO40" s="77"/>
      <c r="EP40" s="80">
        <f>IF($C40="",ROUND(MIN(1,IF(Input!$A$11="Weekly",EN40/(Formulas!$A$3*1),EN40/(Formulas!$A$3*2))),1),IF(TEXT(ISNUMBER($C40),"#####")="False",ROUND(MIN(1,IF(Input!$A$11="Weekly",EN40/(Formulas!$A$3*1),EN40/(Formulas!$A$3*2))),1),ROUND(MIN(1,IF(Input!$A$11="Weekly",EN40/(Formulas!$A$3*1),EN40/(Formulas!$A$3*2))),1)*$C40))</f>
        <v>0</v>
      </c>
      <c r="EQ40" s="79"/>
      <c r="ER40" s="77"/>
      <c r="ES40" s="77"/>
      <c r="ET40" s="80">
        <f>IF($C40="",ROUND(MIN(1,IF(Input!$A$11="Weekly",ER40/(Formulas!$A$3*1),ER40/(Formulas!$A$3*2))),1),IF(TEXT(ISNUMBER($C40),"#####")="False",ROUND(MIN(1,IF(Input!$A$11="Weekly",ER40/(Formulas!$A$3*1),ER40/(Formulas!$A$3*2))),1),ROUND(MIN(1,IF(Input!$A$11="Weekly",ER40/(Formulas!$A$3*1),ER40/(Formulas!$A$3*2))),1)*$C40))</f>
        <v>0</v>
      </c>
      <c r="EU40" s="79"/>
      <c r="EV40" s="77"/>
      <c r="EW40" s="77"/>
      <c r="EX40" s="80">
        <f>IF($C40="",ROUND(MIN(1,IF(Input!$A$11="Weekly",EV40/(Formulas!$A$3*1),EV40/(Formulas!$A$3*2))),1),IF(TEXT(ISNUMBER($C40),"#####")="False",ROUND(MIN(1,IF(Input!$A$11="Weekly",EV40/(Formulas!$A$3*1),EV40/(Formulas!$A$3*2))),1),ROUND(MIN(1,IF(Input!$A$11="Weekly",EV40/(Formulas!$A$3*1),EV40/(Formulas!$A$3*2))),1)*$C40))</f>
        <v>0</v>
      </c>
      <c r="EY40" s="79"/>
      <c r="EZ40" s="77"/>
      <c r="FA40" s="77"/>
      <c r="FB40" s="80">
        <f>IF($C40="",ROUND(MIN(1,IF(Input!$A$11="Weekly",EZ40/(Formulas!$A$3*1),EZ40/(Formulas!$A$3*2))),1),IF(TEXT(ISNUMBER($C40),"#####")="False",ROUND(MIN(1,IF(Input!$A$11="Weekly",EZ40/(Formulas!$A$3*1),EZ40/(Formulas!$A$3*2))),1),ROUND(MIN(1,IF(Input!$A$11="Weekly",EZ40/(Formulas!$A$3*1),EZ40/(Formulas!$A$3*2))),1)*$C40))</f>
        <v>0</v>
      </c>
      <c r="FC40" s="79"/>
      <c r="FD40" s="77"/>
      <c r="FE40" s="77"/>
      <c r="FF40" s="80">
        <f>IF($C40="",ROUND(MIN(1,IF(Input!$A$11="Weekly",FD40/(Formulas!$A$3*1),FD40/(Formulas!$A$3*2))),1),IF(TEXT(ISNUMBER($C40),"#####")="False",ROUND(MIN(1,IF(Input!$A$11="Weekly",FD40/(Formulas!$A$3*1),FD40/(Formulas!$A$3*2))),1),ROUND(MIN(1,IF(Input!$A$11="Weekly",FD40/(Formulas!$A$3*1),FD40/(Formulas!$A$3*2))),1)*$C40))</f>
        <v>0</v>
      </c>
      <c r="FG40" s="79"/>
      <c r="FH40" s="77"/>
      <c r="FI40" s="77"/>
      <c r="FJ40" s="80">
        <f>IF($C40="",ROUND(MIN(1,IF(Input!$A$11="Weekly",FH40/(Formulas!$A$3*1),FH40/(Formulas!$A$3*2))),1),IF(TEXT(ISNUMBER($C40),"#####")="False",ROUND(MIN(1,IF(Input!$A$11="Weekly",FH40/(Formulas!$A$3*1),FH40/(Formulas!$A$3*2))),1),ROUND(MIN(1,IF(Input!$A$11="Weekly",FH40/(Formulas!$A$3*1),FH40/(Formulas!$A$3*2))),1)*$C40))</f>
        <v>0</v>
      </c>
      <c r="FK40" s="79"/>
      <c r="FL40" s="77"/>
      <c r="FM40" s="77"/>
      <c r="FN40" s="80">
        <f>IF($C40="",ROUND(MIN(1,IF(Input!$A$11="Weekly",FL40/(Formulas!$A$3*1),FL40/(Formulas!$A$3*2))),1),IF(TEXT(ISNUMBER($C40),"#####")="False",ROUND(MIN(1,IF(Input!$A$11="Weekly",FL40/(Formulas!$A$3*1),FL40/(Formulas!$A$3*2))),1),ROUND(MIN(1,IF(Input!$A$11="Weekly",FL40/(Formulas!$A$3*1),FL40/(Formulas!$A$3*2))),1)*$C40))</f>
        <v>0</v>
      </c>
      <c r="FO40" s="79"/>
      <c r="FP40" s="77"/>
      <c r="FQ40" s="77"/>
      <c r="FR40" s="80">
        <f>IF($C40="",ROUND(MIN(1,IF(Input!$A$11="Weekly",FP40/(Formulas!$A$3*1),FP40/(Formulas!$A$3*2))),1),IF(TEXT(ISNUMBER($C40),"#####")="False",ROUND(MIN(1,IF(Input!$A$11="Weekly",FP40/(Formulas!$A$3*1),FP40/(Formulas!$A$3*2))),1),ROUND(MIN(1,IF(Input!$A$11="Weekly",FP40/(Formulas!$A$3*1),FP40/(Formulas!$A$3*2))),1)*$C40))</f>
        <v>0</v>
      </c>
      <c r="FS40" s="79"/>
      <c r="FT40" s="77"/>
      <c r="FU40" s="77"/>
      <c r="FV40" s="80">
        <f>IF($C40="",ROUND(MIN(1,IF(Input!$A$11="Weekly",FT40/(Formulas!$A$3*1),FT40/(Formulas!$A$3*2))),1),IF(TEXT(ISNUMBER($C40),"#####")="False",ROUND(MIN(1,IF(Input!$A$11="Weekly",FT40/(Formulas!$A$3*1),FT40/(Formulas!$A$3*2))),1),ROUND(MIN(1,IF(Input!$A$11="Weekly",FT40/(Formulas!$A$3*1),FT40/(Formulas!$A$3*2))),1)*$C40))</f>
        <v>0</v>
      </c>
      <c r="FW40" s="79"/>
      <c r="FX40" s="77"/>
      <c r="FY40" s="77"/>
      <c r="FZ40" s="80">
        <f>IF($C40="",ROUND(MIN(1,IF(Input!$A$11="Weekly",FX40/(Formulas!$A$3*1),FX40/(Formulas!$A$3*2))),1),IF(TEXT(ISNUMBER($C40),"#####")="False",ROUND(MIN(1,IF(Input!$A$11="Weekly",FX40/(Formulas!$A$3*1),FX40/(Formulas!$A$3*2))),1),ROUND(MIN(1,IF(Input!$A$11="Weekly",FX40/(Formulas!$A$3*1),FX40/(Formulas!$A$3*2))),1)*$C40))</f>
        <v>0</v>
      </c>
      <c r="GA40" s="79"/>
      <c r="GB40" s="77"/>
      <c r="GC40" s="77"/>
      <c r="GD40" s="80">
        <f>IF($C40="",ROUND(MIN(1,IF(Input!$A$11="Weekly",GB40/(Formulas!$A$3*1),GB40/(Formulas!$A$3*2))),1),IF(TEXT(ISNUMBER($C40),"#####")="False",ROUND(MIN(1,IF(Input!$A$11="Weekly",GB40/(Formulas!$A$3*1),GB40/(Formulas!$A$3*2))),1),ROUND(MIN(1,IF(Input!$A$11="Weekly",GB40/(Formulas!$A$3*1),GB40/(Formulas!$A$3*2))),1)*$C40))</f>
        <v>0</v>
      </c>
      <c r="GE40" s="79"/>
      <c r="GF40" s="77"/>
      <c r="GG40" s="77"/>
      <c r="GH40" s="80">
        <f>IF($C40="",ROUND(MIN(1,IF(Input!$A$11="Weekly",GF40/(Formulas!$A$3*1),GF40/(Formulas!$A$3*2))),1),IF(TEXT(ISNUMBER($C40),"#####")="False",ROUND(MIN(1,IF(Input!$A$11="Weekly",GF40/(Formulas!$A$3*1),GF40/(Formulas!$A$3*2))),1),ROUND(MIN(1,IF(Input!$A$11="Weekly",GF40/(Formulas!$A$3*1),GF40/(Formulas!$A$3*2))),1)*$C40))</f>
        <v>0</v>
      </c>
      <c r="GI40" s="79"/>
      <c r="GJ40" s="77"/>
      <c r="GK40" s="77"/>
      <c r="GL40" s="80">
        <f>IF($C40="",ROUND(MIN(1,IF(Input!$A$11="Weekly",GJ40/(Formulas!$A$3*1),GJ40/(Formulas!$A$3*2))),1),IF(TEXT(ISNUMBER($C40),"#####")="False",ROUND(MIN(1,IF(Input!$A$11="Weekly",GJ40/(Formulas!$A$3*1),GJ40/(Formulas!$A$3*2))),1),ROUND(MIN(1,IF(Input!$A$11="Weekly",GJ40/(Formulas!$A$3*1),GJ40/(Formulas!$A$3*2))),1)*$C40))</f>
        <v>0</v>
      </c>
      <c r="GM40" s="79"/>
      <c r="GN40" s="77"/>
      <c r="GO40" s="77"/>
      <c r="GP40" s="80">
        <f>IF($C40="",ROUND(MIN(1,IF(Input!$A$11="Weekly",GN40/(Formulas!$A$3*1),GN40/(Formulas!$A$3*2))),1),IF(TEXT(ISNUMBER($C40),"#####")="False",ROUND(MIN(1,IF(Input!$A$11="Weekly",GN40/(Formulas!$A$3*1),GN40/(Formulas!$A$3*2))),1),ROUND(MIN(1,IF(Input!$A$11="Weekly",GN40/(Formulas!$A$3*1),GN40/(Formulas!$A$3*2))),1)*$C40))</f>
        <v>0</v>
      </c>
      <c r="GQ40" s="79"/>
      <c r="GR40" s="77"/>
      <c r="GS40" s="77"/>
      <c r="GT40" s="80">
        <f>IF($C40="",ROUND(MIN(1,IF(Input!$A$11="Weekly",GR40/(Formulas!$A$3*1),GR40/(Formulas!$A$3*2))),1),IF(TEXT(ISNUMBER($C40),"#####")="False",ROUND(MIN(1,IF(Input!$A$11="Weekly",GR40/(Formulas!$A$3*1),GR40/(Formulas!$A$3*2))),1),ROUND(MIN(1,IF(Input!$A$11="Weekly",GR40/(Formulas!$A$3*1),GR40/(Formulas!$A$3*2))),1)*$C40))</f>
        <v>0</v>
      </c>
      <c r="GU40" s="79"/>
      <c r="GV40" s="77"/>
      <c r="GW40" s="77"/>
      <c r="GX40" s="80">
        <f>IF($C40="",ROUND(MIN(1,IF(Input!$A$11="Weekly",GV40/(Formulas!$A$3*1),GV40/(Formulas!$A$3*2))),1),IF(TEXT(ISNUMBER($C40),"#####")="False",ROUND(MIN(1,IF(Input!$A$11="Weekly",GV40/(Formulas!$A$3*1),GV40/(Formulas!$A$3*2))),1),ROUND(MIN(1,IF(Input!$A$11="Weekly",GV40/(Formulas!$A$3*1),GV40/(Formulas!$A$3*2))),1)*$C40))</f>
        <v>0</v>
      </c>
      <c r="GY40" s="79"/>
      <c r="GZ40" s="77"/>
      <c r="HA40" s="77"/>
      <c r="HB40" s="80">
        <f>IF($C40="",ROUND(MIN(1,IF(Input!$A$11="Weekly",GZ40/(Formulas!$A$3*1),GZ40/(Formulas!$A$3*2))),1),IF(TEXT(ISNUMBER($C40),"#####")="False",ROUND(MIN(1,IF(Input!$A$11="Weekly",GZ40/(Formulas!$A$3*1),GZ40/(Formulas!$A$3*2))),1),ROUND(MIN(1,IF(Input!$A$11="Weekly",GZ40/(Formulas!$A$3*1),GZ40/(Formulas!$A$3*2))),1)*$C40))</f>
        <v>0</v>
      </c>
      <c r="HC40" s="79"/>
      <c r="HD40" s="77"/>
      <c r="HE40" s="77"/>
      <c r="HF40" s="80">
        <f>IF($C40="",ROUND(MIN(1,IF(Input!$A$11="Weekly",HD40/(Formulas!$A$3*1),HD40/(Formulas!$A$3*2))),1),IF(TEXT(ISNUMBER($C40),"#####")="False",ROUND(MIN(1,IF(Input!$A$11="Weekly",HD40/(Formulas!$A$3*1),HD40/(Formulas!$A$3*2))),1),ROUND(MIN(1,IF(Input!$A$11="Weekly",HD40/(Formulas!$A$3*1),HD40/(Formulas!$A$3*2))),1)*$C40))</f>
        <v>0</v>
      </c>
      <c r="HG40" s="79"/>
      <c r="HH40" s="35"/>
      <c r="HI40" s="35">
        <f t="shared" si="0"/>
        <v>0</v>
      </c>
      <c r="HJ40" s="35"/>
      <c r="HK40" s="35">
        <f t="shared" si="1"/>
        <v>0</v>
      </c>
      <c r="HL40" s="35"/>
      <c r="HM40" s="35">
        <f t="shared" si="2"/>
        <v>0</v>
      </c>
      <c r="HN40" s="35"/>
      <c r="HO40" s="35">
        <f t="shared" si="3"/>
        <v>0</v>
      </c>
      <c r="HP40" s="35"/>
      <c r="HQ40" s="35"/>
      <c r="HR40" s="35"/>
      <c r="HS40" s="35"/>
      <c r="HT40" s="35"/>
    </row>
    <row r="41" spans="2:228" x14ac:dyDescent="0.25">
      <c r="B41" s="74"/>
      <c r="D41" s="77"/>
      <c r="E41" s="77"/>
      <c r="F41" s="80">
        <f>IF($C41="",ROUND(MIN(1,IF(Input!$A$11="Weekly",D41/(Formulas!$A$3*1),D41/(Formulas!$A$3*2))),1),IF(TEXT(ISNUMBER($C41),"#####")="False",ROUND(MIN(1,IF(Input!$A$11="Weekly",D41/(Formulas!$A$3*1),D41/(Formulas!$A$3*2))),1),ROUND(MIN(1,IF(Input!$A$11="Weekly",D41/(Formulas!$A$3*1),D41/(Formulas!$A$3*2))),1)*$C41))</f>
        <v>0</v>
      </c>
      <c r="G41" s="101"/>
      <c r="H41" s="77"/>
      <c r="I41" s="77"/>
      <c r="J41" s="80">
        <f>IF($C41="",ROUND(MIN(1,IF(Input!$A$11="Weekly",H41/(Formulas!$A$3*1),H41/(Formulas!$A$3*2))),1),IF(TEXT(ISNUMBER($C41),"#####")="False",ROUND(MIN(1,IF(Input!$A$11="Weekly",H41/(Formulas!$A$3*1),H41/(Formulas!$A$3*2))),1),ROUND(MIN(1,IF(Input!$A$11="Weekly",H41/(Formulas!$A$3*1),H41/(Formulas!$A$3*2))),1)*$C41))</f>
        <v>0</v>
      </c>
      <c r="K41" s="101"/>
      <c r="L41" s="77"/>
      <c r="M41" s="77"/>
      <c r="N41" s="80">
        <f>IF($C41="",ROUND(MIN(1,IF(Input!$A$11="Weekly",L41/(Formulas!$A$3*1),L41/(Formulas!$A$3*2))),1),IF(TEXT(ISNUMBER($C41),"#####")="False",ROUND(MIN(1,IF(Input!$A$11="Weekly",L41/(Formulas!$A$3*1),L41/(Formulas!$A$3*2))),1),ROUND(MIN(1,IF(Input!$A$11="Weekly",L41/(Formulas!$A$3*1),L41/(Formulas!$A$3*2))),1)*$C41))</f>
        <v>0</v>
      </c>
      <c r="O41" s="101"/>
      <c r="P41" s="77"/>
      <c r="Q41" s="77"/>
      <c r="R41" s="80">
        <f>IF($C41="",ROUND(MIN(1,IF(Input!$A$11="Weekly",P41/(Formulas!$A$3*1),P41/(Formulas!$A$3*2))),1),IF(TEXT(ISNUMBER($C41),"#####")="False",ROUND(MIN(1,IF(Input!$A$11="Weekly",P41/(Formulas!$A$3*1),P41/(Formulas!$A$3*2))),1),ROUND(MIN(1,IF(Input!$A$11="Weekly",P41/(Formulas!$A$3*1),P41/(Formulas!$A$3*2))),1)*$C41))</f>
        <v>0</v>
      </c>
      <c r="S41" s="101"/>
      <c r="T41" s="77"/>
      <c r="U41" s="77"/>
      <c r="V41" s="80">
        <f>IF($C41="",ROUND(MIN(1,IF(Input!$A$11="Weekly",T41/(Formulas!$A$3*1),T41/(Formulas!$A$3*2))),1),IF(TEXT(ISNUMBER($C41),"#####")="False",ROUND(MIN(1,IF(Input!$A$11="Weekly",T41/(Formulas!$A$3*1),T41/(Formulas!$A$3*2))),1),ROUND(MIN(1,IF(Input!$A$11="Weekly",T41/(Formulas!$A$3*1),T41/(Formulas!$A$3*2))),1)*$C41))</f>
        <v>0</v>
      </c>
      <c r="W41" s="79"/>
      <c r="X41" s="77"/>
      <c r="Y41" s="77"/>
      <c r="Z41" s="80">
        <f>IF($C41="",ROUND(MIN(1,IF(Input!$A$11="Weekly",X41/(Formulas!$A$3*1),X41/(Formulas!$A$3*2))),1),IF(TEXT(ISNUMBER($C41),"#####")="False",ROUND(MIN(1,IF(Input!$A$11="Weekly",X41/(Formulas!$A$3*1),X41/(Formulas!$A$3*2))),1),ROUND(MIN(1,IF(Input!$A$11="Weekly",X41/(Formulas!$A$3*1),X41/(Formulas!$A$3*2))),1)*$C41))</f>
        <v>0</v>
      </c>
      <c r="AA41" s="101"/>
      <c r="AB41" s="77"/>
      <c r="AC41" s="77"/>
      <c r="AD41" s="80">
        <f>IF($C41="",ROUND(MIN(1,IF(Input!$A$11="Weekly",AB41/(Formulas!$A$3*1),AB41/(Formulas!$A$3*2))),1),IF(TEXT(ISNUMBER($C41),"#####")="False",ROUND(MIN(1,IF(Input!$A$11="Weekly",AB41/(Formulas!$A$3*1),AB41/(Formulas!$A$3*2))),1),ROUND(MIN(1,IF(Input!$A$11="Weekly",AB41/(Formulas!$A$3*1),AB41/(Formulas!$A$3*2))),1)*$C41))</f>
        <v>0</v>
      </c>
      <c r="AE41" s="101"/>
      <c r="AF41" s="77"/>
      <c r="AG41" s="77"/>
      <c r="AH41" s="80">
        <f>IF($C41="",ROUND(MIN(1,IF(Input!$A$11="Weekly",AF41/(Formulas!$A$3*1),AF41/(Formulas!$A$3*2))),1),IF(TEXT(ISNUMBER($C41),"#####")="False",ROUND(MIN(1,IF(Input!$A$11="Weekly",AF41/(Formulas!$A$3*1),AF41/(Formulas!$A$3*2))),1),ROUND(MIN(1,IF(Input!$A$11="Weekly",AF41/(Formulas!$A$3*1),AF41/(Formulas!$A$3*2))),1)*$C41))</f>
        <v>0</v>
      </c>
      <c r="AI41" s="101"/>
      <c r="AJ41" s="77"/>
      <c r="AK41" s="77"/>
      <c r="AL41" s="80">
        <f>IF($C41="",ROUND(MIN(1,IF(Input!$A$11="Weekly",AJ41/(Formulas!$A$3*1),AJ41/(Formulas!$A$3*2))),1),IF(TEXT(ISNUMBER($C41),"#####")="False",ROUND(MIN(1,IF(Input!$A$11="Weekly",AJ41/(Formulas!$A$3*1),AJ41/(Formulas!$A$3*2))),1),ROUND(MIN(1,IF(Input!$A$11="Weekly",AJ41/(Formulas!$A$3*1),AJ41/(Formulas!$A$3*2))),1)*$C41))</f>
        <v>0</v>
      </c>
      <c r="AM41" s="79"/>
      <c r="AN41" s="77"/>
      <c r="AO41" s="77"/>
      <c r="AP41" s="80">
        <f>IF($C41="",ROUND(MIN(1,IF(Input!$A$11="Weekly",AN41/(Formulas!$A$3*1),AN41/(Formulas!$A$3*2))),1),IF(TEXT(ISNUMBER($C41),"#####")="False",ROUND(MIN(1,IF(Input!$A$11="Weekly",AN41/(Formulas!$A$3*1),AN41/(Formulas!$A$3*2))),1),ROUND(MIN(1,IF(Input!$A$11="Weekly",AN41/(Formulas!$A$3*1),AN41/(Formulas!$A$3*2))),1)*$C41))</f>
        <v>0</v>
      </c>
      <c r="AQ41" s="79"/>
      <c r="AR41" s="77"/>
      <c r="AS41" s="77"/>
      <c r="AT41" s="80">
        <f>IF($C41="",ROUND(MIN(1,IF(Input!$A$11="Weekly",AR41/(Formulas!$A$3*1),AR41/(Formulas!$A$3*2))),1),IF(TEXT(ISNUMBER($C41),"#####")="False",ROUND(MIN(1,IF(Input!$A$11="Weekly",AR41/(Formulas!$A$3*1),AR41/(Formulas!$A$3*2))),1),ROUND(MIN(1,IF(Input!$A$11="Weekly",AR41/(Formulas!$A$3*1),AR41/(Formulas!$A$3*2))),1)*$C41))</f>
        <v>0</v>
      </c>
      <c r="AU41" s="79"/>
      <c r="AV41" s="77"/>
      <c r="AW41" s="77"/>
      <c r="AX41" s="80">
        <f>IF($C41="",ROUND(MIN(1,IF(Input!$A$11="Weekly",AV41/(Formulas!$A$3*1),AV41/(Formulas!$A$3*2))),1),IF(TEXT(ISNUMBER($C41),"#####")="False",ROUND(MIN(1,IF(Input!$A$11="Weekly",AV41/(Formulas!$A$3*1),AV41/(Formulas!$A$3*2))),1),ROUND(MIN(1,IF(Input!$A$11="Weekly",AV41/(Formulas!$A$3*1),AV41/(Formulas!$A$3*2))),1)*$C41))</f>
        <v>0</v>
      </c>
      <c r="AY41" s="79"/>
      <c r="AZ41" s="77"/>
      <c r="BA41" s="77"/>
      <c r="BB41" s="80">
        <f>IF($C41="",ROUND(MIN(1,IF(Input!$A$11="Weekly",AZ41/(Formulas!$A$3*1),AZ41/(Formulas!$A$3*2))),1),IF(TEXT(ISNUMBER($C41),"#####")="False",ROUND(MIN(1,IF(Input!$A$11="Weekly",AZ41/(Formulas!$A$3*1),AZ41/(Formulas!$A$3*2))),1),ROUND(MIN(1,IF(Input!$A$11="Weekly",AZ41/(Formulas!$A$3*1),AZ41/(Formulas!$A$3*2))),1)*$C41))</f>
        <v>0</v>
      </c>
      <c r="BC41" s="79"/>
      <c r="BD41" s="77"/>
      <c r="BE41" s="77"/>
      <c r="BF41" s="80">
        <f>IF($C41="",ROUND(MIN(1,IF(Input!$A$11="Weekly",BD41/(Formulas!$A$3*1),BD41/(Formulas!$A$3*2))),1),IF(TEXT(ISNUMBER($C41),"#####")="False",ROUND(MIN(1,IF(Input!$A$11="Weekly",BD41/(Formulas!$A$3*1),BD41/(Formulas!$A$3*2))),1),ROUND(MIN(1,IF(Input!$A$11="Weekly",BD41/(Formulas!$A$3*1),BD41/(Formulas!$A$3*2))),1)*$C41))</f>
        <v>0</v>
      </c>
      <c r="BG41" s="79"/>
      <c r="BH41" s="77"/>
      <c r="BI41" s="77"/>
      <c r="BJ41" s="80">
        <f>IF($C41="",ROUND(MIN(1,IF(Input!$A$11="Weekly",BH41/(Formulas!$A$3*1),BH41/(Formulas!$A$3*2))),1),IF(TEXT(ISNUMBER($C41),"#####")="False",ROUND(MIN(1,IF(Input!$A$11="Weekly",BH41/(Formulas!$A$3*1),BH41/(Formulas!$A$3*2))),1),ROUND(MIN(1,IF(Input!$A$11="Weekly",BH41/(Formulas!$A$3*1),BH41/(Formulas!$A$3*2))),1)*$C41))</f>
        <v>0</v>
      </c>
      <c r="BK41" s="79"/>
      <c r="BL41" s="77"/>
      <c r="BM41" s="77"/>
      <c r="BN41" s="80">
        <f>IF($C41="",ROUND(MIN(1,IF(Input!$A$11="Weekly",BL41/(Formulas!$A$3*1),BL41/(Formulas!$A$3*2))),1),IF(TEXT(ISNUMBER($C41),"#####")="False",ROUND(MIN(1,IF(Input!$A$11="Weekly",BL41/(Formulas!$A$3*1),BL41/(Formulas!$A$3*2))),1),ROUND(MIN(1,IF(Input!$A$11="Weekly",BL41/(Formulas!$A$3*1),BL41/(Formulas!$A$3*2))),1)*$C41))</f>
        <v>0</v>
      </c>
      <c r="BO41" s="79"/>
      <c r="BP41" s="77"/>
      <c r="BQ41" s="77"/>
      <c r="BR41" s="80">
        <f>IF($C41="",ROUND(MIN(1,IF(Input!$A$11="Weekly",BP41/(Formulas!$A$3*1),BP41/(Formulas!$A$3*2))),1),IF(TEXT(ISNUMBER($C41),"#####")="False",ROUND(MIN(1,IF(Input!$A$11="Weekly",BP41/(Formulas!$A$3*1),BP41/(Formulas!$A$3*2))),1),ROUND(MIN(1,IF(Input!$A$11="Weekly",BP41/(Formulas!$A$3*1),BP41/(Formulas!$A$3*2))),1)*$C41))</f>
        <v>0</v>
      </c>
      <c r="BS41" s="79"/>
      <c r="BT41" s="77"/>
      <c r="BU41" s="77"/>
      <c r="BV41" s="80">
        <f>IF($C41="",ROUND(MIN(1,IF(Input!$A$11="Weekly",BT41/(Formulas!$A$3*1),BT41/(Formulas!$A$3*2))),1),IF(TEXT(ISNUMBER($C41),"#####")="False",ROUND(MIN(1,IF(Input!$A$11="Weekly",BT41/(Formulas!$A$3*1),BT41/(Formulas!$A$3*2))),1),ROUND(MIN(1,IF(Input!$A$11="Weekly",BT41/(Formulas!$A$3*1),BT41/(Formulas!$A$3*2))),1)*$C41))</f>
        <v>0</v>
      </c>
      <c r="BW41" s="79"/>
      <c r="BX41" s="77"/>
      <c r="BY41" s="77"/>
      <c r="BZ41" s="80">
        <f>IF($C41="",ROUND(MIN(1,IF(Input!$A$11="Weekly",BX41/(Formulas!$A$3*1),BX41/(Formulas!$A$3*2))),1),IF(TEXT(ISNUMBER($C41),"#####")="False",ROUND(MIN(1,IF(Input!$A$11="Weekly",BX41/(Formulas!$A$3*1),BX41/(Formulas!$A$3*2))),1),ROUND(MIN(1,IF(Input!$A$11="Weekly",BX41/(Formulas!$A$3*1),BX41/(Formulas!$A$3*2))),1)*$C41))</f>
        <v>0</v>
      </c>
      <c r="CA41" s="79"/>
      <c r="CB41" s="77"/>
      <c r="CC41" s="77"/>
      <c r="CD41" s="80">
        <f>IF($C41="",ROUND(MIN(1,IF(Input!$A$11="Weekly",CB41/(Formulas!$A$3*1),CB41/(Formulas!$A$3*2))),1),IF(TEXT(ISNUMBER($C41),"#####")="False",ROUND(MIN(1,IF(Input!$A$11="Weekly",CB41/(Formulas!$A$3*1),CB41/(Formulas!$A$3*2))),1),ROUND(MIN(1,IF(Input!$A$11="Weekly",CB41/(Formulas!$A$3*1),CB41/(Formulas!$A$3*2))),1)*$C41))</f>
        <v>0</v>
      </c>
      <c r="CE41" s="79"/>
      <c r="CF41" s="77"/>
      <c r="CG41" s="77"/>
      <c r="CH41" s="80">
        <f>IF($C41="",ROUND(MIN(1,IF(Input!$A$11="Weekly",CF41/(Formulas!$A$3*1),CF41/(Formulas!$A$3*2))),1),IF(TEXT(ISNUMBER($C41),"#####")="False",ROUND(MIN(1,IF(Input!$A$11="Weekly",CF41/(Formulas!$A$3*1),CF41/(Formulas!$A$3*2))),1),ROUND(MIN(1,IF(Input!$A$11="Weekly",CF41/(Formulas!$A$3*1),CF41/(Formulas!$A$3*2))),1)*$C41))</f>
        <v>0</v>
      </c>
      <c r="CI41" s="79"/>
      <c r="CJ41" s="77"/>
      <c r="CK41" s="77"/>
      <c r="CL41" s="80">
        <f>IF($C41="",ROUND(MIN(1,IF(Input!$A$11="Weekly",CJ41/(Formulas!$A$3*1),CJ41/(Formulas!$A$3*2))),1),IF(TEXT(ISNUMBER($C41),"#####")="False",ROUND(MIN(1,IF(Input!$A$11="Weekly",CJ41/(Formulas!$A$3*1),CJ41/(Formulas!$A$3*2))),1),ROUND(MIN(1,IF(Input!$A$11="Weekly",CJ41/(Formulas!$A$3*1),CJ41/(Formulas!$A$3*2))),1)*$C41))</f>
        <v>0</v>
      </c>
      <c r="CM41" s="79"/>
      <c r="CN41" s="77"/>
      <c r="CO41" s="77"/>
      <c r="CP41" s="80">
        <f>IF($C41="",ROUND(MIN(1,IF(Input!$A$11="Weekly",CN41/(Formulas!$A$3*1),CN41/(Formulas!$A$3*2))),1),IF(TEXT(ISNUMBER($C41),"#####")="False",ROUND(MIN(1,IF(Input!$A$11="Weekly",CN41/(Formulas!$A$3*1),CN41/(Formulas!$A$3*2))),1),ROUND(MIN(1,IF(Input!$A$11="Weekly",CN41/(Formulas!$A$3*1),CN41/(Formulas!$A$3*2))),1)*$C41))</f>
        <v>0</v>
      </c>
      <c r="CQ41" s="79"/>
      <c r="CR41" s="77"/>
      <c r="CS41" s="77"/>
      <c r="CT41" s="80">
        <f>IF($C41="",ROUND(MIN(1,IF(Input!$A$11="Weekly",CR41/(Formulas!$A$3*1),CR41/(Formulas!$A$3*2))),1),IF(TEXT(ISNUMBER($C41),"#####")="False",ROUND(MIN(1,IF(Input!$A$11="Weekly",CR41/(Formulas!$A$3*1),CR41/(Formulas!$A$3*2))),1),ROUND(MIN(1,IF(Input!$A$11="Weekly",CR41/(Formulas!$A$3*1),CR41/(Formulas!$A$3*2))),1)*$C41))</f>
        <v>0</v>
      </c>
      <c r="CU41" s="79"/>
      <c r="CV41" s="77"/>
      <c r="CW41" s="77"/>
      <c r="CX41" s="80">
        <f>IF($C41="",ROUND(MIN(1,IF(Input!$A$11="Weekly",CV41/(Formulas!$A$3*1),CV41/(Formulas!$A$3*2))),1),IF(TEXT(ISNUMBER($C41),"#####")="False",ROUND(MIN(1,IF(Input!$A$11="Weekly",CV41/(Formulas!$A$3*1),CV41/(Formulas!$A$3*2))),1),ROUND(MIN(1,IF(Input!$A$11="Weekly",CV41/(Formulas!$A$3*1),CV41/(Formulas!$A$3*2))),1)*$C41))</f>
        <v>0</v>
      </c>
      <c r="CY41" s="79"/>
      <c r="CZ41" s="77"/>
      <c r="DA41" s="77"/>
      <c r="DB41" s="80">
        <f>IF($C41="",ROUND(MIN(1,IF(Input!$A$11="Weekly",CZ41/(Formulas!$A$3*1),CZ41/(Formulas!$A$3*2))),1),IF(TEXT(ISNUMBER($C41),"#####")="False",ROUND(MIN(1,IF(Input!$A$11="Weekly",CZ41/(Formulas!$A$3*1),CZ41/(Formulas!$A$3*2))),1),ROUND(MIN(1,IF(Input!$A$11="Weekly",CZ41/(Formulas!$A$3*1),CZ41/(Formulas!$A$3*2))),1)*$C41))</f>
        <v>0</v>
      </c>
      <c r="DC41" s="79"/>
      <c r="DD41" s="77"/>
      <c r="DE41" s="77"/>
      <c r="DF41" s="80">
        <f>IF($C41="",ROUND(MIN(1,IF(Input!$A$11="Weekly",DD41/(Formulas!$A$3*1),DD41/(Formulas!$A$3*2))),1),IF(TEXT(ISNUMBER($C41),"#####")="False",ROUND(MIN(1,IF(Input!$A$11="Weekly",DD41/(Formulas!$A$3*1),DD41/(Formulas!$A$3*2))),1),ROUND(MIN(1,IF(Input!$A$11="Weekly",DD41/(Formulas!$A$3*1),DD41/(Formulas!$A$3*2))),1)*$C41))</f>
        <v>0</v>
      </c>
      <c r="DG41" s="79"/>
      <c r="DH41" s="77"/>
      <c r="DI41" s="77"/>
      <c r="DJ41" s="80">
        <f>IF($C41="",ROUND(MIN(1,IF(Input!$A$11="Weekly",DH41/(Formulas!$A$3*1),DH41/(Formulas!$A$3*2))),1),IF(TEXT(ISNUMBER($C41),"#####")="False",ROUND(MIN(1,IF(Input!$A$11="Weekly",DH41/(Formulas!$A$3*1),DH41/(Formulas!$A$3*2))),1),ROUND(MIN(1,IF(Input!$A$11="Weekly",DH41/(Formulas!$A$3*1),DH41/(Formulas!$A$3*2))),1)*$C41))</f>
        <v>0</v>
      </c>
      <c r="DK41" s="79"/>
      <c r="DL41" s="77"/>
      <c r="DM41" s="77"/>
      <c r="DN41" s="80">
        <f>IF($C41="",ROUND(MIN(1,IF(Input!$A$11="Weekly",DL41/(Formulas!$A$3*1),DL41/(Formulas!$A$3*2))),1),IF(TEXT(ISNUMBER($C41),"#####")="False",ROUND(MIN(1,IF(Input!$A$11="Weekly",DL41/(Formulas!$A$3*1),DL41/(Formulas!$A$3*2))),1),ROUND(MIN(1,IF(Input!$A$11="Weekly",DL41/(Formulas!$A$3*1),DL41/(Formulas!$A$3*2))),1)*$C41))</f>
        <v>0</v>
      </c>
      <c r="DO41" s="79"/>
      <c r="DP41" s="77"/>
      <c r="DQ41" s="77"/>
      <c r="DR41" s="80">
        <f>IF($C41="",ROUND(MIN(1,IF(Input!$A$11="Weekly",DP41/(Formulas!$A$3*1),DP41/(Formulas!$A$3*2))),1),IF(TEXT(ISNUMBER($C41),"#####")="False",ROUND(MIN(1,IF(Input!$A$11="Weekly",DP41/(Formulas!$A$3*1),DP41/(Formulas!$A$3*2))),1),ROUND(MIN(1,IF(Input!$A$11="Weekly",DP41/(Formulas!$A$3*1),DP41/(Formulas!$A$3*2))),1)*$C41))</f>
        <v>0</v>
      </c>
      <c r="DS41" s="79"/>
      <c r="DT41" s="77"/>
      <c r="DU41" s="77"/>
      <c r="DV41" s="80">
        <f>IF($C41="",ROUND(MIN(1,IF(Input!$A$11="Weekly",DT41/(Formulas!$A$3*1),DT41/(Formulas!$A$3*2))),1),IF(TEXT(ISNUMBER($C41),"#####")="False",ROUND(MIN(1,IF(Input!$A$11="Weekly",DT41/(Formulas!$A$3*1),DT41/(Formulas!$A$3*2))),1),ROUND(MIN(1,IF(Input!$A$11="Weekly",DT41/(Formulas!$A$3*1),DT41/(Formulas!$A$3*2))),1)*$C41))</f>
        <v>0</v>
      </c>
      <c r="DW41" s="79"/>
      <c r="DX41" s="77"/>
      <c r="DY41" s="77"/>
      <c r="DZ41" s="80">
        <f>IF($C41="",ROUND(MIN(1,IF(Input!$A$11="Weekly",DX41/(Formulas!$A$3*1),DX41/(Formulas!$A$3*2))),1),IF(TEXT(ISNUMBER($C41),"#####")="False",ROUND(MIN(1,IF(Input!$A$11="Weekly",DX41/(Formulas!$A$3*1),DX41/(Formulas!$A$3*2))),1),ROUND(MIN(1,IF(Input!$A$11="Weekly",DX41/(Formulas!$A$3*1),DX41/(Formulas!$A$3*2))),1)*$C41))</f>
        <v>0</v>
      </c>
      <c r="EA41" s="79"/>
      <c r="EB41" s="77"/>
      <c r="EC41" s="77"/>
      <c r="ED41" s="80">
        <f>IF($C41="",ROUND(MIN(1,IF(Input!$A$11="Weekly",EB41/(Formulas!$A$3*1),EB41/(Formulas!$A$3*2))),1),IF(TEXT(ISNUMBER($C41),"#####")="False",ROUND(MIN(1,IF(Input!$A$11="Weekly",EB41/(Formulas!$A$3*1),EB41/(Formulas!$A$3*2))),1),ROUND(MIN(1,IF(Input!$A$11="Weekly",EB41/(Formulas!$A$3*1),EB41/(Formulas!$A$3*2))),1)*$C41))</f>
        <v>0</v>
      </c>
      <c r="EE41" s="79"/>
      <c r="EF41" s="77"/>
      <c r="EG41" s="77"/>
      <c r="EH41" s="80">
        <f>IF($C41="",ROUND(MIN(1,IF(Input!$A$11="Weekly",EF41/(Formulas!$A$3*1),EF41/(Formulas!$A$3*2))),1),IF(TEXT(ISNUMBER($C41),"#####")="False",ROUND(MIN(1,IF(Input!$A$11="Weekly",EF41/(Formulas!$A$3*1),EF41/(Formulas!$A$3*2))),1),ROUND(MIN(1,IF(Input!$A$11="Weekly",EF41/(Formulas!$A$3*1),EF41/(Formulas!$A$3*2))),1)*$C41))</f>
        <v>0</v>
      </c>
      <c r="EI41" s="79"/>
      <c r="EJ41" s="77"/>
      <c r="EK41" s="77"/>
      <c r="EL41" s="80">
        <f>IF($C41="",ROUND(MIN(1,IF(Input!$A$11="Weekly",EJ41/(Formulas!$A$3*1),EJ41/(Formulas!$A$3*2))),1),IF(TEXT(ISNUMBER($C41),"#####")="False",ROUND(MIN(1,IF(Input!$A$11="Weekly",EJ41/(Formulas!$A$3*1),EJ41/(Formulas!$A$3*2))),1),ROUND(MIN(1,IF(Input!$A$11="Weekly",EJ41/(Formulas!$A$3*1),EJ41/(Formulas!$A$3*2))),1)*$C41))</f>
        <v>0</v>
      </c>
      <c r="EM41" s="79"/>
      <c r="EN41" s="77"/>
      <c r="EO41" s="77"/>
      <c r="EP41" s="80">
        <f>IF($C41="",ROUND(MIN(1,IF(Input!$A$11="Weekly",EN41/(Formulas!$A$3*1),EN41/(Formulas!$A$3*2))),1),IF(TEXT(ISNUMBER($C41),"#####")="False",ROUND(MIN(1,IF(Input!$A$11="Weekly",EN41/(Formulas!$A$3*1),EN41/(Formulas!$A$3*2))),1),ROUND(MIN(1,IF(Input!$A$11="Weekly",EN41/(Formulas!$A$3*1),EN41/(Formulas!$A$3*2))),1)*$C41))</f>
        <v>0</v>
      </c>
      <c r="EQ41" s="79"/>
      <c r="ER41" s="77"/>
      <c r="ES41" s="77"/>
      <c r="ET41" s="80">
        <f>IF($C41="",ROUND(MIN(1,IF(Input!$A$11="Weekly",ER41/(Formulas!$A$3*1),ER41/(Formulas!$A$3*2))),1),IF(TEXT(ISNUMBER($C41),"#####")="False",ROUND(MIN(1,IF(Input!$A$11="Weekly",ER41/(Formulas!$A$3*1),ER41/(Formulas!$A$3*2))),1),ROUND(MIN(1,IF(Input!$A$11="Weekly",ER41/(Formulas!$A$3*1),ER41/(Formulas!$A$3*2))),1)*$C41))</f>
        <v>0</v>
      </c>
      <c r="EU41" s="79"/>
      <c r="EV41" s="77"/>
      <c r="EW41" s="77"/>
      <c r="EX41" s="80">
        <f>IF($C41="",ROUND(MIN(1,IF(Input!$A$11="Weekly",EV41/(Formulas!$A$3*1),EV41/(Formulas!$A$3*2))),1),IF(TEXT(ISNUMBER($C41),"#####")="False",ROUND(MIN(1,IF(Input!$A$11="Weekly",EV41/(Formulas!$A$3*1),EV41/(Formulas!$A$3*2))),1),ROUND(MIN(1,IF(Input!$A$11="Weekly",EV41/(Formulas!$A$3*1),EV41/(Formulas!$A$3*2))),1)*$C41))</f>
        <v>0</v>
      </c>
      <c r="EY41" s="79"/>
      <c r="EZ41" s="77"/>
      <c r="FA41" s="77"/>
      <c r="FB41" s="80">
        <f>IF($C41="",ROUND(MIN(1,IF(Input!$A$11="Weekly",EZ41/(Formulas!$A$3*1),EZ41/(Formulas!$A$3*2))),1),IF(TEXT(ISNUMBER($C41),"#####")="False",ROUND(MIN(1,IF(Input!$A$11="Weekly",EZ41/(Formulas!$A$3*1),EZ41/(Formulas!$A$3*2))),1),ROUND(MIN(1,IF(Input!$A$11="Weekly",EZ41/(Formulas!$A$3*1),EZ41/(Formulas!$A$3*2))),1)*$C41))</f>
        <v>0</v>
      </c>
      <c r="FC41" s="79"/>
      <c r="FD41" s="77"/>
      <c r="FE41" s="77"/>
      <c r="FF41" s="80">
        <f>IF($C41="",ROUND(MIN(1,IF(Input!$A$11="Weekly",FD41/(Formulas!$A$3*1),FD41/(Formulas!$A$3*2))),1),IF(TEXT(ISNUMBER($C41),"#####")="False",ROUND(MIN(1,IF(Input!$A$11="Weekly",FD41/(Formulas!$A$3*1),FD41/(Formulas!$A$3*2))),1),ROUND(MIN(1,IF(Input!$A$11="Weekly",FD41/(Formulas!$A$3*1),FD41/(Formulas!$A$3*2))),1)*$C41))</f>
        <v>0</v>
      </c>
      <c r="FG41" s="79"/>
      <c r="FH41" s="77"/>
      <c r="FI41" s="77"/>
      <c r="FJ41" s="80">
        <f>IF($C41="",ROUND(MIN(1,IF(Input!$A$11="Weekly",FH41/(Formulas!$A$3*1),FH41/(Formulas!$A$3*2))),1),IF(TEXT(ISNUMBER($C41),"#####")="False",ROUND(MIN(1,IF(Input!$A$11="Weekly",FH41/(Formulas!$A$3*1),FH41/(Formulas!$A$3*2))),1),ROUND(MIN(1,IF(Input!$A$11="Weekly",FH41/(Formulas!$A$3*1),FH41/(Formulas!$A$3*2))),1)*$C41))</f>
        <v>0</v>
      </c>
      <c r="FK41" s="79"/>
      <c r="FL41" s="77"/>
      <c r="FM41" s="77"/>
      <c r="FN41" s="80">
        <f>IF($C41="",ROUND(MIN(1,IF(Input!$A$11="Weekly",FL41/(Formulas!$A$3*1),FL41/(Formulas!$A$3*2))),1),IF(TEXT(ISNUMBER($C41),"#####")="False",ROUND(MIN(1,IF(Input!$A$11="Weekly",FL41/(Formulas!$A$3*1),FL41/(Formulas!$A$3*2))),1),ROUND(MIN(1,IF(Input!$A$11="Weekly",FL41/(Formulas!$A$3*1),FL41/(Formulas!$A$3*2))),1)*$C41))</f>
        <v>0</v>
      </c>
      <c r="FO41" s="79"/>
      <c r="FP41" s="77"/>
      <c r="FQ41" s="77"/>
      <c r="FR41" s="80">
        <f>IF($C41="",ROUND(MIN(1,IF(Input!$A$11="Weekly",FP41/(Formulas!$A$3*1),FP41/(Formulas!$A$3*2))),1),IF(TEXT(ISNUMBER($C41),"#####")="False",ROUND(MIN(1,IF(Input!$A$11="Weekly",FP41/(Formulas!$A$3*1),FP41/(Formulas!$A$3*2))),1),ROUND(MIN(1,IF(Input!$A$11="Weekly",FP41/(Formulas!$A$3*1),FP41/(Formulas!$A$3*2))),1)*$C41))</f>
        <v>0</v>
      </c>
      <c r="FS41" s="79"/>
      <c r="FT41" s="77"/>
      <c r="FU41" s="77"/>
      <c r="FV41" s="80">
        <f>IF($C41="",ROUND(MIN(1,IF(Input!$A$11="Weekly",FT41/(Formulas!$A$3*1),FT41/(Formulas!$A$3*2))),1),IF(TEXT(ISNUMBER($C41),"#####")="False",ROUND(MIN(1,IF(Input!$A$11="Weekly",FT41/(Formulas!$A$3*1),FT41/(Formulas!$A$3*2))),1),ROUND(MIN(1,IF(Input!$A$11="Weekly",FT41/(Formulas!$A$3*1),FT41/(Formulas!$A$3*2))),1)*$C41))</f>
        <v>0</v>
      </c>
      <c r="FW41" s="79"/>
      <c r="FX41" s="77"/>
      <c r="FY41" s="77"/>
      <c r="FZ41" s="80">
        <f>IF($C41="",ROUND(MIN(1,IF(Input!$A$11="Weekly",FX41/(Formulas!$A$3*1),FX41/(Formulas!$A$3*2))),1),IF(TEXT(ISNUMBER($C41),"#####")="False",ROUND(MIN(1,IF(Input!$A$11="Weekly",FX41/(Formulas!$A$3*1),FX41/(Formulas!$A$3*2))),1),ROUND(MIN(1,IF(Input!$A$11="Weekly",FX41/(Formulas!$A$3*1),FX41/(Formulas!$A$3*2))),1)*$C41))</f>
        <v>0</v>
      </c>
      <c r="GA41" s="79"/>
      <c r="GB41" s="77"/>
      <c r="GC41" s="77"/>
      <c r="GD41" s="80">
        <f>IF($C41="",ROUND(MIN(1,IF(Input!$A$11="Weekly",GB41/(Formulas!$A$3*1),GB41/(Formulas!$A$3*2))),1),IF(TEXT(ISNUMBER($C41),"#####")="False",ROUND(MIN(1,IF(Input!$A$11="Weekly",GB41/(Formulas!$A$3*1),GB41/(Formulas!$A$3*2))),1),ROUND(MIN(1,IF(Input!$A$11="Weekly",GB41/(Formulas!$A$3*1),GB41/(Formulas!$A$3*2))),1)*$C41))</f>
        <v>0</v>
      </c>
      <c r="GE41" s="79"/>
      <c r="GF41" s="77"/>
      <c r="GG41" s="77"/>
      <c r="GH41" s="80">
        <f>IF($C41="",ROUND(MIN(1,IF(Input!$A$11="Weekly",GF41/(Formulas!$A$3*1),GF41/(Formulas!$A$3*2))),1),IF(TEXT(ISNUMBER($C41),"#####")="False",ROUND(MIN(1,IF(Input!$A$11="Weekly",GF41/(Formulas!$A$3*1),GF41/(Formulas!$A$3*2))),1),ROUND(MIN(1,IF(Input!$A$11="Weekly",GF41/(Formulas!$A$3*1),GF41/(Formulas!$A$3*2))),1)*$C41))</f>
        <v>0</v>
      </c>
      <c r="GI41" s="79"/>
      <c r="GJ41" s="77"/>
      <c r="GK41" s="77"/>
      <c r="GL41" s="80">
        <f>IF($C41="",ROUND(MIN(1,IF(Input!$A$11="Weekly",GJ41/(Formulas!$A$3*1),GJ41/(Formulas!$A$3*2))),1),IF(TEXT(ISNUMBER($C41),"#####")="False",ROUND(MIN(1,IF(Input!$A$11="Weekly",GJ41/(Formulas!$A$3*1),GJ41/(Formulas!$A$3*2))),1),ROUND(MIN(1,IF(Input!$A$11="Weekly",GJ41/(Formulas!$A$3*1),GJ41/(Formulas!$A$3*2))),1)*$C41))</f>
        <v>0</v>
      </c>
      <c r="GM41" s="79"/>
      <c r="GN41" s="77"/>
      <c r="GO41" s="77"/>
      <c r="GP41" s="80">
        <f>IF($C41="",ROUND(MIN(1,IF(Input!$A$11="Weekly",GN41/(Formulas!$A$3*1),GN41/(Formulas!$A$3*2))),1),IF(TEXT(ISNUMBER($C41),"#####")="False",ROUND(MIN(1,IF(Input!$A$11="Weekly",GN41/(Formulas!$A$3*1),GN41/(Formulas!$A$3*2))),1),ROUND(MIN(1,IF(Input!$A$11="Weekly",GN41/(Formulas!$A$3*1),GN41/(Formulas!$A$3*2))),1)*$C41))</f>
        <v>0</v>
      </c>
      <c r="GQ41" s="79"/>
      <c r="GR41" s="77"/>
      <c r="GS41" s="77"/>
      <c r="GT41" s="80">
        <f>IF($C41="",ROUND(MIN(1,IF(Input!$A$11="Weekly",GR41/(Formulas!$A$3*1),GR41/(Formulas!$A$3*2))),1),IF(TEXT(ISNUMBER($C41),"#####")="False",ROUND(MIN(1,IF(Input!$A$11="Weekly",GR41/(Formulas!$A$3*1),GR41/(Formulas!$A$3*2))),1),ROUND(MIN(1,IF(Input!$A$11="Weekly",GR41/(Formulas!$A$3*1),GR41/(Formulas!$A$3*2))),1)*$C41))</f>
        <v>0</v>
      </c>
      <c r="GU41" s="79"/>
      <c r="GV41" s="77"/>
      <c r="GW41" s="77"/>
      <c r="GX41" s="80">
        <f>IF($C41="",ROUND(MIN(1,IF(Input!$A$11="Weekly",GV41/(Formulas!$A$3*1),GV41/(Formulas!$A$3*2))),1),IF(TEXT(ISNUMBER($C41),"#####")="False",ROUND(MIN(1,IF(Input!$A$11="Weekly",GV41/(Formulas!$A$3*1),GV41/(Formulas!$A$3*2))),1),ROUND(MIN(1,IF(Input!$A$11="Weekly",GV41/(Formulas!$A$3*1),GV41/(Formulas!$A$3*2))),1)*$C41))</f>
        <v>0</v>
      </c>
      <c r="GY41" s="79"/>
      <c r="GZ41" s="77"/>
      <c r="HA41" s="77"/>
      <c r="HB41" s="80">
        <f>IF($C41="",ROUND(MIN(1,IF(Input!$A$11="Weekly",GZ41/(Formulas!$A$3*1),GZ41/(Formulas!$A$3*2))),1),IF(TEXT(ISNUMBER($C41),"#####")="False",ROUND(MIN(1,IF(Input!$A$11="Weekly",GZ41/(Formulas!$A$3*1),GZ41/(Formulas!$A$3*2))),1),ROUND(MIN(1,IF(Input!$A$11="Weekly",GZ41/(Formulas!$A$3*1),GZ41/(Formulas!$A$3*2))),1)*$C41))</f>
        <v>0</v>
      </c>
      <c r="HC41" s="79"/>
      <c r="HD41" s="77"/>
      <c r="HE41" s="77"/>
      <c r="HF41" s="80">
        <f>IF($C41="",ROUND(MIN(1,IF(Input!$A$11="Weekly",HD41/(Formulas!$A$3*1),HD41/(Formulas!$A$3*2))),1),IF(TEXT(ISNUMBER($C41),"#####")="False",ROUND(MIN(1,IF(Input!$A$11="Weekly",HD41/(Formulas!$A$3*1),HD41/(Formulas!$A$3*2))),1),ROUND(MIN(1,IF(Input!$A$11="Weekly",HD41/(Formulas!$A$3*1),HD41/(Formulas!$A$3*2))),1)*$C41))</f>
        <v>0</v>
      </c>
      <c r="HG41" s="79"/>
      <c r="HH41" s="35"/>
      <c r="HI41" s="35">
        <f t="shared" si="0"/>
        <v>0</v>
      </c>
      <c r="HJ41" s="35"/>
      <c r="HK41" s="35">
        <f t="shared" si="1"/>
        <v>0</v>
      </c>
      <c r="HL41" s="35"/>
      <c r="HM41" s="35">
        <f t="shared" si="2"/>
        <v>0</v>
      </c>
      <c r="HN41" s="35"/>
      <c r="HO41" s="35">
        <f t="shared" si="3"/>
        <v>0</v>
      </c>
      <c r="HP41" s="35"/>
      <c r="HQ41" s="35"/>
      <c r="HR41" s="35"/>
      <c r="HS41" s="35"/>
      <c r="HT41" s="35"/>
    </row>
    <row r="42" spans="2:228" x14ac:dyDescent="0.25">
      <c r="B42" s="74"/>
      <c r="D42" s="77"/>
      <c r="E42" s="77"/>
      <c r="F42" s="80">
        <f>IF($C42="",ROUND(MIN(1,IF(Input!$A$11="Weekly",D42/(Formulas!$A$3*1),D42/(Formulas!$A$3*2))),1),IF(TEXT(ISNUMBER($C42),"#####")="False",ROUND(MIN(1,IF(Input!$A$11="Weekly",D42/(Formulas!$A$3*1),D42/(Formulas!$A$3*2))),1),ROUND(MIN(1,IF(Input!$A$11="Weekly",D42/(Formulas!$A$3*1),D42/(Formulas!$A$3*2))),1)*$C42))</f>
        <v>0</v>
      </c>
      <c r="G42" s="101"/>
      <c r="H42" s="77"/>
      <c r="I42" s="77"/>
      <c r="J42" s="80">
        <f>IF($C42="",ROUND(MIN(1,IF(Input!$A$11="Weekly",H42/(Formulas!$A$3*1),H42/(Formulas!$A$3*2))),1),IF(TEXT(ISNUMBER($C42),"#####")="False",ROUND(MIN(1,IF(Input!$A$11="Weekly",H42/(Formulas!$A$3*1),H42/(Formulas!$A$3*2))),1),ROUND(MIN(1,IF(Input!$A$11="Weekly",H42/(Formulas!$A$3*1),H42/(Formulas!$A$3*2))),1)*$C42))</f>
        <v>0</v>
      </c>
      <c r="K42" s="101"/>
      <c r="L42" s="77"/>
      <c r="M42" s="77"/>
      <c r="N42" s="80">
        <f>IF($C42="",ROUND(MIN(1,IF(Input!$A$11="Weekly",L42/(Formulas!$A$3*1),L42/(Formulas!$A$3*2))),1),IF(TEXT(ISNUMBER($C42),"#####")="False",ROUND(MIN(1,IF(Input!$A$11="Weekly",L42/(Formulas!$A$3*1),L42/(Formulas!$A$3*2))),1),ROUND(MIN(1,IF(Input!$A$11="Weekly",L42/(Formulas!$A$3*1),L42/(Formulas!$A$3*2))),1)*$C42))</f>
        <v>0</v>
      </c>
      <c r="O42" s="101"/>
      <c r="P42" s="77"/>
      <c r="Q42" s="77"/>
      <c r="R42" s="80">
        <f>IF($C42="",ROUND(MIN(1,IF(Input!$A$11="Weekly",P42/(Formulas!$A$3*1),P42/(Formulas!$A$3*2))),1),IF(TEXT(ISNUMBER($C42),"#####")="False",ROUND(MIN(1,IF(Input!$A$11="Weekly",P42/(Formulas!$A$3*1),P42/(Formulas!$A$3*2))),1),ROUND(MIN(1,IF(Input!$A$11="Weekly",P42/(Formulas!$A$3*1),P42/(Formulas!$A$3*2))),1)*$C42))</f>
        <v>0</v>
      </c>
      <c r="S42" s="101"/>
      <c r="T42" s="77"/>
      <c r="U42" s="77"/>
      <c r="V42" s="80">
        <f>IF($C42="",ROUND(MIN(1,IF(Input!$A$11="Weekly",T42/(Formulas!$A$3*1),T42/(Formulas!$A$3*2))),1),IF(TEXT(ISNUMBER($C42),"#####")="False",ROUND(MIN(1,IF(Input!$A$11="Weekly",T42/(Formulas!$A$3*1),T42/(Formulas!$A$3*2))),1),ROUND(MIN(1,IF(Input!$A$11="Weekly",T42/(Formulas!$A$3*1),T42/(Formulas!$A$3*2))),1)*$C42))</f>
        <v>0</v>
      </c>
      <c r="W42" s="79"/>
      <c r="X42" s="77"/>
      <c r="Y42" s="77"/>
      <c r="Z42" s="80">
        <f>IF($C42="",ROUND(MIN(1,IF(Input!$A$11="Weekly",X42/(Formulas!$A$3*1),X42/(Formulas!$A$3*2))),1),IF(TEXT(ISNUMBER($C42),"#####")="False",ROUND(MIN(1,IF(Input!$A$11="Weekly",X42/(Formulas!$A$3*1),X42/(Formulas!$A$3*2))),1),ROUND(MIN(1,IF(Input!$A$11="Weekly",X42/(Formulas!$A$3*1),X42/(Formulas!$A$3*2))),1)*$C42))</f>
        <v>0</v>
      </c>
      <c r="AA42" s="101"/>
      <c r="AB42" s="77"/>
      <c r="AC42" s="77"/>
      <c r="AD42" s="80">
        <f>IF($C42="",ROUND(MIN(1,IF(Input!$A$11="Weekly",AB42/(Formulas!$A$3*1),AB42/(Formulas!$A$3*2))),1),IF(TEXT(ISNUMBER($C42),"#####")="False",ROUND(MIN(1,IF(Input!$A$11="Weekly",AB42/(Formulas!$A$3*1),AB42/(Formulas!$A$3*2))),1),ROUND(MIN(1,IF(Input!$A$11="Weekly",AB42/(Formulas!$A$3*1),AB42/(Formulas!$A$3*2))),1)*$C42))</f>
        <v>0</v>
      </c>
      <c r="AE42" s="101"/>
      <c r="AF42" s="77"/>
      <c r="AG42" s="77"/>
      <c r="AH42" s="80">
        <f>IF($C42="",ROUND(MIN(1,IF(Input!$A$11="Weekly",AF42/(Formulas!$A$3*1),AF42/(Formulas!$A$3*2))),1),IF(TEXT(ISNUMBER($C42),"#####")="False",ROUND(MIN(1,IF(Input!$A$11="Weekly",AF42/(Formulas!$A$3*1),AF42/(Formulas!$A$3*2))),1),ROUND(MIN(1,IF(Input!$A$11="Weekly",AF42/(Formulas!$A$3*1),AF42/(Formulas!$A$3*2))),1)*$C42))</f>
        <v>0</v>
      </c>
      <c r="AI42" s="101"/>
      <c r="AJ42" s="77"/>
      <c r="AK42" s="77"/>
      <c r="AL42" s="80">
        <f>IF($C42="",ROUND(MIN(1,IF(Input!$A$11="Weekly",AJ42/(Formulas!$A$3*1),AJ42/(Formulas!$A$3*2))),1),IF(TEXT(ISNUMBER($C42),"#####")="False",ROUND(MIN(1,IF(Input!$A$11="Weekly",AJ42/(Formulas!$A$3*1),AJ42/(Formulas!$A$3*2))),1),ROUND(MIN(1,IF(Input!$A$11="Weekly",AJ42/(Formulas!$A$3*1),AJ42/(Formulas!$A$3*2))),1)*$C42))</f>
        <v>0</v>
      </c>
      <c r="AM42" s="79"/>
      <c r="AN42" s="77"/>
      <c r="AO42" s="77"/>
      <c r="AP42" s="80">
        <f>IF($C42="",ROUND(MIN(1,IF(Input!$A$11="Weekly",AN42/(Formulas!$A$3*1),AN42/(Formulas!$A$3*2))),1),IF(TEXT(ISNUMBER($C42),"#####")="False",ROUND(MIN(1,IF(Input!$A$11="Weekly",AN42/(Formulas!$A$3*1),AN42/(Formulas!$A$3*2))),1),ROUND(MIN(1,IF(Input!$A$11="Weekly",AN42/(Formulas!$A$3*1),AN42/(Formulas!$A$3*2))),1)*$C42))</f>
        <v>0</v>
      </c>
      <c r="AQ42" s="79"/>
      <c r="AR42" s="77"/>
      <c r="AS42" s="77"/>
      <c r="AT42" s="80">
        <f>IF($C42="",ROUND(MIN(1,IF(Input!$A$11="Weekly",AR42/(Formulas!$A$3*1),AR42/(Formulas!$A$3*2))),1),IF(TEXT(ISNUMBER($C42),"#####")="False",ROUND(MIN(1,IF(Input!$A$11="Weekly",AR42/(Formulas!$A$3*1),AR42/(Formulas!$A$3*2))),1),ROUND(MIN(1,IF(Input!$A$11="Weekly",AR42/(Formulas!$A$3*1),AR42/(Formulas!$A$3*2))),1)*$C42))</f>
        <v>0</v>
      </c>
      <c r="AU42" s="79"/>
      <c r="AV42" s="77"/>
      <c r="AW42" s="77"/>
      <c r="AX42" s="80">
        <f>IF($C42="",ROUND(MIN(1,IF(Input!$A$11="Weekly",AV42/(Formulas!$A$3*1),AV42/(Formulas!$A$3*2))),1),IF(TEXT(ISNUMBER($C42),"#####")="False",ROUND(MIN(1,IF(Input!$A$11="Weekly",AV42/(Formulas!$A$3*1),AV42/(Formulas!$A$3*2))),1),ROUND(MIN(1,IF(Input!$A$11="Weekly",AV42/(Formulas!$A$3*1),AV42/(Formulas!$A$3*2))),1)*$C42))</f>
        <v>0</v>
      </c>
      <c r="AY42" s="79"/>
      <c r="AZ42" s="77"/>
      <c r="BA42" s="77"/>
      <c r="BB42" s="80">
        <f>IF($C42="",ROUND(MIN(1,IF(Input!$A$11="Weekly",AZ42/(Formulas!$A$3*1),AZ42/(Formulas!$A$3*2))),1),IF(TEXT(ISNUMBER($C42),"#####")="False",ROUND(MIN(1,IF(Input!$A$11="Weekly",AZ42/(Formulas!$A$3*1),AZ42/(Formulas!$A$3*2))),1),ROUND(MIN(1,IF(Input!$A$11="Weekly",AZ42/(Formulas!$A$3*1),AZ42/(Formulas!$A$3*2))),1)*$C42))</f>
        <v>0</v>
      </c>
      <c r="BC42" s="79"/>
      <c r="BD42" s="77"/>
      <c r="BE42" s="77"/>
      <c r="BF42" s="80">
        <f>IF($C42="",ROUND(MIN(1,IF(Input!$A$11="Weekly",BD42/(Formulas!$A$3*1),BD42/(Formulas!$A$3*2))),1),IF(TEXT(ISNUMBER($C42),"#####")="False",ROUND(MIN(1,IF(Input!$A$11="Weekly",BD42/(Formulas!$A$3*1),BD42/(Formulas!$A$3*2))),1),ROUND(MIN(1,IF(Input!$A$11="Weekly",BD42/(Formulas!$A$3*1),BD42/(Formulas!$A$3*2))),1)*$C42))</f>
        <v>0</v>
      </c>
      <c r="BG42" s="79"/>
      <c r="BH42" s="77"/>
      <c r="BI42" s="77"/>
      <c r="BJ42" s="80">
        <f>IF($C42="",ROUND(MIN(1,IF(Input!$A$11="Weekly",BH42/(Formulas!$A$3*1),BH42/(Formulas!$A$3*2))),1),IF(TEXT(ISNUMBER($C42),"#####")="False",ROUND(MIN(1,IF(Input!$A$11="Weekly",BH42/(Formulas!$A$3*1),BH42/(Formulas!$A$3*2))),1),ROUND(MIN(1,IF(Input!$A$11="Weekly",BH42/(Formulas!$A$3*1),BH42/(Formulas!$A$3*2))),1)*$C42))</f>
        <v>0</v>
      </c>
      <c r="BK42" s="79"/>
      <c r="BL42" s="77"/>
      <c r="BM42" s="77"/>
      <c r="BN42" s="80">
        <f>IF($C42="",ROUND(MIN(1,IF(Input!$A$11="Weekly",BL42/(Formulas!$A$3*1),BL42/(Formulas!$A$3*2))),1),IF(TEXT(ISNUMBER($C42),"#####")="False",ROUND(MIN(1,IF(Input!$A$11="Weekly",BL42/(Formulas!$A$3*1),BL42/(Formulas!$A$3*2))),1),ROUND(MIN(1,IF(Input!$A$11="Weekly",BL42/(Formulas!$A$3*1),BL42/(Formulas!$A$3*2))),1)*$C42))</f>
        <v>0</v>
      </c>
      <c r="BO42" s="79"/>
      <c r="BP42" s="77"/>
      <c r="BQ42" s="77"/>
      <c r="BR42" s="80">
        <f>IF($C42="",ROUND(MIN(1,IF(Input!$A$11="Weekly",BP42/(Formulas!$A$3*1),BP42/(Formulas!$A$3*2))),1),IF(TEXT(ISNUMBER($C42),"#####")="False",ROUND(MIN(1,IF(Input!$A$11="Weekly",BP42/(Formulas!$A$3*1),BP42/(Formulas!$A$3*2))),1),ROUND(MIN(1,IF(Input!$A$11="Weekly",BP42/(Formulas!$A$3*1),BP42/(Formulas!$A$3*2))),1)*$C42))</f>
        <v>0</v>
      </c>
      <c r="BS42" s="79"/>
      <c r="BT42" s="77"/>
      <c r="BU42" s="77"/>
      <c r="BV42" s="80">
        <f>IF($C42="",ROUND(MIN(1,IF(Input!$A$11="Weekly",BT42/(Formulas!$A$3*1),BT42/(Formulas!$A$3*2))),1),IF(TEXT(ISNUMBER($C42),"#####")="False",ROUND(MIN(1,IF(Input!$A$11="Weekly",BT42/(Formulas!$A$3*1),BT42/(Formulas!$A$3*2))),1),ROUND(MIN(1,IF(Input!$A$11="Weekly",BT42/(Formulas!$A$3*1),BT42/(Formulas!$A$3*2))),1)*$C42))</f>
        <v>0</v>
      </c>
      <c r="BW42" s="79"/>
      <c r="BX42" s="77"/>
      <c r="BY42" s="77"/>
      <c r="BZ42" s="80">
        <f>IF($C42="",ROUND(MIN(1,IF(Input!$A$11="Weekly",BX42/(Formulas!$A$3*1),BX42/(Formulas!$A$3*2))),1),IF(TEXT(ISNUMBER($C42),"#####")="False",ROUND(MIN(1,IF(Input!$A$11="Weekly",BX42/(Formulas!$A$3*1),BX42/(Formulas!$A$3*2))),1),ROUND(MIN(1,IF(Input!$A$11="Weekly",BX42/(Formulas!$A$3*1),BX42/(Formulas!$A$3*2))),1)*$C42))</f>
        <v>0</v>
      </c>
      <c r="CA42" s="79"/>
      <c r="CB42" s="77"/>
      <c r="CC42" s="77"/>
      <c r="CD42" s="80">
        <f>IF($C42="",ROUND(MIN(1,IF(Input!$A$11="Weekly",CB42/(Formulas!$A$3*1),CB42/(Formulas!$A$3*2))),1),IF(TEXT(ISNUMBER($C42),"#####")="False",ROUND(MIN(1,IF(Input!$A$11="Weekly",CB42/(Formulas!$A$3*1),CB42/(Formulas!$A$3*2))),1),ROUND(MIN(1,IF(Input!$A$11="Weekly",CB42/(Formulas!$A$3*1),CB42/(Formulas!$A$3*2))),1)*$C42))</f>
        <v>0</v>
      </c>
      <c r="CE42" s="79"/>
      <c r="CF42" s="77"/>
      <c r="CG42" s="77"/>
      <c r="CH42" s="80">
        <f>IF($C42="",ROUND(MIN(1,IF(Input!$A$11="Weekly",CF42/(Formulas!$A$3*1),CF42/(Formulas!$A$3*2))),1),IF(TEXT(ISNUMBER($C42),"#####")="False",ROUND(MIN(1,IF(Input!$A$11="Weekly",CF42/(Formulas!$A$3*1),CF42/(Formulas!$A$3*2))),1),ROUND(MIN(1,IF(Input!$A$11="Weekly",CF42/(Formulas!$A$3*1),CF42/(Formulas!$A$3*2))),1)*$C42))</f>
        <v>0</v>
      </c>
      <c r="CI42" s="79"/>
      <c r="CJ42" s="77"/>
      <c r="CK42" s="77"/>
      <c r="CL42" s="80">
        <f>IF($C42="",ROUND(MIN(1,IF(Input!$A$11="Weekly",CJ42/(Formulas!$A$3*1),CJ42/(Formulas!$A$3*2))),1),IF(TEXT(ISNUMBER($C42),"#####")="False",ROUND(MIN(1,IF(Input!$A$11="Weekly",CJ42/(Formulas!$A$3*1),CJ42/(Formulas!$A$3*2))),1),ROUND(MIN(1,IF(Input!$A$11="Weekly",CJ42/(Formulas!$A$3*1),CJ42/(Formulas!$A$3*2))),1)*$C42))</f>
        <v>0</v>
      </c>
      <c r="CM42" s="79"/>
      <c r="CN42" s="77"/>
      <c r="CO42" s="77"/>
      <c r="CP42" s="80">
        <f>IF($C42="",ROUND(MIN(1,IF(Input!$A$11="Weekly",CN42/(Formulas!$A$3*1),CN42/(Formulas!$A$3*2))),1),IF(TEXT(ISNUMBER($C42),"#####")="False",ROUND(MIN(1,IF(Input!$A$11="Weekly",CN42/(Formulas!$A$3*1),CN42/(Formulas!$A$3*2))),1),ROUND(MIN(1,IF(Input!$A$11="Weekly",CN42/(Formulas!$A$3*1),CN42/(Formulas!$A$3*2))),1)*$C42))</f>
        <v>0</v>
      </c>
      <c r="CQ42" s="79"/>
      <c r="CR42" s="77"/>
      <c r="CS42" s="77"/>
      <c r="CT42" s="80">
        <f>IF($C42="",ROUND(MIN(1,IF(Input!$A$11="Weekly",CR42/(Formulas!$A$3*1),CR42/(Formulas!$A$3*2))),1),IF(TEXT(ISNUMBER($C42),"#####")="False",ROUND(MIN(1,IF(Input!$A$11="Weekly",CR42/(Formulas!$A$3*1),CR42/(Formulas!$A$3*2))),1),ROUND(MIN(1,IF(Input!$A$11="Weekly",CR42/(Formulas!$A$3*1),CR42/(Formulas!$A$3*2))),1)*$C42))</f>
        <v>0</v>
      </c>
      <c r="CU42" s="79"/>
      <c r="CV42" s="77"/>
      <c r="CW42" s="77"/>
      <c r="CX42" s="80">
        <f>IF($C42="",ROUND(MIN(1,IF(Input!$A$11="Weekly",CV42/(Formulas!$A$3*1),CV42/(Formulas!$A$3*2))),1),IF(TEXT(ISNUMBER($C42),"#####")="False",ROUND(MIN(1,IF(Input!$A$11="Weekly",CV42/(Formulas!$A$3*1),CV42/(Formulas!$A$3*2))),1),ROUND(MIN(1,IF(Input!$A$11="Weekly",CV42/(Formulas!$A$3*1),CV42/(Formulas!$A$3*2))),1)*$C42))</f>
        <v>0</v>
      </c>
      <c r="CY42" s="79"/>
      <c r="CZ42" s="77"/>
      <c r="DA42" s="77"/>
      <c r="DB42" s="80">
        <f>IF($C42="",ROUND(MIN(1,IF(Input!$A$11="Weekly",CZ42/(Formulas!$A$3*1),CZ42/(Formulas!$A$3*2))),1),IF(TEXT(ISNUMBER($C42),"#####")="False",ROUND(MIN(1,IF(Input!$A$11="Weekly",CZ42/(Formulas!$A$3*1),CZ42/(Formulas!$A$3*2))),1),ROUND(MIN(1,IF(Input!$A$11="Weekly",CZ42/(Formulas!$A$3*1),CZ42/(Formulas!$A$3*2))),1)*$C42))</f>
        <v>0</v>
      </c>
      <c r="DC42" s="79"/>
      <c r="DD42" s="77"/>
      <c r="DE42" s="77"/>
      <c r="DF42" s="80">
        <f>IF($C42="",ROUND(MIN(1,IF(Input!$A$11="Weekly",DD42/(Formulas!$A$3*1),DD42/(Formulas!$A$3*2))),1),IF(TEXT(ISNUMBER($C42),"#####")="False",ROUND(MIN(1,IF(Input!$A$11="Weekly",DD42/(Formulas!$A$3*1),DD42/(Formulas!$A$3*2))),1),ROUND(MIN(1,IF(Input!$A$11="Weekly",DD42/(Formulas!$A$3*1),DD42/(Formulas!$A$3*2))),1)*$C42))</f>
        <v>0</v>
      </c>
      <c r="DG42" s="79"/>
      <c r="DH42" s="77"/>
      <c r="DI42" s="77"/>
      <c r="DJ42" s="80">
        <f>IF($C42="",ROUND(MIN(1,IF(Input!$A$11="Weekly",DH42/(Formulas!$A$3*1),DH42/(Formulas!$A$3*2))),1),IF(TEXT(ISNUMBER($C42),"#####")="False",ROUND(MIN(1,IF(Input!$A$11="Weekly",DH42/(Formulas!$A$3*1),DH42/(Formulas!$A$3*2))),1),ROUND(MIN(1,IF(Input!$A$11="Weekly",DH42/(Formulas!$A$3*1),DH42/(Formulas!$A$3*2))),1)*$C42))</f>
        <v>0</v>
      </c>
      <c r="DK42" s="79"/>
      <c r="DL42" s="77"/>
      <c r="DM42" s="77"/>
      <c r="DN42" s="80">
        <f>IF($C42="",ROUND(MIN(1,IF(Input!$A$11="Weekly",DL42/(Formulas!$A$3*1),DL42/(Formulas!$A$3*2))),1),IF(TEXT(ISNUMBER($C42),"#####")="False",ROUND(MIN(1,IF(Input!$A$11="Weekly",DL42/(Formulas!$A$3*1),DL42/(Formulas!$A$3*2))),1),ROUND(MIN(1,IF(Input!$A$11="Weekly",DL42/(Formulas!$A$3*1),DL42/(Formulas!$A$3*2))),1)*$C42))</f>
        <v>0</v>
      </c>
      <c r="DO42" s="79"/>
      <c r="DP42" s="77"/>
      <c r="DQ42" s="77"/>
      <c r="DR42" s="80">
        <f>IF($C42="",ROUND(MIN(1,IF(Input!$A$11="Weekly",DP42/(Formulas!$A$3*1),DP42/(Formulas!$A$3*2))),1),IF(TEXT(ISNUMBER($C42),"#####")="False",ROUND(MIN(1,IF(Input!$A$11="Weekly",DP42/(Formulas!$A$3*1),DP42/(Formulas!$A$3*2))),1),ROUND(MIN(1,IF(Input!$A$11="Weekly",DP42/(Formulas!$A$3*1),DP42/(Formulas!$A$3*2))),1)*$C42))</f>
        <v>0</v>
      </c>
      <c r="DS42" s="79"/>
      <c r="DT42" s="77"/>
      <c r="DU42" s="77"/>
      <c r="DV42" s="80">
        <f>IF($C42="",ROUND(MIN(1,IF(Input!$A$11="Weekly",DT42/(Formulas!$A$3*1),DT42/(Formulas!$A$3*2))),1),IF(TEXT(ISNUMBER($C42),"#####")="False",ROUND(MIN(1,IF(Input!$A$11="Weekly",DT42/(Formulas!$A$3*1),DT42/(Formulas!$A$3*2))),1),ROUND(MIN(1,IF(Input!$A$11="Weekly",DT42/(Formulas!$A$3*1),DT42/(Formulas!$A$3*2))),1)*$C42))</f>
        <v>0</v>
      </c>
      <c r="DW42" s="79"/>
      <c r="DX42" s="77"/>
      <c r="DY42" s="77"/>
      <c r="DZ42" s="80">
        <f>IF($C42="",ROUND(MIN(1,IF(Input!$A$11="Weekly",DX42/(Formulas!$A$3*1),DX42/(Formulas!$A$3*2))),1),IF(TEXT(ISNUMBER($C42),"#####")="False",ROUND(MIN(1,IF(Input!$A$11="Weekly",DX42/(Formulas!$A$3*1),DX42/(Formulas!$A$3*2))),1),ROUND(MIN(1,IF(Input!$A$11="Weekly",DX42/(Formulas!$A$3*1),DX42/(Formulas!$A$3*2))),1)*$C42))</f>
        <v>0</v>
      </c>
      <c r="EA42" s="79"/>
      <c r="EB42" s="77"/>
      <c r="EC42" s="77"/>
      <c r="ED42" s="80">
        <f>IF($C42="",ROUND(MIN(1,IF(Input!$A$11="Weekly",EB42/(Formulas!$A$3*1),EB42/(Formulas!$A$3*2))),1),IF(TEXT(ISNUMBER($C42),"#####")="False",ROUND(MIN(1,IF(Input!$A$11="Weekly",EB42/(Formulas!$A$3*1),EB42/(Formulas!$A$3*2))),1),ROUND(MIN(1,IF(Input!$A$11="Weekly",EB42/(Formulas!$A$3*1),EB42/(Formulas!$A$3*2))),1)*$C42))</f>
        <v>0</v>
      </c>
      <c r="EE42" s="79"/>
      <c r="EF42" s="77"/>
      <c r="EG42" s="77"/>
      <c r="EH42" s="80">
        <f>IF($C42="",ROUND(MIN(1,IF(Input!$A$11="Weekly",EF42/(Formulas!$A$3*1),EF42/(Formulas!$A$3*2))),1),IF(TEXT(ISNUMBER($C42),"#####")="False",ROUND(MIN(1,IF(Input!$A$11="Weekly",EF42/(Formulas!$A$3*1),EF42/(Formulas!$A$3*2))),1),ROUND(MIN(1,IF(Input!$A$11="Weekly",EF42/(Formulas!$A$3*1),EF42/(Formulas!$A$3*2))),1)*$C42))</f>
        <v>0</v>
      </c>
      <c r="EI42" s="79"/>
      <c r="EJ42" s="77"/>
      <c r="EK42" s="77"/>
      <c r="EL42" s="80">
        <f>IF($C42="",ROUND(MIN(1,IF(Input!$A$11="Weekly",EJ42/(Formulas!$A$3*1),EJ42/(Formulas!$A$3*2))),1),IF(TEXT(ISNUMBER($C42),"#####")="False",ROUND(MIN(1,IF(Input!$A$11="Weekly",EJ42/(Formulas!$A$3*1),EJ42/(Formulas!$A$3*2))),1),ROUND(MIN(1,IF(Input!$A$11="Weekly",EJ42/(Formulas!$A$3*1),EJ42/(Formulas!$A$3*2))),1)*$C42))</f>
        <v>0</v>
      </c>
      <c r="EM42" s="79"/>
      <c r="EN42" s="77"/>
      <c r="EO42" s="77"/>
      <c r="EP42" s="80">
        <f>IF($C42="",ROUND(MIN(1,IF(Input!$A$11="Weekly",EN42/(Formulas!$A$3*1),EN42/(Formulas!$A$3*2))),1),IF(TEXT(ISNUMBER($C42),"#####")="False",ROUND(MIN(1,IF(Input!$A$11="Weekly",EN42/(Formulas!$A$3*1),EN42/(Formulas!$A$3*2))),1),ROUND(MIN(1,IF(Input!$A$11="Weekly",EN42/(Formulas!$A$3*1),EN42/(Formulas!$A$3*2))),1)*$C42))</f>
        <v>0</v>
      </c>
      <c r="EQ42" s="79"/>
      <c r="ER42" s="77"/>
      <c r="ES42" s="77"/>
      <c r="ET42" s="80">
        <f>IF($C42="",ROUND(MIN(1,IF(Input!$A$11="Weekly",ER42/(Formulas!$A$3*1),ER42/(Formulas!$A$3*2))),1),IF(TEXT(ISNUMBER($C42),"#####")="False",ROUND(MIN(1,IF(Input!$A$11="Weekly",ER42/(Formulas!$A$3*1),ER42/(Formulas!$A$3*2))),1),ROUND(MIN(1,IF(Input!$A$11="Weekly",ER42/(Formulas!$A$3*1),ER42/(Formulas!$A$3*2))),1)*$C42))</f>
        <v>0</v>
      </c>
      <c r="EU42" s="79"/>
      <c r="EV42" s="77"/>
      <c r="EW42" s="77"/>
      <c r="EX42" s="80">
        <f>IF($C42="",ROUND(MIN(1,IF(Input!$A$11="Weekly",EV42/(Formulas!$A$3*1),EV42/(Formulas!$A$3*2))),1),IF(TEXT(ISNUMBER($C42),"#####")="False",ROUND(MIN(1,IF(Input!$A$11="Weekly",EV42/(Formulas!$A$3*1),EV42/(Formulas!$A$3*2))),1),ROUND(MIN(1,IF(Input!$A$11="Weekly",EV42/(Formulas!$A$3*1),EV42/(Formulas!$A$3*2))),1)*$C42))</f>
        <v>0</v>
      </c>
      <c r="EY42" s="79"/>
      <c r="EZ42" s="77"/>
      <c r="FA42" s="77"/>
      <c r="FB42" s="80">
        <f>IF($C42="",ROUND(MIN(1,IF(Input!$A$11="Weekly",EZ42/(Formulas!$A$3*1),EZ42/(Formulas!$A$3*2))),1),IF(TEXT(ISNUMBER($C42),"#####")="False",ROUND(MIN(1,IF(Input!$A$11="Weekly",EZ42/(Formulas!$A$3*1),EZ42/(Formulas!$A$3*2))),1),ROUND(MIN(1,IF(Input!$A$11="Weekly",EZ42/(Formulas!$A$3*1),EZ42/(Formulas!$A$3*2))),1)*$C42))</f>
        <v>0</v>
      </c>
      <c r="FC42" s="79"/>
      <c r="FD42" s="77"/>
      <c r="FE42" s="77"/>
      <c r="FF42" s="80">
        <f>IF($C42="",ROUND(MIN(1,IF(Input!$A$11="Weekly",FD42/(Formulas!$A$3*1),FD42/(Formulas!$A$3*2))),1),IF(TEXT(ISNUMBER($C42),"#####")="False",ROUND(MIN(1,IF(Input!$A$11="Weekly",FD42/(Formulas!$A$3*1),FD42/(Formulas!$A$3*2))),1),ROUND(MIN(1,IF(Input!$A$11="Weekly",FD42/(Formulas!$A$3*1),FD42/(Formulas!$A$3*2))),1)*$C42))</f>
        <v>0</v>
      </c>
      <c r="FG42" s="79"/>
      <c r="FH42" s="77"/>
      <c r="FI42" s="77"/>
      <c r="FJ42" s="80">
        <f>IF($C42="",ROUND(MIN(1,IF(Input!$A$11="Weekly",FH42/(Formulas!$A$3*1),FH42/(Formulas!$A$3*2))),1),IF(TEXT(ISNUMBER($C42),"#####")="False",ROUND(MIN(1,IF(Input!$A$11="Weekly",FH42/(Formulas!$A$3*1),FH42/(Formulas!$A$3*2))),1),ROUND(MIN(1,IF(Input!$A$11="Weekly",FH42/(Formulas!$A$3*1),FH42/(Formulas!$A$3*2))),1)*$C42))</f>
        <v>0</v>
      </c>
      <c r="FK42" s="79"/>
      <c r="FL42" s="77"/>
      <c r="FM42" s="77"/>
      <c r="FN42" s="80">
        <f>IF($C42="",ROUND(MIN(1,IF(Input!$A$11="Weekly",FL42/(Formulas!$A$3*1),FL42/(Formulas!$A$3*2))),1),IF(TEXT(ISNUMBER($C42),"#####")="False",ROUND(MIN(1,IF(Input!$A$11="Weekly",FL42/(Formulas!$A$3*1),FL42/(Formulas!$A$3*2))),1),ROUND(MIN(1,IF(Input!$A$11="Weekly",FL42/(Formulas!$A$3*1),FL42/(Formulas!$A$3*2))),1)*$C42))</f>
        <v>0</v>
      </c>
      <c r="FO42" s="79"/>
      <c r="FP42" s="77"/>
      <c r="FQ42" s="77"/>
      <c r="FR42" s="80">
        <f>IF($C42="",ROUND(MIN(1,IF(Input!$A$11="Weekly",FP42/(Formulas!$A$3*1),FP42/(Formulas!$A$3*2))),1),IF(TEXT(ISNUMBER($C42),"#####")="False",ROUND(MIN(1,IF(Input!$A$11="Weekly",FP42/(Formulas!$A$3*1),FP42/(Formulas!$A$3*2))),1),ROUND(MIN(1,IF(Input!$A$11="Weekly",FP42/(Formulas!$A$3*1),FP42/(Formulas!$A$3*2))),1)*$C42))</f>
        <v>0</v>
      </c>
      <c r="FS42" s="79"/>
      <c r="FT42" s="77"/>
      <c r="FU42" s="77"/>
      <c r="FV42" s="80">
        <f>IF($C42="",ROUND(MIN(1,IF(Input!$A$11="Weekly",FT42/(Formulas!$A$3*1),FT42/(Formulas!$A$3*2))),1),IF(TEXT(ISNUMBER($C42),"#####")="False",ROUND(MIN(1,IF(Input!$A$11="Weekly",FT42/(Formulas!$A$3*1),FT42/(Formulas!$A$3*2))),1),ROUND(MIN(1,IF(Input!$A$11="Weekly",FT42/(Formulas!$A$3*1),FT42/(Formulas!$A$3*2))),1)*$C42))</f>
        <v>0</v>
      </c>
      <c r="FW42" s="79"/>
      <c r="FX42" s="77"/>
      <c r="FY42" s="77"/>
      <c r="FZ42" s="80">
        <f>IF($C42="",ROUND(MIN(1,IF(Input!$A$11="Weekly",FX42/(Formulas!$A$3*1),FX42/(Formulas!$A$3*2))),1),IF(TEXT(ISNUMBER($C42),"#####")="False",ROUND(MIN(1,IF(Input!$A$11="Weekly",FX42/(Formulas!$A$3*1),FX42/(Formulas!$A$3*2))),1),ROUND(MIN(1,IF(Input!$A$11="Weekly",FX42/(Formulas!$A$3*1),FX42/(Formulas!$A$3*2))),1)*$C42))</f>
        <v>0</v>
      </c>
      <c r="GA42" s="79"/>
      <c r="GB42" s="77"/>
      <c r="GC42" s="77"/>
      <c r="GD42" s="80">
        <f>IF($C42="",ROUND(MIN(1,IF(Input!$A$11="Weekly",GB42/(Formulas!$A$3*1),GB42/(Formulas!$A$3*2))),1),IF(TEXT(ISNUMBER($C42),"#####")="False",ROUND(MIN(1,IF(Input!$A$11="Weekly",GB42/(Formulas!$A$3*1),GB42/(Formulas!$A$3*2))),1),ROUND(MIN(1,IF(Input!$A$11="Weekly",GB42/(Formulas!$A$3*1),GB42/(Formulas!$A$3*2))),1)*$C42))</f>
        <v>0</v>
      </c>
      <c r="GE42" s="79"/>
      <c r="GF42" s="77"/>
      <c r="GG42" s="77"/>
      <c r="GH42" s="80">
        <f>IF($C42="",ROUND(MIN(1,IF(Input!$A$11="Weekly",GF42/(Formulas!$A$3*1),GF42/(Formulas!$A$3*2))),1),IF(TEXT(ISNUMBER($C42),"#####")="False",ROUND(MIN(1,IF(Input!$A$11="Weekly",GF42/(Formulas!$A$3*1),GF42/(Formulas!$A$3*2))),1),ROUND(MIN(1,IF(Input!$A$11="Weekly",GF42/(Formulas!$A$3*1),GF42/(Formulas!$A$3*2))),1)*$C42))</f>
        <v>0</v>
      </c>
      <c r="GI42" s="79"/>
      <c r="GJ42" s="77"/>
      <c r="GK42" s="77"/>
      <c r="GL42" s="80">
        <f>IF($C42="",ROUND(MIN(1,IF(Input!$A$11="Weekly",GJ42/(Formulas!$A$3*1),GJ42/(Formulas!$A$3*2))),1),IF(TEXT(ISNUMBER($C42),"#####")="False",ROUND(MIN(1,IF(Input!$A$11="Weekly",GJ42/(Formulas!$A$3*1),GJ42/(Formulas!$A$3*2))),1),ROUND(MIN(1,IF(Input!$A$11="Weekly",GJ42/(Formulas!$A$3*1),GJ42/(Formulas!$A$3*2))),1)*$C42))</f>
        <v>0</v>
      </c>
      <c r="GM42" s="79"/>
      <c r="GN42" s="77"/>
      <c r="GO42" s="77"/>
      <c r="GP42" s="80">
        <f>IF($C42="",ROUND(MIN(1,IF(Input!$A$11="Weekly",GN42/(Formulas!$A$3*1),GN42/(Formulas!$A$3*2))),1),IF(TEXT(ISNUMBER($C42),"#####")="False",ROUND(MIN(1,IF(Input!$A$11="Weekly",GN42/(Formulas!$A$3*1),GN42/(Formulas!$A$3*2))),1),ROUND(MIN(1,IF(Input!$A$11="Weekly",GN42/(Formulas!$A$3*1),GN42/(Formulas!$A$3*2))),1)*$C42))</f>
        <v>0</v>
      </c>
      <c r="GQ42" s="79"/>
      <c r="GR42" s="77"/>
      <c r="GS42" s="77"/>
      <c r="GT42" s="80">
        <f>IF($C42="",ROUND(MIN(1,IF(Input!$A$11="Weekly",GR42/(Formulas!$A$3*1),GR42/(Formulas!$A$3*2))),1),IF(TEXT(ISNUMBER($C42),"#####")="False",ROUND(MIN(1,IF(Input!$A$11="Weekly",GR42/(Formulas!$A$3*1),GR42/(Formulas!$A$3*2))),1),ROUND(MIN(1,IF(Input!$A$11="Weekly",GR42/(Formulas!$A$3*1),GR42/(Formulas!$A$3*2))),1)*$C42))</f>
        <v>0</v>
      </c>
      <c r="GU42" s="79"/>
      <c r="GV42" s="77"/>
      <c r="GW42" s="77"/>
      <c r="GX42" s="80">
        <f>IF($C42="",ROUND(MIN(1,IF(Input!$A$11="Weekly",GV42/(Formulas!$A$3*1),GV42/(Formulas!$A$3*2))),1),IF(TEXT(ISNUMBER($C42),"#####")="False",ROUND(MIN(1,IF(Input!$A$11="Weekly",GV42/(Formulas!$A$3*1),GV42/(Formulas!$A$3*2))),1),ROUND(MIN(1,IF(Input!$A$11="Weekly",GV42/(Formulas!$A$3*1),GV42/(Formulas!$A$3*2))),1)*$C42))</f>
        <v>0</v>
      </c>
      <c r="GY42" s="79"/>
      <c r="GZ42" s="77"/>
      <c r="HA42" s="77"/>
      <c r="HB42" s="80">
        <f>IF($C42="",ROUND(MIN(1,IF(Input!$A$11="Weekly",GZ42/(Formulas!$A$3*1),GZ42/(Formulas!$A$3*2))),1),IF(TEXT(ISNUMBER($C42),"#####")="False",ROUND(MIN(1,IF(Input!$A$11="Weekly",GZ42/(Formulas!$A$3*1),GZ42/(Formulas!$A$3*2))),1),ROUND(MIN(1,IF(Input!$A$11="Weekly",GZ42/(Formulas!$A$3*1),GZ42/(Formulas!$A$3*2))),1)*$C42))</f>
        <v>0</v>
      </c>
      <c r="HC42" s="79"/>
      <c r="HD42" s="77"/>
      <c r="HE42" s="77"/>
      <c r="HF42" s="80">
        <f>IF($C42="",ROUND(MIN(1,IF(Input!$A$11="Weekly",HD42/(Formulas!$A$3*1),HD42/(Formulas!$A$3*2))),1),IF(TEXT(ISNUMBER($C42),"#####")="False",ROUND(MIN(1,IF(Input!$A$11="Weekly",HD42/(Formulas!$A$3*1),HD42/(Formulas!$A$3*2))),1),ROUND(MIN(1,IF(Input!$A$11="Weekly",HD42/(Formulas!$A$3*1),HD42/(Formulas!$A$3*2))),1)*$C42))</f>
        <v>0</v>
      </c>
      <c r="HG42" s="79"/>
      <c r="HH42" s="35"/>
      <c r="HI42" s="35">
        <f t="shared" si="0"/>
        <v>0</v>
      </c>
      <c r="HJ42" s="35"/>
      <c r="HK42" s="35">
        <f t="shared" si="1"/>
        <v>0</v>
      </c>
      <c r="HL42" s="35"/>
      <c r="HM42" s="35">
        <f t="shared" si="2"/>
        <v>0</v>
      </c>
      <c r="HN42" s="35"/>
      <c r="HO42" s="35">
        <f t="shared" si="3"/>
        <v>0</v>
      </c>
      <c r="HP42" s="35"/>
      <c r="HQ42" s="35"/>
      <c r="HR42" s="35"/>
      <c r="HS42" s="35"/>
      <c r="HT42" s="35"/>
    </row>
    <row r="43" spans="2:228" x14ac:dyDescent="0.25">
      <c r="B43" s="74"/>
      <c r="D43" s="77"/>
      <c r="E43" s="77"/>
      <c r="F43" s="80">
        <f>IF($C43="",ROUND(MIN(1,IF(Input!$A$11="Weekly",D43/(Formulas!$A$3*1),D43/(Formulas!$A$3*2))),1),IF(TEXT(ISNUMBER($C43),"#####")="False",ROUND(MIN(1,IF(Input!$A$11="Weekly",D43/(Formulas!$A$3*1),D43/(Formulas!$A$3*2))),1),ROUND(MIN(1,IF(Input!$A$11="Weekly",D43/(Formulas!$A$3*1),D43/(Formulas!$A$3*2))),1)*$C43))</f>
        <v>0</v>
      </c>
      <c r="G43" s="101"/>
      <c r="H43" s="77"/>
      <c r="I43" s="77"/>
      <c r="J43" s="80">
        <f>IF($C43="",ROUND(MIN(1,IF(Input!$A$11="Weekly",H43/(Formulas!$A$3*1),H43/(Formulas!$A$3*2))),1),IF(TEXT(ISNUMBER($C43),"#####")="False",ROUND(MIN(1,IF(Input!$A$11="Weekly",H43/(Formulas!$A$3*1),H43/(Formulas!$A$3*2))),1),ROUND(MIN(1,IF(Input!$A$11="Weekly",H43/(Formulas!$A$3*1),H43/(Formulas!$A$3*2))),1)*$C43))</f>
        <v>0</v>
      </c>
      <c r="K43" s="101"/>
      <c r="L43" s="77"/>
      <c r="M43" s="77"/>
      <c r="N43" s="80">
        <f>IF($C43="",ROUND(MIN(1,IF(Input!$A$11="Weekly",L43/(Formulas!$A$3*1),L43/(Formulas!$A$3*2))),1),IF(TEXT(ISNUMBER($C43),"#####")="False",ROUND(MIN(1,IF(Input!$A$11="Weekly",L43/(Formulas!$A$3*1),L43/(Formulas!$A$3*2))),1),ROUND(MIN(1,IF(Input!$A$11="Weekly",L43/(Formulas!$A$3*1),L43/(Formulas!$A$3*2))),1)*$C43))</f>
        <v>0</v>
      </c>
      <c r="O43" s="101"/>
      <c r="P43" s="77"/>
      <c r="Q43" s="77"/>
      <c r="R43" s="80">
        <f>IF($C43="",ROUND(MIN(1,IF(Input!$A$11="Weekly",P43/(Formulas!$A$3*1),P43/(Formulas!$A$3*2))),1),IF(TEXT(ISNUMBER($C43),"#####")="False",ROUND(MIN(1,IF(Input!$A$11="Weekly",P43/(Formulas!$A$3*1),P43/(Formulas!$A$3*2))),1),ROUND(MIN(1,IF(Input!$A$11="Weekly",P43/(Formulas!$A$3*1),P43/(Formulas!$A$3*2))),1)*$C43))</f>
        <v>0</v>
      </c>
      <c r="S43" s="101"/>
      <c r="T43" s="77"/>
      <c r="U43" s="77"/>
      <c r="V43" s="80">
        <f>IF($C43="",ROUND(MIN(1,IF(Input!$A$11="Weekly",T43/(Formulas!$A$3*1),T43/(Formulas!$A$3*2))),1),IF(TEXT(ISNUMBER($C43),"#####")="False",ROUND(MIN(1,IF(Input!$A$11="Weekly",T43/(Formulas!$A$3*1),T43/(Formulas!$A$3*2))),1),ROUND(MIN(1,IF(Input!$A$11="Weekly",T43/(Formulas!$A$3*1),T43/(Formulas!$A$3*2))),1)*$C43))</f>
        <v>0</v>
      </c>
      <c r="W43" s="79"/>
      <c r="X43" s="77"/>
      <c r="Y43" s="77"/>
      <c r="Z43" s="80">
        <f>IF($C43="",ROUND(MIN(1,IF(Input!$A$11="Weekly",X43/(Formulas!$A$3*1),X43/(Formulas!$A$3*2))),1),IF(TEXT(ISNUMBER($C43),"#####")="False",ROUND(MIN(1,IF(Input!$A$11="Weekly",X43/(Formulas!$A$3*1),X43/(Formulas!$A$3*2))),1),ROUND(MIN(1,IF(Input!$A$11="Weekly",X43/(Formulas!$A$3*1),X43/(Formulas!$A$3*2))),1)*$C43))</f>
        <v>0</v>
      </c>
      <c r="AA43" s="101"/>
      <c r="AB43" s="77"/>
      <c r="AC43" s="77"/>
      <c r="AD43" s="80">
        <f>IF($C43="",ROUND(MIN(1,IF(Input!$A$11="Weekly",AB43/(Formulas!$A$3*1),AB43/(Formulas!$A$3*2))),1),IF(TEXT(ISNUMBER($C43),"#####")="False",ROUND(MIN(1,IF(Input!$A$11="Weekly",AB43/(Formulas!$A$3*1),AB43/(Formulas!$A$3*2))),1),ROUND(MIN(1,IF(Input!$A$11="Weekly",AB43/(Formulas!$A$3*1),AB43/(Formulas!$A$3*2))),1)*$C43))</f>
        <v>0</v>
      </c>
      <c r="AE43" s="101"/>
      <c r="AF43" s="77"/>
      <c r="AG43" s="77"/>
      <c r="AH43" s="80">
        <f>IF($C43="",ROUND(MIN(1,IF(Input!$A$11="Weekly",AF43/(Formulas!$A$3*1),AF43/(Formulas!$A$3*2))),1),IF(TEXT(ISNUMBER($C43),"#####")="False",ROUND(MIN(1,IF(Input!$A$11="Weekly",AF43/(Formulas!$A$3*1),AF43/(Formulas!$A$3*2))),1),ROUND(MIN(1,IF(Input!$A$11="Weekly",AF43/(Formulas!$A$3*1),AF43/(Formulas!$A$3*2))),1)*$C43))</f>
        <v>0</v>
      </c>
      <c r="AI43" s="101"/>
      <c r="AJ43" s="77"/>
      <c r="AK43" s="77"/>
      <c r="AL43" s="80">
        <f>IF($C43="",ROUND(MIN(1,IF(Input!$A$11="Weekly",AJ43/(Formulas!$A$3*1),AJ43/(Formulas!$A$3*2))),1),IF(TEXT(ISNUMBER($C43),"#####")="False",ROUND(MIN(1,IF(Input!$A$11="Weekly",AJ43/(Formulas!$A$3*1),AJ43/(Formulas!$A$3*2))),1),ROUND(MIN(1,IF(Input!$A$11="Weekly",AJ43/(Formulas!$A$3*1),AJ43/(Formulas!$A$3*2))),1)*$C43))</f>
        <v>0</v>
      </c>
      <c r="AM43" s="79"/>
      <c r="AN43" s="77"/>
      <c r="AO43" s="77"/>
      <c r="AP43" s="80">
        <f>IF($C43="",ROUND(MIN(1,IF(Input!$A$11="Weekly",AN43/(Formulas!$A$3*1),AN43/(Formulas!$A$3*2))),1),IF(TEXT(ISNUMBER($C43),"#####")="False",ROUND(MIN(1,IF(Input!$A$11="Weekly",AN43/(Formulas!$A$3*1),AN43/(Formulas!$A$3*2))),1),ROUND(MIN(1,IF(Input!$A$11="Weekly",AN43/(Formulas!$A$3*1),AN43/(Formulas!$A$3*2))),1)*$C43))</f>
        <v>0</v>
      </c>
      <c r="AQ43" s="79"/>
      <c r="AR43" s="77"/>
      <c r="AS43" s="77"/>
      <c r="AT43" s="80">
        <f>IF($C43="",ROUND(MIN(1,IF(Input!$A$11="Weekly",AR43/(Formulas!$A$3*1),AR43/(Formulas!$A$3*2))),1),IF(TEXT(ISNUMBER($C43),"#####")="False",ROUND(MIN(1,IF(Input!$A$11="Weekly",AR43/(Formulas!$A$3*1),AR43/(Formulas!$A$3*2))),1),ROUND(MIN(1,IF(Input!$A$11="Weekly",AR43/(Formulas!$A$3*1),AR43/(Formulas!$A$3*2))),1)*$C43))</f>
        <v>0</v>
      </c>
      <c r="AU43" s="79"/>
      <c r="AV43" s="77"/>
      <c r="AW43" s="77"/>
      <c r="AX43" s="80">
        <f>IF($C43="",ROUND(MIN(1,IF(Input!$A$11="Weekly",AV43/(Formulas!$A$3*1),AV43/(Formulas!$A$3*2))),1),IF(TEXT(ISNUMBER($C43),"#####")="False",ROUND(MIN(1,IF(Input!$A$11="Weekly",AV43/(Formulas!$A$3*1),AV43/(Formulas!$A$3*2))),1),ROUND(MIN(1,IF(Input!$A$11="Weekly",AV43/(Formulas!$A$3*1),AV43/(Formulas!$A$3*2))),1)*$C43))</f>
        <v>0</v>
      </c>
      <c r="AY43" s="79"/>
      <c r="AZ43" s="77"/>
      <c r="BA43" s="77"/>
      <c r="BB43" s="80">
        <f>IF($C43="",ROUND(MIN(1,IF(Input!$A$11="Weekly",AZ43/(Formulas!$A$3*1),AZ43/(Formulas!$A$3*2))),1),IF(TEXT(ISNUMBER($C43),"#####")="False",ROUND(MIN(1,IF(Input!$A$11="Weekly",AZ43/(Formulas!$A$3*1),AZ43/(Formulas!$A$3*2))),1),ROUND(MIN(1,IF(Input!$A$11="Weekly",AZ43/(Formulas!$A$3*1),AZ43/(Formulas!$A$3*2))),1)*$C43))</f>
        <v>0</v>
      </c>
      <c r="BC43" s="79"/>
      <c r="BD43" s="77"/>
      <c r="BE43" s="77"/>
      <c r="BF43" s="80">
        <f>IF($C43="",ROUND(MIN(1,IF(Input!$A$11="Weekly",BD43/(Formulas!$A$3*1),BD43/(Formulas!$A$3*2))),1),IF(TEXT(ISNUMBER($C43),"#####")="False",ROUND(MIN(1,IF(Input!$A$11="Weekly",BD43/(Formulas!$A$3*1),BD43/(Formulas!$A$3*2))),1),ROUND(MIN(1,IF(Input!$A$11="Weekly",BD43/(Formulas!$A$3*1),BD43/(Formulas!$A$3*2))),1)*$C43))</f>
        <v>0</v>
      </c>
      <c r="BG43" s="79"/>
      <c r="BH43" s="77"/>
      <c r="BI43" s="77"/>
      <c r="BJ43" s="80">
        <f>IF($C43="",ROUND(MIN(1,IF(Input!$A$11="Weekly",BH43/(Formulas!$A$3*1),BH43/(Formulas!$A$3*2))),1),IF(TEXT(ISNUMBER($C43),"#####")="False",ROUND(MIN(1,IF(Input!$A$11="Weekly",BH43/(Formulas!$A$3*1),BH43/(Formulas!$A$3*2))),1),ROUND(MIN(1,IF(Input!$A$11="Weekly",BH43/(Formulas!$A$3*1),BH43/(Formulas!$A$3*2))),1)*$C43))</f>
        <v>0</v>
      </c>
      <c r="BK43" s="79"/>
      <c r="BL43" s="77"/>
      <c r="BM43" s="77"/>
      <c r="BN43" s="80">
        <f>IF($C43="",ROUND(MIN(1,IF(Input!$A$11="Weekly",BL43/(Formulas!$A$3*1),BL43/(Formulas!$A$3*2))),1),IF(TEXT(ISNUMBER($C43),"#####")="False",ROUND(MIN(1,IF(Input!$A$11="Weekly",BL43/(Formulas!$A$3*1),BL43/(Formulas!$A$3*2))),1),ROUND(MIN(1,IF(Input!$A$11="Weekly",BL43/(Formulas!$A$3*1),BL43/(Formulas!$A$3*2))),1)*$C43))</f>
        <v>0</v>
      </c>
      <c r="BO43" s="79"/>
      <c r="BP43" s="77"/>
      <c r="BQ43" s="77"/>
      <c r="BR43" s="80">
        <f>IF($C43="",ROUND(MIN(1,IF(Input!$A$11="Weekly",BP43/(Formulas!$A$3*1),BP43/(Formulas!$A$3*2))),1),IF(TEXT(ISNUMBER($C43),"#####")="False",ROUND(MIN(1,IF(Input!$A$11="Weekly",BP43/(Formulas!$A$3*1),BP43/(Formulas!$A$3*2))),1),ROUND(MIN(1,IF(Input!$A$11="Weekly",BP43/(Formulas!$A$3*1),BP43/(Formulas!$A$3*2))),1)*$C43))</f>
        <v>0</v>
      </c>
      <c r="BS43" s="79"/>
      <c r="BT43" s="77"/>
      <c r="BU43" s="77"/>
      <c r="BV43" s="80">
        <f>IF($C43="",ROUND(MIN(1,IF(Input!$A$11="Weekly",BT43/(Formulas!$A$3*1),BT43/(Formulas!$A$3*2))),1),IF(TEXT(ISNUMBER($C43),"#####")="False",ROUND(MIN(1,IF(Input!$A$11="Weekly",BT43/(Formulas!$A$3*1),BT43/(Formulas!$A$3*2))),1),ROUND(MIN(1,IF(Input!$A$11="Weekly",BT43/(Formulas!$A$3*1),BT43/(Formulas!$A$3*2))),1)*$C43))</f>
        <v>0</v>
      </c>
      <c r="BW43" s="79"/>
      <c r="BX43" s="77"/>
      <c r="BY43" s="77"/>
      <c r="BZ43" s="80">
        <f>IF($C43="",ROUND(MIN(1,IF(Input!$A$11="Weekly",BX43/(Formulas!$A$3*1),BX43/(Formulas!$A$3*2))),1),IF(TEXT(ISNUMBER($C43),"#####")="False",ROUND(MIN(1,IF(Input!$A$11="Weekly",BX43/(Formulas!$A$3*1),BX43/(Formulas!$A$3*2))),1),ROUND(MIN(1,IF(Input!$A$11="Weekly",BX43/(Formulas!$A$3*1),BX43/(Formulas!$A$3*2))),1)*$C43))</f>
        <v>0</v>
      </c>
      <c r="CA43" s="79"/>
      <c r="CB43" s="77"/>
      <c r="CC43" s="77"/>
      <c r="CD43" s="80">
        <f>IF($C43="",ROUND(MIN(1,IF(Input!$A$11="Weekly",CB43/(Formulas!$A$3*1),CB43/(Formulas!$A$3*2))),1),IF(TEXT(ISNUMBER($C43),"#####")="False",ROUND(MIN(1,IF(Input!$A$11="Weekly",CB43/(Formulas!$A$3*1),CB43/(Formulas!$A$3*2))),1),ROUND(MIN(1,IF(Input!$A$11="Weekly",CB43/(Formulas!$A$3*1),CB43/(Formulas!$A$3*2))),1)*$C43))</f>
        <v>0</v>
      </c>
      <c r="CE43" s="79"/>
      <c r="CF43" s="77"/>
      <c r="CG43" s="77"/>
      <c r="CH43" s="80">
        <f>IF($C43="",ROUND(MIN(1,IF(Input!$A$11="Weekly",CF43/(Formulas!$A$3*1),CF43/(Formulas!$A$3*2))),1),IF(TEXT(ISNUMBER($C43),"#####")="False",ROUND(MIN(1,IF(Input!$A$11="Weekly",CF43/(Formulas!$A$3*1),CF43/(Formulas!$A$3*2))),1),ROUND(MIN(1,IF(Input!$A$11="Weekly",CF43/(Formulas!$A$3*1),CF43/(Formulas!$A$3*2))),1)*$C43))</f>
        <v>0</v>
      </c>
      <c r="CI43" s="79"/>
      <c r="CJ43" s="77"/>
      <c r="CK43" s="77"/>
      <c r="CL43" s="80">
        <f>IF($C43="",ROUND(MIN(1,IF(Input!$A$11="Weekly",CJ43/(Formulas!$A$3*1),CJ43/(Formulas!$A$3*2))),1),IF(TEXT(ISNUMBER($C43),"#####")="False",ROUND(MIN(1,IF(Input!$A$11="Weekly",CJ43/(Formulas!$A$3*1),CJ43/(Formulas!$A$3*2))),1),ROUND(MIN(1,IF(Input!$A$11="Weekly",CJ43/(Formulas!$A$3*1),CJ43/(Formulas!$A$3*2))),1)*$C43))</f>
        <v>0</v>
      </c>
      <c r="CM43" s="79"/>
      <c r="CN43" s="77"/>
      <c r="CO43" s="77"/>
      <c r="CP43" s="80">
        <f>IF($C43="",ROUND(MIN(1,IF(Input!$A$11="Weekly",CN43/(Formulas!$A$3*1),CN43/(Formulas!$A$3*2))),1),IF(TEXT(ISNUMBER($C43),"#####")="False",ROUND(MIN(1,IF(Input!$A$11="Weekly",CN43/(Formulas!$A$3*1),CN43/(Formulas!$A$3*2))),1),ROUND(MIN(1,IF(Input!$A$11="Weekly",CN43/(Formulas!$A$3*1),CN43/(Formulas!$A$3*2))),1)*$C43))</f>
        <v>0</v>
      </c>
      <c r="CQ43" s="79"/>
      <c r="CR43" s="77"/>
      <c r="CS43" s="77"/>
      <c r="CT43" s="80">
        <f>IF($C43="",ROUND(MIN(1,IF(Input!$A$11="Weekly",CR43/(Formulas!$A$3*1),CR43/(Formulas!$A$3*2))),1),IF(TEXT(ISNUMBER($C43),"#####")="False",ROUND(MIN(1,IF(Input!$A$11="Weekly",CR43/(Formulas!$A$3*1),CR43/(Formulas!$A$3*2))),1),ROUND(MIN(1,IF(Input!$A$11="Weekly",CR43/(Formulas!$A$3*1),CR43/(Formulas!$A$3*2))),1)*$C43))</f>
        <v>0</v>
      </c>
      <c r="CU43" s="79"/>
      <c r="CV43" s="77"/>
      <c r="CW43" s="77"/>
      <c r="CX43" s="80">
        <f>IF($C43="",ROUND(MIN(1,IF(Input!$A$11="Weekly",CV43/(Formulas!$A$3*1),CV43/(Formulas!$A$3*2))),1),IF(TEXT(ISNUMBER($C43),"#####")="False",ROUND(MIN(1,IF(Input!$A$11="Weekly",CV43/(Formulas!$A$3*1),CV43/(Formulas!$A$3*2))),1),ROUND(MIN(1,IF(Input!$A$11="Weekly",CV43/(Formulas!$A$3*1),CV43/(Formulas!$A$3*2))),1)*$C43))</f>
        <v>0</v>
      </c>
      <c r="CY43" s="79"/>
      <c r="CZ43" s="77"/>
      <c r="DA43" s="77"/>
      <c r="DB43" s="80">
        <f>IF($C43="",ROUND(MIN(1,IF(Input!$A$11="Weekly",CZ43/(Formulas!$A$3*1),CZ43/(Formulas!$A$3*2))),1),IF(TEXT(ISNUMBER($C43),"#####")="False",ROUND(MIN(1,IF(Input!$A$11="Weekly",CZ43/(Formulas!$A$3*1),CZ43/(Formulas!$A$3*2))),1),ROUND(MIN(1,IF(Input!$A$11="Weekly",CZ43/(Formulas!$A$3*1),CZ43/(Formulas!$A$3*2))),1)*$C43))</f>
        <v>0</v>
      </c>
      <c r="DC43" s="79"/>
      <c r="DD43" s="77"/>
      <c r="DE43" s="77"/>
      <c r="DF43" s="80">
        <f>IF($C43="",ROUND(MIN(1,IF(Input!$A$11="Weekly",DD43/(Formulas!$A$3*1),DD43/(Formulas!$A$3*2))),1),IF(TEXT(ISNUMBER($C43),"#####")="False",ROUND(MIN(1,IF(Input!$A$11="Weekly",DD43/(Formulas!$A$3*1),DD43/(Formulas!$A$3*2))),1),ROUND(MIN(1,IF(Input!$A$11="Weekly",DD43/(Formulas!$A$3*1),DD43/(Formulas!$A$3*2))),1)*$C43))</f>
        <v>0</v>
      </c>
      <c r="DG43" s="79"/>
      <c r="DH43" s="77"/>
      <c r="DI43" s="77"/>
      <c r="DJ43" s="80">
        <f>IF($C43="",ROUND(MIN(1,IF(Input!$A$11="Weekly",DH43/(Formulas!$A$3*1),DH43/(Formulas!$A$3*2))),1),IF(TEXT(ISNUMBER($C43),"#####")="False",ROUND(MIN(1,IF(Input!$A$11="Weekly",DH43/(Formulas!$A$3*1),DH43/(Formulas!$A$3*2))),1),ROUND(MIN(1,IF(Input!$A$11="Weekly",DH43/(Formulas!$A$3*1),DH43/(Formulas!$A$3*2))),1)*$C43))</f>
        <v>0</v>
      </c>
      <c r="DK43" s="79"/>
      <c r="DL43" s="77"/>
      <c r="DM43" s="77"/>
      <c r="DN43" s="80">
        <f>IF($C43="",ROUND(MIN(1,IF(Input!$A$11="Weekly",DL43/(Formulas!$A$3*1),DL43/(Formulas!$A$3*2))),1),IF(TEXT(ISNUMBER($C43),"#####")="False",ROUND(MIN(1,IF(Input!$A$11="Weekly",DL43/(Formulas!$A$3*1),DL43/(Formulas!$A$3*2))),1),ROUND(MIN(1,IF(Input!$A$11="Weekly",DL43/(Formulas!$A$3*1),DL43/(Formulas!$A$3*2))),1)*$C43))</f>
        <v>0</v>
      </c>
      <c r="DO43" s="79"/>
      <c r="DP43" s="77"/>
      <c r="DQ43" s="77"/>
      <c r="DR43" s="80">
        <f>IF($C43="",ROUND(MIN(1,IF(Input!$A$11="Weekly",DP43/(Formulas!$A$3*1),DP43/(Formulas!$A$3*2))),1),IF(TEXT(ISNUMBER($C43),"#####")="False",ROUND(MIN(1,IF(Input!$A$11="Weekly",DP43/(Formulas!$A$3*1),DP43/(Formulas!$A$3*2))),1),ROUND(MIN(1,IF(Input!$A$11="Weekly",DP43/(Formulas!$A$3*1),DP43/(Formulas!$A$3*2))),1)*$C43))</f>
        <v>0</v>
      </c>
      <c r="DS43" s="79"/>
      <c r="DT43" s="77"/>
      <c r="DU43" s="77"/>
      <c r="DV43" s="80">
        <f>IF($C43="",ROUND(MIN(1,IF(Input!$A$11="Weekly",DT43/(Formulas!$A$3*1),DT43/(Formulas!$A$3*2))),1),IF(TEXT(ISNUMBER($C43),"#####")="False",ROUND(MIN(1,IF(Input!$A$11="Weekly",DT43/(Formulas!$A$3*1),DT43/(Formulas!$A$3*2))),1),ROUND(MIN(1,IF(Input!$A$11="Weekly",DT43/(Formulas!$A$3*1),DT43/(Formulas!$A$3*2))),1)*$C43))</f>
        <v>0</v>
      </c>
      <c r="DW43" s="79"/>
      <c r="DX43" s="77"/>
      <c r="DY43" s="77"/>
      <c r="DZ43" s="80">
        <f>IF($C43="",ROUND(MIN(1,IF(Input!$A$11="Weekly",DX43/(Formulas!$A$3*1),DX43/(Formulas!$A$3*2))),1),IF(TEXT(ISNUMBER($C43),"#####")="False",ROUND(MIN(1,IF(Input!$A$11="Weekly",DX43/(Formulas!$A$3*1),DX43/(Formulas!$A$3*2))),1),ROUND(MIN(1,IF(Input!$A$11="Weekly",DX43/(Formulas!$A$3*1),DX43/(Formulas!$A$3*2))),1)*$C43))</f>
        <v>0</v>
      </c>
      <c r="EA43" s="79"/>
      <c r="EB43" s="77"/>
      <c r="EC43" s="77"/>
      <c r="ED43" s="80">
        <f>IF($C43="",ROUND(MIN(1,IF(Input!$A$11="Weekly",EB43/(Formulas!$A$3*1),EB43/(Formulas!$A$3*2))),1),IF(TEXT(ISNUMBER($C43),"#####")="False",ROUND(MIN(1,IF(Input!$A$11="Weekly",EB43/(Formulas!$A$3*1),EB43/(Formulas!$A$3*2))),1),ROUND(MIN(1,IF(Input!$A$11="Weekly",EB43/(Formulas!$A$3*1),EB43/(Formulas!$A$3*2))),1)*$C43))</f>
        <v>0</v>
      </c>
      <c r="EE43" s="79"/>
      <c r="EF43" s="77"/>
      <c r="EG43" s="77"/>
      <c r="EH43" s="80">
        <f>IF($C43="",ROUND(MIN(1,IF(Input!$A$11="Weekly",EF43/(Formulas!$A$3*1),EF43/(Formulas!$A$3*2))),1),IF(TEXT(ISNUMBER($C43),"#####")="False",ROUND(MIN(1,IF(Input!$A$11="Weekly",EF43/(Formulas!$A$3*1),EF43/(Formulas!$A$3*2))),1),ROUND(MIN(1,IF(Input!$A$11="Weekly",EF43/(Formulas!$A$3*1),EF43/(Formulas!$A$3*2))),1)*$C43))</f>
        <v>0</v>
      </c>
      <c r="EI43" s="79"/>
      <c r="EJ43" s="77"/>
      <c r="EK43" s="77"/>
      <c r="EL43" s="80">
        <f>IF($C43="",ROUND(MIN(1,IF(Input!$A$11="Weekly",EJ43/(Formulas!$A$3*1),EJ43/(Formulas!$A$3*2))),1),IF(TEXT(ISNUMBER($C43),"#####")="False",ROUND(MIN(1,IF(Input!$A$11="Weekly",EJ43/(Formulas!$A$3*1),EJ43/(Formulas!$A$3*2))),1),ROUND(MIN(1,IF(Input!$A$11="Weekly",EJ43/(Formulas!$A$3*1),EJ43/(Formulas!$A$3*2))),1)*$C43))</f>
        <v>0</v>
      </c>
      <c r="EM43" s="79"/>
      <c r="EN43" s="77"/>
      <c r="EO43" s="77"/>
      <c r="EP43" s="80">
        <f>IF($C43="",ROUND(MIN(1,IF(Input!$A$11="Weekly",EN43/(Formulas!$A$3*1),EN43/(Formulas!$A$3*2))),1),IF(TEXT(ISNUMBER($C43),"#####")="False",ROUND(MIN(1,IF(Input!$A$11="Weekly",EN43/(Formulas!$A$3*1),EN43/(Formulas!$A$3*2))),1),ROUND(MIN(1,IF(Input!$A$11="Weekly",EN43/(Formulas!$A$3*1),EN43/(Formulas!$A$3*2))),1)*$C43))</f>
        <v>0</v>
      </c>
      <c r="EQ43" s="79"/>
      <c r="ER43" s="77"/>
      <c r="ES43" s="77"/>
      <c r="ET43" s="80">
        <f>IF($C43="",ROUND(MIN(1,IF(Input!$A$11="Weekly",ER43/(Formulas!$A$3*1),ER43/(Formulas!$A$3*2))),1),IF(TEXT(ISNUMBER($C43),"#####")="False",ROUND(MIN(1,IF(Input!$A$11="Weekly",ER43/(Formulas!$A$3*1),ER43/(Formulas!$A$3*2))),1),ROUND(MIN(1,IF(Input!$A$11="Weekly",ER43/(Formulas!$A$3*1),ER43/(Formulas!$A$3*2))),1)*$C43))</f>
        <v>0</v>
      </c>
      <c r="EU43" s="79"/>
      <c r="EV43" s="77"/>
      <c r="EW43" s="77"/>
      <c r="EX43" s="80">
        <f>IF($C43="",ROUND(MIN(1,IF(Input!$A$11="Weekly",EV43/(Formulas!$A$3*1),EV43/(Formulas!$A$3*2))),1),IF(TEXT(ISNUMBER($C43),"#####")="False",ROUND(MIN(1,IF(Input!$A$11="Weekly",EV43/(Formulas!$A$3*1),EV43/(Formulas!$A$3*2))),1),ROUND(MIN(1,IF(Input!$A$11="Weekly",EV43/(Formulas!$A$3*1),EV43/(Formulas!$A$3*2))),1)*$C43))</f>
        <v>0</v>
      </c>
      <c r="EY43" s="79"/>
      <c r="EZ43" s="77"/>
      <c r="FA43" s="77"/>
      <c r="FB43" s="80">
        <f>IF($C43="",ROUND(MIN(1,IF(Input!$A$11="Weekly",EZ43/(Formulas!$A$3*1),EZ43/(Formulas!$A$3*2))),1),IF(TEXT(ISNUMBER($C43),"#####")="False",ROUND(MIN(1,IF(Input!$A$11="Weekly",EZ43/(Formulas!$A$3*1),EZ43/(Formulas!$A$3*2))),1),ROUND(MIN(1,IF(Input!$A$11="Weekly",EZ43/(Formulas!$A$3*1),EZ43/(Formulas!$A$3*2))),1)*$C43))</f>
        <v>0</v>
      </c>
      <c r="FC43" s="79"/>
      <c r="FD43" s="77"/>
      <c r="FE43" s="77"/>
      <c r="FF43" s="80">
        <f>IF($C43="",ROUND(MIN(1,IF(Input!$A$11="Weekly",FD43/(Formulas!$A$3*1),FD43/(Formulas!$A$3*2))),1),IF(TEXT(ISNUMBER($C43),"#####")="False",ROUND(MIN(1,IF(Input!$A$11="Weekly",FD43/(Formulas!$A$3*1),FD43/(Formulas!$A$3*2))),1),ROUND(MIN(1,IF(Input!$A$11="Weekly",FD43/(Formulas!$A$3*1),FD43/(Formulas!$A$3*2))),1)*$C43))</f>
        <v>0</v>
      </c>
      <c r="FG43" s="79"/>
      <c r="FH43" s="77"/>
      <c r="FI43" s="77"/>
      <c r="FJ43" s="80">
        <f>IF($C43="",ROUND(MIN(1,IF(Input!$A$11="Weekly",FH43/(Formulas!$A$3*1),FH43/(Formulas!$A$3*2))),1),IF(TEXT(ISNUMBER($C43),"#####")="False",ROUND(MIN(1,IF(Input!$A$11="Weekly",FH43/(Formulas!$A$3*1),FH43/(Formulas!$A$3*2))),1),ROUND(MIN(1,IF(Input!$A$11="Weekly",FH43/(Formulas!$A$3*1),FH43/(Formulas!$A$3*2))),1)*$C43))</f>
        <v>0</v>
      </c>
      <c r="FK43" s="79"/>
      <c r="FL43" s="77"/>
      <c r="FM43" s="77"/>
      <c r="FN43" s="80">
        <f>IF($C43="",ROUND(MIN(1,IF(Input!$A$11="Weekly",FL43/(Formulas!$A$3*1),FL43/(Formulas!$A$3*2))),1),IF(TEXT(ISNUMBER($C43),"#####")="False",ROUND(MIN(1,IF(Input!$A$11="Weekly",FL43/(Formulas!$A$3*1),FL43/(Formulas!$A$3*2))),1),ROUND(MIN(1,IF(Input!$A$11="Weekly",FL43/(Formulas!$A$3*1),FL43/(Formulas!$A$3*2))),1)*$C43))</f>
        <v>0</v>
      </c>
      <c r="FO43" s="79"/>
      <c r="FP43" s="77"/>
      <c r="FQ43" s="77"/>
      <c r="FR43" s="80">
        <f>IF($C43="",ROUND(MIN(1,IF(Input!$A$11="Weekly",FP43/(Formulas!$A$3*1),FP43/(Formulas!$A$3*2))),1),IF(TEXT(ISNUMBER($C43),"#####")="False",ROUND(MIN(1,IF(Input!$A$11="Weekly",FP43/(Formulas!$A$3*1),FP43/(Formulas!$A$3*2))),1),ROUND(MIN(1,IF(Input!$A$11="Weekly",FP43/(Formulas!$A$3*1),FP43/(Formulas!$A$3*2))),1)*$C43))</f>
        <v>0</v>
      </c>
      <c r="FS43" s="79"/>
      <c r="FT43" s="77"/>
      <c r="FU43" s="77"/>
      <c r="FV43" s="80">
        <f>IF($C43="",ROUND(MIN(1,IF(Input!$A$11="Weekly",FT43/(Formulas!$A$3*1),FT43/(Formulas!$A$3*2))),1),IF(TEXT(ISNUMBER($C43),"#####")="False",ROUND(MIN(1,IF(Input!$A$11="Weekly",FT43/(Formulas!$A$3*1),FT43/(Formulas!$A$3*2))),1),ROUND(MIN(1,IF(Input!$A$11="Weekly",FT43/(Formulas!$A$3*1),FT43/(Formulas!$A$3*2))),1)*$C43))</f>
        <v>0</v>
      </c>
      <c r="FW43" s="79"/>
      <c r="FX43" s="77"/>
      <c r="FY43" s="77"/>
      <c r="FZ43" s="80">
        <f>IF($C43="",ROUND(MIN(1,IF(Input!$A$11="Weekly",FX43/(Formulas!$A$3*1),FX43/(Formulas!$A$3*2))),1),IF(TEXT(ISNUMBER($C43),"#####")="False",ROUND(MIN(1,IF(Input!$A$11="Weekly",FX43/(Formulas!$A$3*1),FX43/(Formulas!$A$3*2))),1),ROUND(MIN(1,IF(Input!$A$11="Weekly",FX43/(Formulas!$A$3*1),FX43/(Formulas!$A$3*2))),1)*$C43))</f>
        <v>0</v>
      </c>
      <c r="GA43" s="79"/>
      <c r="GB43" s="77"/>
      <c r="GC43" s="77"/>
      <c r="GD43" s="80">
        <f>IF($C43="",ROUND(MIN(1,IF(Input!$A$11="Weekly",GB43/(Formulas!$A$3*1),GB43/(Formulas!$A$3*2))),1),IF(TEXT(ISNUMBER($C43),"#####")="False",ROUND(MIN(1,IF(Input!$A$11="Weekly",GB43/(Formulas!$A$3*1),GB43/(Formulas!$A$3*2))),1),ROUND(MIN(1,IF(Input!$A$11="Weekly",GB43/(Formulas!$A$3*1),GB43/(Formulas!$A$3*2))),1)*$C43))</f>
        <v>0</v>
      </c>
      <c r="GE43" s="79"/>
      <c r="GF43" s="77"/>
      <c r="GG43" s="77"/>
      <c r="GH43" s="80">
        <f>IF($C43="",ROUND(MIN(1,IF(Input!$A$11="Weekly",GF43/(Formulas!$A$3*1),GF43/(Formulas!$A$3*2))),1),IF(TEXT(ISNUMBER($C43),"#####")="False",ROUND(MIN(1,IF(Input!$A$11="Weekly",GF43/(Formulas!$A$3*1),GF43/(Formulas!$A$3*2))),1),ROUND(MIN(1,IF(Input!$A$11="Weekly",GF43/(Formulas!$A$3*1),GF43/(Formulas!$A$3*2))),1)*$C43))</f>
        <v>0</v>
      </c>
      <c r="GI43" s="79"/>
      <c r="GJ43" s="77"/>
      <c r="GK43" s="77"/>
      <c r="GL43" s="80">
        <f>IF($C43="",ROUND(MIN(1,IF(Input!$A$11="Weekly",GJ43/(Formulas!$A$3*1),GJ43/(Formulas!$A$3*2))),1),IF(TEXT(ISNUMBER($C43),"#####")="False",ROUND(MIN(1,IF(Input!$A$11="Weekly",GJ43/(Formulas!$A$3*1),GJ43/(Formulas!$A$3*2))),1),ROUND(MIN(1,IF(Input!$A$11="Weekly",GJ43/(Formulas!$A$3*1),GJ43/(Formulas!$A$3*2))),1)*$C43))</f>
        <v>0</v>
      </c>
      <c r="GM43" s="79"/>
      <c r="GN43" s="77"/>
      <c r="GO43" s="77"/>
      <c r="GP43" s="80">
        <f>IF($C43="",ROUND(MIN(1,IF(Input!$A$11="Weekly",GN43/(Formulas!$A$3*1),GN43/(Formulas!$A$3*2))),1),IF(TEXT(ISNUMBER($C43),"#####")="False",ROUND(MIN(1,IF(Input!$A$11="Weekly",GN43/(Formulas!$A$3*1),GN43/(Formulas!$A$3*2))),1),ROUND(MIN(1,IF(Input!$A$11="Weekly",GN43/(Formulas!$A$3*1),GN43/(Formulas!$A$3*2))),1)*$C43))</f>
        <v>0</v>
      </c>
      <c r="GQ43" s="79"/>
      <c r="GR43" s="77"/>
      <c r="GS43" s="77"/>
      <c r="GT43" s="80">
        <f>IF($C43="",ROUND(MIN(1,IF(Input!$A$11="Weekly",GR43/(Formulas!$A$3*1),GR43/(Formulas!$A$3*2))),1),IF(TEXT(ISNUMBER($C43),"#####")="False",ROUND(MIN(1,IF(Input!$A$11="Weekly",GR43/(Formulas!$A$3*1),GR43/(Formulas!$A$3*2))),1),ROUND(MIN(1,IF(Input!$A$11="Weekly",GR43/(Formulas!$A$3*1),GR43/(Formulas!$A$3*2))),1)*$C43))</f>
        <v>0</v>
      </c>
      <c r="GU43" s="79"/>
      <c r="GV43" s="77"/>
      <c r="GW43" s="77"/>
      <c r="GX43" s="80">
        <f>IF($C43="",ROUND(MIN(1,IF(Input!$A$11="Weekly",GV43/(Formulas!$A$3*1),GV43/(Formulas!$A$3*2))),1),IF(TEXT(ISNUMBER($C43),"#####")="False",ROUND(MIN(1,IF(Input!$A$11="Weekly",GV43/(Formulas!$A$3*1),GV43/(Formulas!$A$3*2))),1),ROUND(MIN(1,IF(Input!$A$11="Weekly",GV43/(Formulas!$A$3*1),GV43/(Formulas!$A$3*2))),1)*$C43))</f>
        <v>0</v>
      </c>
      <c r="GY43" s="79"/>
      <c r="GZ43" s="77"/>
      <c r="HA43" s="77"/>
      <c r="HB43" s="80">
        <f>IF($C43="",ROUND(MIN(1,IF(Input!$A$11="Weekly",GZ43/(Formulas!$A$3*1),GZ43/(Formulas!$A$3*2))),1),IF(TEXT(ISNUMBER($C43),"#####")="False",ROUND(MIN(1,IF(Input!$A$11="Weekly",GZ43/(Formulas!$A$3*1),GZ43/(Formulas!$A$3*2))),1),ROUND(MIN(1,IF(Input!$A$11="Weekly",GZ43/(Formulas!$A$3*1),GZ43/(Formulas!$A$3*2))),1)*$C43))</f>
        <v>0</v>
      </c>
      <c r="HC43" s="79"/>
      <c r="HD43" s="77"/>
      <c r="HE43" s="77"/>
      <c r="HF43" s="80">
        <f>IF($C43="",ROUND(MIN(1,IF(Input!$A$11="Weekly",HD43/(Formulas!$A$3*1),HD43/(Formulas!$A$3*2))),1),IF(TEXT(ISNUMBER($C43),"#####")="False",ROUND(MIN(1,IF(Input!$A$11="Weekly",HD43/(Formulas!$A$3*1),HD43/(Formulas!$A$3*2))),1),ROUND(MIN(1,IF(Input!$A$11="Weekly",HD43/(Formulas!$A$3*1),HD43/(Formulas!$A$3*2))),1)*$C43))</f>
        <v>0</v>
      </c>
      <c r="HG43" s="79"/>
      <c r="HH43" s="35"/>
      <c r="HI43" s="35">
        <f t="shared" ref="HI43:HI61" si="4">E43+I43+M43+Q43+U43+Y43+AC43+AG43+AK43+AO43+AS43+AW43+BA43</f>
        <v>0</v>
      </c>
      <c r="HJ43" s="35"/>
      <c r="HK43" s="35">
        <f t="shared" ref="HK43:HK61" si="5">BE43+BI43+BM43+BQ43+BU43+BY43+CC43+CG43+CK43+CO43+CS43+CW43+DA43</f>
        <v>0</v>
      </c>
      <c r="HL43" s="35"/>
      <c r="HM43" s="35">
        <f t="shared" ref="HM43:HM61" si="6">DE43+DI43+DM43+DQ43+DU43+DY43+EC43+EG43+EK43+EO43+ES43+EW43+FA43</f>
        <v>0</v>
      </c>
      <c r="HN43" s="35"/>
      <c r="HO43" s="35">
        <f t="shared" si="3"/>
        <v>0</v>
      </c>
      <c r="HP43" s="35"/>
      <c r="HQ43" s="35"/>
      <c r="HR43" s="35"/>
      <c r="HS43" s="35"/>
      <c r="HT43" s="35"/>
    </row>
    <row r="44" spans="2:228" x14ac:dyDescent="0.25">
      <c r="B44" s="74"/>
      <c r="D44" s="77"/>
      <c r="E44" s="77"/>
      <c r="F44" s="80">
        <f>IF($C44="",ROUND(MIN(1,IF(Input!$A$11="Weekly",D44/(Formulas!$A$3*1),D44/(Formulas!$A$3*2))),1),IF(TEXT(ISNUMBER($C44),"#####")="False",ROUND(MIN(1,IF(Input!$A$11="Weekly",D44/(Formulas!$A$3*1),D44/(Formulas!$A$3*2))),1),ROUND(MIN(1,IF(Input!$A$11="Weekly",D44/(Formulas!$A$3*1),D44/(Formulas!$A$3*2))),1)*$C44))</f>
        <v>0</v>
      </c>
      <c r="G44" s="101"/>
      <c r="H44" s="77"/>
      <c r="I44" s="77"/>
      <c r="J44" s="80">
        <f>IF($C44="",ROUND(MIN(1,IF(Input!$A$11="Weekly",H44/(Formulas!$A$3*1),H44/(Formulas!$A$3*2))),1),IF(TEXT(ISNUMBER($C44),"#####")="False",ROUND(MIN(1,IF(Input!$A$11="Weekly",H44/(Formulas!$A$3*1),H44/(Formulas!$A$3*2))),1),ROUND(MIN(1,IF(Input!$A$11="Weekly",H44/(Formulas!$A$3*1),H44/(Formulas!$A$3*2))),1)*$C44))</f>
        <v>0</v>
      </c>
      <c r="K44" s="101"/>
      <c r="L44" s="77"/>
      <c r="M44" s="77"/>
      <c r="N44" s="80">
        <f>IF($C44="",ROUND(MIN(1,IF(Input!$A$11="Weekly",L44/(Formulas!$A$3*1),L44/(Formulas!$A$3*2))),1),IF(TEXT(ISNUMBER($C44),"#####")="False",ROUND(MIN(1,IF(Input!$A$11="Weekly",L44/(Formulas!$A$3*1),L44/(Formulas!$A$3*2))),1),ROUND(MIN(1,IF(Input!$A$11="Weekly",L44/(Formulas!$A$3*1),L44/(Formulas!$A$3*2))),1)*$C44))</f>
        <v>0</v>
      </c>
      <c r="O44" s="101"/>
      <c r="P44" s="77"/>
      <c r="Q44" s="77"/>
      <c r="R44" s="80">
        <f>IF($C44="",ROUND(MIN(1,IF(Input!$A$11="Weekly",P44/(Formulas!$A$3*1),P44/(Formulas!$A$3*2))),1),IF(TEXT(ISNUMBER($C44),"#####")="False",ROUND(MIN(1,IF(Input!$A$11="Weekly",P44/(Formulas!$A$3*1),P44/(Formulas!$A$3*2))),1),ROUND(MIN(1,IF(Input!$A$11="Weekly",P44/(Formulas!$A$3*1),P44/(Formulas!$A$3*2))),1)*$C44))</f>
        <v>0</v>
      </c>
      <c r="S44" s="101"/>
      <c r="T44" s="77"/>
      <c r="U44" s="77"/>
      <c r="V44" s="80">
        <f>IF($C44="",ROUND(MIN(1,IF(Input!$A$11="Weekly",T44/(Formulas!$A$3*1),T44/(Formulas!$A$3*2))),1),IF(TEXT(ISNUMBER($C44),"#####")="False",ROUND(MIN(1,IF(Input!$A$11="Weekly",T44/(Formulas!$A$3*1),T44/(Formulas!$A$3*2))),1),ROUND(MIN(1,IF(Input!$A$11="Weekly",T44/(Formulas!$A$3*1),T44/(Formulas!$A$3*2))),1)*$C44))</f>
        <v>0</v>
      </c>
      <c r="W44" s="79"/>
      <c r="X44" s="77"/>
      <c r="Y44" s="77"/>
      <c r="Z44" s="80">
        <f>IF($C44="",ROUND(MIN(1,IF(Input!$A$11="Weekly",X44/(Formulas!$A$3*1),X44/(Formulas!$A$3*2))),1),IF(TEXT(ISNUMBER($C44),"#####")="False",ROUND(MIN(1,IF(Input!$A$11="Weekly",X44/(Formulas!$A$3*1),X44/(Formulas!$A$3*2))),1),ROUND(MIN(1,IF(Input!$A$11="Weekly",X44/(Formulas!$A$3*1),X44/(Formulas!$A$3*2))),1)*$C44))</f>
        <v>0</v>
      </c>
      <c r="AA44" s="101"/>
      <c r="AB44" s="77"/>
      <c r="AC44" s="77"/>
      <c r="AD44" s="80">
        <f>IF($C44="",ROUND(MIN(1,IF(Input!$A$11="Weekly",AB44/(Formulas!$A$3*1),AB44/(Formulas!$A$3*2))),1),IF(TEXT(ISNUMBER($C44),"#####")="False",ROUND(MIN(1,IF(Input!$A$11="Weekly",AB44/(Formulas!$A$3*1),AB44/(Formulas!$A$3*2))),1),ROUND(MIN(1,IF(Input!$A$11="Weekly",AB44/(Formulas!$A$3*1),AB44/(Formulas!$A$3*2))),1)*$C44))</f>
        <v>0</v>
      </c>
      <c r="AE44" s="101"/>
      <c r="AF44" s="77"/>
      <c r="AG44" s="77"/>
      <c r="AH44" s="80">
        <f>IF($C44="",ROUND(MIN(1,IF(Input!$A$11="Weekly",AF44/(Formulas!$A$3*1),AF44/(Formulas!$A$3*2))),1),IF(TEXT(ISNUMBER($C44),"#####")="False",ROUND(MIN(1,IF(Input!$A$11="Weekly",AF44/(Formulas!$A$3*1),AF44/(Formulas!$A$3*2))),1),ROUND(MIN(1,IF(Input!$A$11="Weekly",AF44/(Formulas!$A$3*1),AF44/(Formulas!$A$3*2))),1)*$C44))</f>
        <v>0</v>
      </c>
      <c r="AI44" s="101"/>
      <c r="AJ44" s="77"/>
      <c r="AK44" s="77"/>
      <c r="AL44" s="80">
        <f>IF($C44="",ROUND(MIN(1,IF(Input!$A$11="Weekly",AJ44/(Formulas!$A$3*1),AJ44/(Formulas!$A$3*2))),1),IF(TEXT(ISNUMBER($C44),"#####")="False",ROUND(MIN(1,IF(Input!$A$11="Weekly",AJ44/(Formulas!$A$3*1),AJ44/(Formulas!$A$3*2))),1),ROUND(MIN(1,IF(Input!$A$11="Weekly",AJ44/(Formulas!$A$3*1),AJ44/(Formulas!$A$3*2))),1)*$C44))</f>
        <v>0</v>
      </c>
      <c r="AM44" s="79"/>
      <c r="AN44" s="77"/>
      <c r="AO44" s="77"/>
      <c r="AP44" s="80">
        <f>IF($C44="",ROUND(MIN(1,IF(Input!$A$11="Weekly",AN44/(Formulas!$A$3*1),AN44/(Formulas!$A$3*2))),1),IF(TEXT(ISNUMBER($C44),"#####")="False",ROUND(MIN(1,IF(Input!$A$11="Weekly",AN44/(Formulas!$A$3*1),AN44/(Formulas!$A$3*2))),1),ROUND(MIN(1,IF(Input!$A$11="Weekly",AN44/(Formulas!$A$3*1),AN44/(Formulas!$A$3*2))),1)*$C44))</f>
        <v>0</v>
      </c>
      <c r="AQ44" s="79"/>
      <c r="AR44" s="77"/>
      <c r="AS44" s="77"/>
      <c r="AT44" s="80">
        <f>IF($C44="",ROUND(MIN(1,IF(Input!$A$11="Weekly",AR44/(Formulas!$A$3*1),AR44/(Formulas!$A$3*2))),1),IF(TEXT(ISNUMBER($C44),"#####")="False",ROUND(MIN(1,IF(Input!$A$11="Weekly",AR44/(Formulas!$A$3*1),AR44/(Formulas!$A$3*2))),1),ROUND(MIN(1,IF(Input!$A$11="Weekly",AR44/(Formulas!$A$3*1),AR44/(Formulas!$A$3*2))),1)*$C44))</f>
        <v>0</v>
      </c>
      <c r="AU44" s="79"/>
      <c r="AV44" s="77"/>
      <c r="AW44" s="77"/>
      <c r="AX44" s="80">
        <f>IF($C44="",ROUND(MIN(1,IF(Input!$A$11="Weekly",AV44/(Formulas!$A$3*1),AV44/(Formulas!$A$3*2))),1),IF(TEXT(ISNUMBER($C44),"#####")="False",ROUND(MIN(1,IF(Input!$A$11="Weekly",AV44/(Formulas!$A$3*1),AV44/(Formulas!$A$3*2))),1),ROUND(MIN(1,IF(Input!$A$11="Weekly",AV44/(Formulas!$A$3*1),AV44/(Formulas!$A$3*2))),1)*$C44))</f>
        <v>0</v>
      </c>
      <c r="AY44" s="79"/>
      <c r="AZ44" s="77"/>
      <c r="BA44" s="77"/>
      <c r="BB44" s="80">
        <f>IF($C44="",ROUND(MIN(1,IF(Input!$A$11="Weekly",AZ44/(Formulas!$A$3*1),AZ44/(Formulas!$A$3*2))),1),IF(TEXT(ISNUMBER($C44),"#####")="False",ROUND(MIN(1,IF(Input!$A$11="Weekly",AZ44/(Formulas!$A$3*1),AZ44/(Formulas!$A$3*2))),1),ROUND(MIN(1,IF(Input!$A$11="Weekly",AZ44/(Formulas!$A$3*1),AZ44/(Formulas!$A$3*2))),1)*$C44))</f>
        <v>0</v>
      </c>
      <c r="BC44" s="79"/>
      <c r="BD44" s="77"/>
      <c r="BE44" s="77"/>
      <c r="BF44" s="80">
        <f>IF($C44="",ROUND(MIN(1,IF(Input!$A$11="Weekly",BD44/(Formulas!$A$3*1),BD44/(Formulas!$A$3*2))),1),IF(TEXT(ISNUMBER($C44),"#####")="False",ROUND(MIN(1,IF(Input!$A$11="Weekly",BD44/(Formulas!$A$3*1),BD44/(Formulas!$A$3*2))),1),ROUND(MIN(1,IF(Input!$A$11="Weekly",BD44/(Formulas!$A$3*1),BD44/(Formulas!$A$3*2))),1)*$C44))</f>
        <v>0</v>
      </c>
      <c r="BG44" s="79"/>
      <c r="BH44" s="77"/>
      <c r="BI44" s="77"/>
      <c r="BJ44" s="80">
        <f>IF($C44="",ROUND(MIN(1,IF(Input!$A$11="Weekly",BH44/(Formulas!$A$3*1),BH44/(Formulas!$A$3*2))),1),IF(TEXT(ISNUMBER($C44),"#####")="False",ROUND(MIN(1,IF(Input!$A$11="Weekly",BH44/(Formulas!$A$3*1),BH44/(Formulas!$A$3*2))),1),ROUND(MIN(1,IF(Input!$A$11="Weekly",BH44/(Formulas!$A$3*1),BH44/(Formulas!$A$3*2))),1)*$C44))</f>
        <v>0</v>
      </c>
      <c r="BK44" s="79"/>
      <c r="BL44" s="77"/>
      <c r="BM44" s="77"/>
      <c r="BN44" s="80">
        <f>IF($C44="",ROUND(MIN(1,IF(Input!$A$11="Weekly",BL44/(Formulas!$A$3*1),BL44/(Formulas!$A$3*2))),1),IF(TEXT(ISNUMBER($C44),"#####")="False",ROUND(MIN(1,IF(Input!$A$11="Weekly",BL44/(Formulas!$A$3*1),BL44/(Formulas!$A$3*2))),1),ROUND(MIN(1,IF(Input!$A$11="Weekly",BL44/(Formulas!$A$3*1),BL44/(Formulas!$A$3*2))),1)*$C44))</f>
        <v>0</v>
      </c>
      <c r="BO44" s="79"/>
      <c r="BP44" s="77"/>
      <c r="BQ44" s="77"/>
      <c r="BR44" s="80">
        <f>IF($C44="",ROUND(MIN(1,IF(Input!$A$11="Weekly",BP44/(Formulas!$A$3*1),BP44/(Formulas!$A$3*2))),1),IF(TEXT(ISNUMBER($C44),"#####")="False",ROUND(MIN(1,IF(Input!$A$11="Weekly",BP44/(Formulas!$A$3*1),BP44/(Formulas!$A$3*2))),1),ROUND(MIN(1,IF(Input!$A$11="Weekly",BP44/(Formulas!$A$3*1),BP44/(Formulas!$A$3*2))),1)*$C44))</f>
        <v>0</v>
      </c>
      <c r="BS44" s="79"/>
      <c r="BT44" s="77"/>
      <c r="BU44" s="77"/>
      <c r="BV44" s="80">
        <f>IF($C44="",ROUND(MIN(1,IF(Input!$A$11="Weekly",BT44/(Formulas!$A$3*1),BT44/(Formulas!$A$3*2))),1),IF(TEXT(ISNUMBER($C44),"#####")="False",ROUND(MIN(1,IF(Input!$A$11="Weekly",BT44/(Formulas!$A$3*1),BT44/(Formulas!$A$3*2))),1),ROUND(MIN(1,IF(Input!$A$11="Weekly",BT44/(Formulas!$A$3*1),BT44/(Formulas!$A$3*2))),1)*$C44))</f>
        <v>0</v>
      </c>
      <c r="BW44" s="79"/>
      <c r="BX44" s="77"/>
      <c r="BY44" s="77"/>
      <c r="BZ44" s="80">
        <f>IF($C44="",ROUND(MIN(1,IF(Input!$A$11="Weekly",BX44/(Formulas!$A$3*1),BX44/(Formulas!$A$3*2))),1),IF(TEXT(ISNUMBER($C44),"#####")="False",ROUND(MIN(1,IF(Input!$A$11="Weekly",BX44/(Formulas!$A$3*1),BX44/(Formulas!$A$3*2))),1),ROUND(MIN(1,IF(Input!$A$11="Weekly",BX44/(Formulas!$A$3*1),BX44/(Formulas!$A$3*2))),1)*$C44))</f>
        <v>0</v>
      </c>
      <c r="CA44" s="79"/>
      <c r="CB44" s="77"/>
      <c r="CC44" s="77"/>
      <c r="CD44" s="80">
        <f>IF($C44="",ROUND(MIN(1,IF(Input!$A$11="Weekly",CB44/(Formulas!$A$3*1),CB44/(Formulas!$A$3*2))),1),IF(TEXT(ISNUMBER($C44),"#####")="False",ROUND(MIN(1,IF(Input!$A$11="Weekly",CB44/(Formulas!$A$3*1),CB44/(Formulas!$A$3*2))),1),ROUND(MIN(1,IF(Input!$A$11="Weekly",CB44/(Formulas!$A$3*1),CB44/(Formulas!$A$3*2))),1)*$C44))</f>
        <v>0</v>
      </c>
      <c r="CE44" s="79"/>
      <c r="CF44" s="77"/>
      <c r="CG44" s="77"/>
      <c r="CH44" s="80">
        <f>IF($C44="",ROUND(MIN(1,IF(Input!$A$11="Weekly",CF44/(Formulas!$A$3*1),CF44/(Formulas!$A$3*2))),1),IF(TEXT(ISNUMBER($C44),"#####")="False",ROUND(MIN(1,IF(Input!$A$11="Weekly",CF44/(Formulas!$A$3*1),CF44/(Formulas!$A$3*2))),1),ROUND(MIN(1,IF(Input!$A$11="Weekly",CF44/(Formulas!$A$3*1),CF44/(Formulas!$A$3*2))),1)*$C44))</f>
        <v>0</v>
      </c>
      <c r="CI44" s="79"/>
      <c r="CJ44" s="77"/>
      <c r="CK44" s="77"/>
      <c r="CL44" s="80">
        <f>IF($C44="",ROUND(MIN(1,IF(Input!$A$11="Weekly",CJ44/(Formulas!$A$3*1),CJ44/(Formulas!$A$3*2))),1),IF(TEXT(ISNUMBER($C44),"#####")="False",ROUND(MIN(1,IF(Input!$A$11="Weekly",CJ44/(Formulas!$A$3*1),CJ44/(Formulas!$A$3*2))),1),ROUND(MIN(1,IF(Input!$A$11="Weekly",CJ44/(Formulas!$A$3*1),CJ44/(Formulas!$A$3*2))),1)*$C44))</f>
        <v>0</v>
      </c>
      <c r="CM44" s="79"/>
      <c r="CN44" s="77"/>
      <c r="CO44" s="77"/>
      <c r="CP44" s="80">
        <f>IF($C44="",ROUND(MIN(1,IF(Input!$A$11="Weekly",CN44/(Formulas!$A$3*1),CN44/(Formulas!$A$3*2))),1),IF(TEXT(ISNUMBER($C44),"#####")="False",ROUND(MIN(1,IF(Input!$A$11="Weekly",CN44/(Formulas!$A$3*1),CN44/(Formulas!$A$3*2))),1),ROUND(MIN(1,IF(Input!$A$11="Weekly",CN44/(Formulas!$A$3*1),CN44/(Formulas!$A$3*2))),1)*$C44))</f>
        <v>0</v>
      </c>
      <c r="CQ44" s="79"/>
      <c r="CR44" s="77"/>
      <c r="CS44" s="77"/>
      <c r="CT44" s="80">
        <f>IF($C44="",ROUND(MIN(1,IF(Input!$A$11="Weekly",CR44/(Formulas!$A$3*1),CR44/(Formulas!$A$3*2))),1),IF(TEXT(ISNUMBER($C44),"#####")="False",ROUND(MIN(1,IF(Input!$A$11="Weekly",CR44/(Formulas!$A$3*1),CR44/(Formulas!$A$3*2))),1),ROUND(MIN(1,IF(Input!$A$11="Weekly",CR44/(Formulas!$A$3*1),CR44/(Formulas!$A$3*2))),1)*$C44))</f>
        <v>0</v>
      </c>
      <c r="CU44" s="79"/>
      <c r="CV44" s="77"/>
      <c r="CW44" s="77"/>
      <c r="CX44" s="80">
        <f>IF($C44="",ROUND(MIN(1,IF(Input!$A$11="Weekly",CV44/(Formulas!$A$3*1),CV44/(Formulas!$A$3*2))),1),IF(TEXT(ISNUMBER($C44),"#####")="False",ROUND(MIN(1,IF(Input!$A$11="Weekly",CV44/(Formulas!$A$3*1),CV44/(Formulas!$A$3*2))),1),ROUND(MIN(1,IF(Input!$A$11="Weekly",CV44/(Formulas!$A$3*1),CV44/(Formulas!$A$3*2))),1)*$C44))</f>
        <v>0</v>
      </c>
      <c r="CY44" s="79"/>
      <c r="CZ44" s="77"/>
      <c r="DA44" s="77"/>
      <c r="DB44" s="80">
        <f>IF($C44="",ROUND(MIN(1,IF(Input!$A$11="Weekly",CZ44/(Formulas!$A$3*1),CZ44/(Formulas!$A$3*2))),1),IF(TEXT(ISNUMBER($C44),"#####")="False",ROUND(MIN(1,IF(Input!$A$11="Weekly",CZ44/(Formulas!$A$3*1),CZ44/(Formulas!$A$3*2))),1),ROUND(MIN(1,IF(Input!$A$11="Weekly",CZ44/(Formulas!$A$3*1),CZ44/(Formulas!$A$3*2))),1)*$C44))</f>
        <v>0</v>
      </c>
      <c r="DC44" s="79"/>
      <c r="DD44" s="77"/>
      <c r="DE44" s="77"/>
      <c r="DF44" s="80">
        <f>IF($C44="",ROUND(MIN(1,IF(Input!$A$11="Weekly",DD44/(Formulas!$A$3*1),DD44/(Formulas!$A$3*2))),1),IF(TEXT(ISNUMBER($C44),"#####")="False",ROUND(MIN(1,IF(Input!$A$11="Weekly",DD44/(Formulas!$A$3*1),DD44/(Formulas!$A$3*2))),1),ROUND(MIN(1,IF(Input!$A$11="Weekly",DD44/(Formulas!$A$3*1),DD44/(Formulas!$A$3*2))),1)*$C44))</f>
        <v>0</v>
      </c>
      <c r="DG44" s="79"/>
      <c r="DH44" s="77"/>
      <c r="DI44" s="77"/>
      <c r="DJ44" s="80">
        <f>IF($C44="",ROUND(MIN(1,IF(Input!$A$11="Weekly",DH44/(Formulas!$A$3*1),DH44/(Formulas!$A$3*2))),1),IF(TEXT(ISNUMBER($C44),"#####")="False",ROUND(MIN(1,IF(Input!$A$11="Weekly",DH44/(Formulas!$A$3*1),DH44/(Formulas!$A$3*2))),1),ROUND(MIN(1,IF(Input!$A$11="Weekly",DH44/(Formulas!$A$3*1),DH44/(Formulas!$A$3*2))),1)*$C44))</f>
        <v>0</v>
      </c>
      <c r="DK44" s="79"/>
      <c r="DL44" s="77"/>
      <c r="DM44" s="77"/>
      <c r="DN44" s="80">
        <f>IF($C44="",ROUND(MIN(1,IF(Input!$A$11="Weekly",DL44/(Formulas!$A$3*1),DL44/(Formulas!$A$3*2))),1),IF(TEXT(ISNUMBER($C44),"#####")="False",ROUND(MIN(1,IF(Input!$A$11="Weekly",DL44/(Formulas!$A$3*1),DL44/(Formulas!$A$3*2))),1),ROUND(MIN(1,IF(Input!$A$11="Weekly",DL44/(Formulas!$A$3*1),DL44/(Formulas!$A$3*2))),1)*$C44))</f>
        <v>0</v>
      </c>
      <c r="DO44" s="79"/>
      <c r="DP44" s="77"/>
      <c r="DQ44" s="77"/>
      <c r="DR44" s="80">
        <f>IF($C44="",ROUND(MIN(1,IF(Input!$A$11="Weekly",DP44/(Formulas!$A$3*1),DP44/(Formulas!$A$3*2))),1),IF(TEXT(ISNUMBER($C44),"#####")="False",ROUND(MIN(1,IF(Input!$A$11="Weekly",DP44/(Formulas!$A$3*1),DP44/(Formulas!$A$3*2))),1),ROUND(MIN(1,IF(Input!$A$11="Weekly",DP44/(Formulas!$A$3*1),DP44/(Formulas!$A$3*2))),1)*$C44))</f>
        <v>0</v>
      </c>
      <c r="DS44" s="79"/>
      <c r="DT44" s="77"/>
      <c r="DU44" s="77"/>
      <c r="DV44" s="80">
        <f>IF($C44="",ROUND(MIN(1,IF(Input!$A$11="Weekly",DT44/(Formulas!$A$3*1),DT44/(Formulas!$A$3*2))),1),IF(TEXT(ISNUMBER($C44),"#####")="False",ROUND(MIN(1,IF(Input!$A$11="Weekly",DT44/(Formulas!$A$3*1),DT44/(Formulas!$A$3*2))),1),ROUND(MIN(1,IF(Input!$A$11="Weekly",DT44/(Formulas!$A$3*1),DT44/(Formulas!$A$3*2))),1)*$C44))</f>
        <v>0</v>
      </c>
      <c r="DW44" s="79"/>
      <c r="DX44" s="77"/>
      <c r="DY44" s="77"/>
      <c r="DZ44" s="80">
        <f>IF($C44="",ROUND(MIN(1,IF(Input!$A$11="Weekly",DX44/(Formulas!$A$3*1),DX44/(Formulas!$A$3*2))),1),IF(TEXT(ISNUMBER($C44),"#####")="False",ROUND(MIN(1,IF(Input!$A$11="Weekly",DX44/(Formulas!$A$3*1),DX44/(Formulas!$A$3*2))),1),ROUND(MIN(1,IF(Input!$A$11="Weekly",DX44/(Formulas!$A$3*1),DX44/(Formulas!$A$3*2))),1)*$C44))</f>
        <v>0</v>
      </c>
      <c r="EA44" s="79"/>
      <c r="EB44" s="77"/>
      <c r="EC44" s="77"/>
      <c r="ED44" s="80">
        <f>IF($C44="",ROUND(MIN(1,IF(Input!$A$11="Weekly",EB44/(Formulas!$A$3*1),EB44/(Formulas!$A$3*2))),1),IF(TEXT(ISNUMBER($C44),"#####")="False",ROUND(MIN(1,IF(Input!$A$11="Weekly",EB44/(Formulas!$A$3*1),EB44/(Formulas!$A$3*2))),1),ROUND(MIN(1,IF(Input!$A$11="Weekly",EB44/(Formulas!$A$3*1),EB44/(Formulas!$A$3*2))),1)*$C44))</f>
        <v>0</v>
      </c>
      <c r="EE44" s="79"/>
      <c r="EF44" s="77"/>
      <c r="EG44" s="77"/>
      <c r="EH44" s="80">
        <f>IF($C44="",ROUND(MIN(1,IF(Input!$A$11="Weekly",EF44/(Formulas!$A$3*1),EF44/(Formulas!$A$3*2))),1),IF(TEXT(ISNUMBER($C44),"#####")="False",ROUND(MIN(1,IF(Input!$A$11="Weekly",EF44/(Formulas!$A$3*1),EF44/(Formulas!$A$3*2))),1),ROUND(MIN(1,IF(Input!$A$11="Weekly",EF44/(Formulas!$A$3*1),EF44/(Formulas!$A$3*2))),1)*$C44))</f>
        <v>0</v>
      </c>
      <c r="EI44" s="79"/>
      <c r="EJ44" s="77"/>
      <c r="EK44" s="77"/>
      <c r="EL44" s="80">
        <f>IF($C44="",ROUND(MIN(1,IF(Input!$A$11="Weekly",EJ44/(Formulas!$A$3*1),EJ44/(Formulas!$A$3*2))),1),IF(TEXT(ISNUMBER($C44),"#####")="False",ROUND(MIN(1,IF(Input!$A$11="Weekly",EJ44/(Formulas!$A$3*1),EJ44/(Formulas!$A$3*2))),1),ROUND(MIN(1,IF(Input!$A$11="Weekly",EJ44/(Formulas!$A$3*1),EJ44/(Formulas!$A$3*2))),1)*$C44))</f>
        <v>0</v>
      </c>
      <c r="EM44" s="79"/>
      <c r="EN44" s="77"/>
      <c r="EO44" s="77"/>
      <c r="EP44" s="80">
        <f>IF($C44="",ROUND(MIN(1,IF(Input!$A$11="Weekly",EN44/(Formulas!$A$3*1),EN44/(Formulas!$A$3*2))),1),IF(TEXT(ISNUMBER($C44),"#####")="False",ROUND(MIN(1,IF(Input!$A$11="Weekly",EN44/(Formulas!$A$3*1),EN44/(Formulas!$A$3*2))),1),ROUND(MIN(1,IF(Input!$A$11="Weekly",EN44/(Formulas!$A$3*1),EN44/(Formulas!$A$3*2))),1)*$C44))</f>
        <v>0</v>
      </c>
      <c r="EQ44" s="79"/>
      <c r="ER44" s="77"/>
      <c r="ES44" s="77"/>
      <c r="ET44" s="80">
        <f>IF($C44="",ROUND(MIN(1,IF(Input!$A$11="Weekly",ER44/(Formulas!$A$3*1),ER44/(Formulas!$A$3*2))),1),IF(TEXT(ISNUMBER($C44),"#####")="False",ROUND(MIN(1,IF(Input!$A$11="Weekly",ER44/(Formulas!$A$3*1),ER44/(Formulas!$A$3*2))),1),ROUND(MIN(1,IF(Input!$A$11="Weekly",ER44/(Formulas!$A$3*1),ER44/(Formulas!$A$3*2))),1)*$C44))</f>
        <v>0</v>
      </c>
      <c r="EU44" s="79"/>
      <c r="EV44" s="77"/>
      <c r="EW44" s="77"/>
      <c r="EX44" s="80">
        <f>IF($C44="",ROUND(MIN(1,IF(Input!$A$11="Weekly",EV44/(Formulas!$A$3*1),EV44/(Formulas!$A$3*2))),1),IF(TEXT(ISNUMBER($C44),"#####")="False",ROUND(MIN(1,IF(Input!$A$11="Weekly",EV44/(Formulas!$A$3*1),EV44/(Formulas!$A$3*2))),1),ROUND(MIN(1,IF(Input!$A$11="Weekly",EV44/(Formulas!$A$3*1),EV44/(Formulas!$A$3*2))),1)*$C44))</f>
        <v>0</v>
      </c>
      <c r="EY44" s="79"/>
      <c r="EZ44" s="77"/>
      <c r="FA44" s="77"/>
      <c r="FB44" s="80">
        <f>IF($C44="",ROUND(MIN(1,IF(Input!$A$11="Weekly",EZ44/(Formulas!$A$3*1),EZ44/(Formulas!$A$3*2))),1),IF(TEXT(ISNUMBER($C44),"#####")="False",ROUND(MIN(1,IF(Input!$A$11="Weekly",EZ44/(Formulas!$A$3*1),EZ44/(Formulas!$A$3*2))),1),ROUND(MIN(1,IF(Input!$A$11="Weekly",EZ44/(Formulas!$A$3*1),EZ44/(Formulas!$A$3*2))),1)*$C44))</f>
        <v>0</v>
      </c>
      <c r="FC44" s="79"/>
      <c r="FD44" s="77"/>
      <c r="FE44" s="77"/>
      <c r="FF44" s="80">
        <f>IF($C44="",ROUND(MIN(1,IF(Input!$A$11="Weekly",FD44/(Formulas!$A$3*1),FD44/(Formulas!$A$3*2))),1),IF(TEXT(ISNUMBER($C44),"#####")="False",ROUND(MIN(1,IF(Input!$A$11="Weekly",FD44/(Formulas!$A$3*1),FD44/(Formulas!$A$3*2))),1),ROUND(MIN(1,IF(Input!$A$11="Weekly",FD44/(Formulas!$A$3*1),FD44/(Formulas!$A$3*2))),1)*$C44))</f>
        <v>0</v>
      </c>
      <c r="FG44" s="79"/>
      <c r="FH44" s="77"/>
      <c r="FI44" s="77"/>
      <c r="FJ44" s="80">
        <f>IF($C44="",ROUND(MIN(1,IF(Input!$A$11="Weekly",FH44/(Formulas!$A$3*1),FH44/(Formulas!$A$3*2))),1),IF(TEXT(ISNUMBER($C44),"#####")="False",ROUND(MIN(1,IF(Input!$A$11="Weekly",FH44/(Formulas!$A$3*1),FH44/(Formulas!$A$3*2))),1),ROUND(MIN(1,IF(Input!$A$11="Weekly",FH44/(Formulas!$A$3*1),FH44/(Formulas!$A$3*2))),1)*$C44))</f>
        <v>0</v>
      </c>
      <c r="FK44" s="79"/>
      <c r="FL44" s="77"/>
      <c r="FM44" s="77"/>
      <c r="FN44" s="80">
        <f>IF($C44="",ROUND(MIN(1,IF(Input!$A$11="Weekly",FL44/(Formulas!$A$3*1),FL44/(Formulas!$A$3*2))),1),IF(TEXT(ISNUMBER($C44),"#####")="False",ROUND(MIN(1,IF(Input!$A$11="Weekly",FL44/(Formulas!$A$3*1),FL44/(Formulas!$A$3*2))),1),ROUND(MIN(1,IF(Input!$A$11="Weekly",FL44/(Formulas!$A$3*1),FL44/(Formulas!$A$3*2))),1)*$C44))</f>
        <v>0</v>
      </c>
      <c r="FO44" s="79"/>
      <c r="FP44" s="77"/>
      <c r="FQ44" s="77"/>
      <c r="FR44" s="80">
        <f>IF($C44="",ROUND(MIN(1,IF(Input!$A$11="Weekly",FP44/(Formulas!$A$3*1),FP44/(Formulas!$A$3*2))),1),IF(TEXT(ISNUMBER($C44),"#####")="False",ROUND(MIN(1,IF(Input!$A$11="Weekly",FP44/(Formulas!$A$3*1),FP44/(Formulas!$A$3*2))),1),ROUND(MIN(1,IF(Input!$A$11="Weekly",FP44/(Formulas!$A$3*1),FP44/(Formulas!$A$3*2))),1)*$C44))</f>
        <v>0</v>
      </c>
      <c r="FS44" s="79"/>
      <c r="FT44" s="77"/>
      <c r="FU44" s="77"/>
      <c r="FV44" s="80">
        <f>IF($C44="",ROUND(MIN(1,IF(Input!$A$11="Weekly",FT44/(Formulas!$A$3*1),FT44/(Formulas!$A$3*2))),1),IF(TEXT(ISNUMBER($C44),"#####")="False",ROUND(MIN(1,IF(Input!$A$11="Weekly",FT44/(Formulas!$A$3*1),FT44/(Formulas!$A$3*2))),1),ROUND(MIN(1,IF(Input!$A$11="Weekly",FT44/(Formulas!$A$3*1),FT44/(Formulas!$A$3*2))),1)*$C44))</f>
        <v>0</v>
      </c>
      <c r="FW44" s="79"/>
      <c r="FX44" s="77"/>
      <c r="FY44" s="77"/>
      <c r="FZ44" s="80">
        <f>IF($C44="",ROUND(MIN(1,IF(Input!$A$11="Weekly",FX44/(Formulas!$A$3*1),FX44/(Formulas!$A$3*2))),1),IF(TEXT(ISNUMBER($C44),"#####")="False",ROUND(MIN(1,IF(Input!$A$11="Weekly",FX44/(Formulas!$A$3*1),FX44/(Formulas!$A$3*2))),1),ROUND(MIN(1,IF(Input!$A$11="Weekly",FX44/(Formulas!$A$3*1),FX44/(Formulas!$A$3*2))),1)*$C44))</f>
        <v>0</v>
      </c>
      <c r="GA44" s="79"/>
      <c r="GB44" s="77"/>
      <c r="GC44" s="77"/>
      <c r="GD44" s="80">
        <f>IF($C44="",ROUND(MIN(1,IF(Input!$A$11="Weekly",GB44/(Formulas!$A$3*1),GB44/(Formulas!$A$3*2))),1),IF(TEXT(ISNUMBER($C44),"#####")="False",ROUND(MIN(1,IF(Input!$A$11="Weekly",GB44/(Formulas!$A$3*1),GB44/(Formulas!$A$3*2))),1),ROUND(MIN(1,IF(Input!$A$11="Weekly",GB44/(Formulas!$A$3*1),GB44/(Formulas!$A$3*2))),1)*$C44))</f>
        <v>0</v>
      </c>
      <c r="GE44" s="79"/>
      <c r="GF44" s="77"/>
      <c r="GG44" s="77"/>
      <c r="GH44" s="80">
        <f>IF($C44="",ROUND(MIN(1,IF(Input!$A$11="Weekly",GF44/(Formulas!$A$3*1),GF44/(Formulas!$A$3*2))),1),IF(TEXT(ISNUMBER($C44),"#####")="False",ROUND(MIN(1,IF(Input!$A$11="Weekly",GF44/(Formulas!$A$3*1),GF44/(Formulas!$A$3*2))),1),ROUND(MIN(1,IF(Input!$A$11="Weekly",GF44/(Formulas!$A$3*1),GF44/(Formulas!$A$3*2))),1)*$C44))</f>
        <v>0</v>
      </c>
      <c r="GI44" s="79"/>
      <c r="GJ44" s="77"/>
      <c r="GK44" s="77"/>
      <c r="GL44" s="80">
        <f>IF($C44="",ROUND(MIN(1,IF(Input!$A$11="Weekly",GJ44/(Formulas!$A$3*1),GJ44/(Formulas!$A$3*2))),1),IF(TEXT(ISNUMBER($C44),"#####")="False",ROUND(MIN(1,IF(Input!$A$11="Weekly",GJ44/(Formulas!$A$3*1),GJ44/(Formulas!$A$3*2))),1),ROUND(MIN(1,IF(Input!$A$11="Weekly",GJ44/(Formulas!$A$3*1),GJ44/(Formulas!$A$3*2))),1)*$C44))</f>
        <v>0</v>
      </c>
      <c r="GM44" s="79"/>
      <c r="GN44" s="77"/>
      <c r="GO44" s="77"/>
      <c r="GP44" s="80">
        <f>IF($C44="",ROUND(MIN(1,IF(Input!$A$11="Weekly",GN44/(Formulas!$A$3*1),GN44/(Formulas!$A$3*2))),1),IF(TEXT(ISNUMBER($C44),"#####")="False",ROUND(MIN(1,IF(Input!$A$11="Weekly",GN44/(Formulas!$A$3*1),GN44/(Formulas!$A$3*2))),1),ROUND(MIN(1,IF(Input!$A$11="Weekly",GN44/(Formulas!$A$3*1),GN44/(Formulas!$A$3*2))),1)*$C44))</f>
        <v>0</v>
      </c>
      <c r="GQ44" s="79"/>
      <c r="GR44" s="77"/>
      <c r="GS44" s="77"/>
      <c r="GT44" s="80">
        <f>IF($C44="",ROUND(MIN(1,IF(Input!$A$11="Weekly",GR44/(Formulas!$A$3*1),GR44/(Formulas!$A$3*2))),1),IF(TEXT(ISNUMBER($C44),"#####")="False",ROUND(MIN(1,IF(Input!$A$11="Weekly",GR44/(Formulas!$A$3*1),GR44/(Formulas!$A$3*2))),1),ROUND(MIN(1,IF(Input!$A$11="Weekly",GR44/(Formulas!$A$3*1),GR44/(Formulas!$A$3*2))),1)*$C44))</f>
        <v>0</v>
      </c>
      <c r="GU44" s="79"/>
      <c r="GV44" s="77"/>
      <c r="GW44" s="77"/>
      <c r="GX44" s="80">
        <f>IF($C44="",ROUND(MIN(1,IF(Input!$A$11="Weekly",GV44/(Formulas!$A$3*1),GV44/(Formulas!$A$3*2))),1),IF(TEXT(ISNUMBER($C44),"#####")="False",ROUND(MIN(1,IF(Input!$A$11="Weekly",GV44/(Formulas!$A$3*1),GV44/(Formulas!$A$3*2))),1),ROUND(MIN(1,IF(Input!$A$11="Weekly",GV44/(Formulas!$A$3*1),GV44/(Formulas!$A$3*2))),1)*$C44))</f>
        <v>0</v>
      </c>
      <c r="GY44" s="79"/>
      <c r="GZ44" s="77"/>
      <c r="HA44" s="77"/>
      <c r="HB44" s="80">
        <f>IF($C44="",ROUND(MIN(1,IF(Input!$A$11="Weekly",GZ44/(Formulas!$A$3*1),GZ44/(Formulas!$A$3*2))),1),IF(TEXT(ISNUMBER($C44),"#####")="False",ROUND(MIN(1,IF(Input!$A$11="Weekly",GZ44/(Formulas!$A$3*1),GZ44/(Formulas!$A$3*2))),1),ROUND(MIN(1,IF(Input!$A$11="Weekly",GZ44/(Formulas!$A$3*1),GZ44/(Formulas!$A$3*2))),1)*$C44))</f>
        <v>0</v>
      </c>
      <c r="HC44" s="79"/>
      <c r="HD44" s="77"/>
      <c r="HE44" s="77"/>
      <c r="HF44" s="80">
        <f>IF($C44="",ROUND(MIN(1,IF(Input!$A$11="Weekly",HD44/(Formulas!$A$3*1),HD44/(Formulas!$A$3*2))),1),IF(TEXT(ISNUMBER($C44),"#####")="False",ROUND(MIN(1,IF(Input!$A$11="Weekly",HD44/(Formulas!$A$3*1),HD44/(Formulas!$A$3*2))),1),ROUND(MIN(1,IF(Input!$A$11="Weekly",HD44/(Formulas!$A$3*1),HD44/(Formulas!$A$3*2))),1)*$C44))</f>
        <v>0</v>
      </c>
      <c r="HG44" s="79"/>
      <c r="HH44" s="35"/>
      <c r="HI44" s="35">
        <f t="shared" si="4"/>
        <v>0</v>
      </c>
      <c r="HJ44" s="35"/>
      <c r="HK44" s="35">
        <f t="shared" si="5"/>
        <v>0</v>
      </c>
      <c r="HL44" s="35"/>
      <c r="HM44" s="35">
        <f t="shared" si="6"/>
        <v>0</v>
      </c>
      <c r="HN44" s="35"/>
      <c r="HO44" s="35">
        <f t="shared" si="3"/>
        <v>0</v>
      </c>
      <c r="HP44" s="35"/>
      <c r="HQ44" s="35"/>
      <c r="HR44" s="35"/>
      <c r="HS44" s="35"/>
      <c r="HT44" s="35"/>
    </row>
    <row r="45" spans="2:228" x14ac:dyDescent="0.25">
      <c r="B45" s="74"/>
      <c r="D45" s="77"/>
      <c r="E45" s="77"/>
      <c r="F45" s="80">
        <f>IF($C45="",ROUND(MIN(1,IF(Input!$A$11="Weekly",D45/(Formulas!$A$3*1),D45/(Formulas!$A$3*2))),1),IF(TEXT(ISNUMBER($C45),"#####")="False",ROUND(MIN(1,IF(Input!$A$11="Weekly",D45/(Formulas!$A$3*1),D45/(Formulas!$A$3*2))),1),ROUND(MIN(1,IF(Input!$A$11="Weekly",D45/(Formulas!$A$3*1),D45/(Formulas!$A$3*2))),1)*$C45))</f>
        <v>0</v>
      </c>
      <c r="G45" s="101"/>
      <c r="H45" s="77"/>
      <c r="I45" s="77"/>
      <c r="J45" s="80">
        <f>IF($C45="",ROUND(MIN(1,IF(Input!$A$11="Weekly",H45/(Formulas!$A$3*1),H45/(Formulas!$A$3*2))),1),IF(TEXT(ISNUMBER($C45),"#####")="False",ROUND(MIN(1,IF(Input!$A$11="Weekly",H45/(Formulas!$A$3*1),H45/(Formulas!$A$3*2))),1),ROUND(MIN(1,IF(Input!$A$11="Weekly",H45/(Formulas!$A$3*1),H45/(Formulas!$A$3*2))),1)*$C45))</f>
        <v>0</v>
      </c>
      <c r="K45" s="101"/>
      <c r="L45" s="77"/>
      <c r="M45" s="77"/>
      <c r="N45" s="80">
        <f>IF($C45="",ROUND(MIN(1,IF(Input!$A$11="Weekly",L45/(Formulas!$A$3*1),L45/(Formulas!$A$3*2))),1),IF(TEXT(ISNUMBER($C45),"#####")="False",ROUND(MIN(1,IF(Input!$A$11="Weekly",L45/(Formulas!$A$3*1),L45/(Formulas!$A$3*2))),1),ROUND(MIN(1,IF(Input!$A$11="Weekly",L45/(Formulas!$A$3*1),L45/(Formulas!$A$3*2))),1)*$C45))</f>
        <v>0</v>
      </c>
      <c r="O45" s="101"/>
      <c r="P45" s="77"/>
      <c r="Q45" s="77"/>
      <c r="R45" s="80">
        <f>IF($C45="",ROUND(MIN(1,IF(Input!$A$11="Weekly",P45/(Formulas!$A$3*1),P45/(Formulas!$A$3*2))),1),IF(TEXT(ISNUMBER($C45),"#####")="False",ROUND(MIN(1,IF(Input!$A$11="Weekly",P45/(Formulas!$A$3*1),P45/(Formulas!$A$3*2))),1),ROUND(MIN(1,IF(Input!$A$11="Weekly",P45/(Formulas!$A$3*1),P45/(Formulas!$A$3*2))),1)*$C45))</f>
        <v>0</v>
      </c>
      <c r="S45" s="101"/>
      <c r="T45" s="77"/>
      <c r="U45" s="77"/>
      <c r="V45" s="80">
        <f>IF($C45="",ROUND(MIN(1,IF(Input!$A$11="Weekly",T45/(Formulas!$A$3*1),T45/(Formulas!$A$3*2))),1),IF(TEXT(ISNUMBER($C45),"#####")="False",ROUND(MIN(1,IF(Input!$A$11="Weekly",T45/(Formulas!$A$3*1),T45/(Formulas!$A$3*2))),1),ROUND(MIN(1,IF(Input!$A$11="Weekly",T45/(Formulas!$A$3*1),T45/(Formulas!$A$3*2))),1)*$C45))</f>
        <v>0</v>
      </c>
      <c r="W45" s="79"/>
      <c r="X45" s="77"/>
      <c r="Y45" s="77"/>
      <c r="Z45" s="80">
        <f>IF($C45="",ROUND(MIN(1,IF(Input!$A$11="Weekly",X45/(Formulas!$A$3*1),X45/(Formulas!$A$3*2))),1),IF(TEXT(ISNUMBER($C45),"#####")="False",ROUND(MIN(1,IF(Input!$A$11="Weekly",X45/(Formulas!$A$3*1),X45/(Formulas!$A$3*2))),1),ROUND(MIN(1,IF(Input!$A$11="Weekly",X45/(Formulas!$A$3*1),X45/(Formulas!$A$3*2))),1)*$C45))</f>
        <v>0</v>
      </c>
      <c r="AA45" s="101"/>
      <c r="AB45" s="77"/>
      <c r="AC45" s="77"/>
      <c r="AD45" s="80">
        <f>IF($C45="",ROUND(MIN(1,IF(Input!$A$11="Weekly",AB45/(Formulas!$A$3*1),AB45/(Formulas!$A$3*2))),1),IF(TEXT(ISNUMBER($C45),"#####")="False",ROUND(MIN(1,IF(Input!$A$11="Weekly",AB45/(Formulas!$A$3*1),AB45/(Formulas!$A$3*2))),1),ROUND(MIN(1,IF(Input!$A$11="Weekly",AB45/(Formulas!$A$3*1),AB45/(Formulas!$A$3*2))),1)*$C45))</f>
        <v>0</v>
      </c>
      <c r="AE45" s="101"/>
      <c r="AF45" s="77"/>
      <c r="AG45" s="77"/>
      <c r="AH45" s="80">
        <f>IF($C45="",ROUND(MIN(1,IF(Input!$A$11="Weekly",AF45/(Formulas!$A$3*1),AF45/(Formulas!$A$3*2))),1),IF(TEXT(ISNUMBER($C45),"#####")="False",ROUND(MIN(1,IF(Input!$A$11="Weekly",AF45/(Formulas!$A$3*1),AF45/(Formulas!$A$3*2))),1),ROUND(MIN(1,IF(Input!$A$11="Weekly",AF45/(Formulas!$A$3*1),AF45/(Formulas!$A$3*2))),1)*$C45))</f>
        <v>0</v>
      </c>
      <c r="AI45" s="101"/>
      <c r="AJ45" s="77"/>
      <c r="AK45" s="77"/>
      <c r="AL45" s="80">
        <f>IF($C45="",ROUND(MIN(1,IF(Input!$A$11="Weekly",AJ45/(Formulas!$A$3*1),AJ45/(Formulas!$A$3*2))),1),IF(TEXT(ISNUMBER($C45),"#####")="False",ROUND(MIN(1,IF(Input!$A$11="Weekly",AJ45/(Formulas!$A$3*1),AJ45/(Formulas!$A$3*2))),1),ROUND(MIN(1,IF(Input!$A$11="Weekly",AJ45/(Formulas!$A$3*1),AJ45/(Formulas!$A$3*2))),1)*$C45))</f>
        <v>0</v>
      </c>
      <c r="AM45" s="79"/>
      <c r="AN45" s="77"/>
      <c r="AO45" s="77"/>
      <c r="AP45" s="80">
        <f>IF($C45="",ROUND(MIN(1,IF(Input!$A$11="Weekly",AN45/(Formulas!$A$3*1),AN45/(Formulas!$A$3*2))),1),IF(TEXT(ISNUMBER($C45),"#####")="False",ROUND(MIN(1,IF(Input!$A$11="Weekly",AN45/(Formulas!$A$3*1),AN45/(Formulas!$A$3*2))),1),ROUND(MIN(1,IF(Input!$A$11="Weekly",AN45/(Formulas!$A$3*1),AN45/(Formulas!$A$3*2))),1)*$C45))</f>
        <v>0</v>
      </c>
      <c r="AQ45" s="79"/>
      <c r="AR45" s="77"/>
      <c r="AS45" s="77"/>
      <c r="AT45" s="80">
        <f>IF($C45="",ROUND(MIN(1,IF(Input!$A$11="Weekly",AR45/(Formulas!$A$3*1),AR45/(Formulas!$A$3*2))),1),IF(TEXT(ISNUMBER($C45),"#####")="False",ROUND(MIN(1,IF(Input!$A$11="Weekly",AR45/(Formulas!$A$3*1),AR45/(Formulas!$A$3*2))),1),ROUND(MIN(1,IF(Input!$A$11="Weekly",AR45/(Formulas!$A$3*1),AR45/(Formulas!$A$3*2))),1)*$C45))</f>
        <v>0</v>
      </c>
      <c r="AU45" s="79"/>
      <c r="AV45" s="77"/>
      <c r="AW45" s="77"/>
      <c r="AX45" s="80">
        <f>IF($C45="",ROUND(MIN(1,IF(Input!$A$11="Weekly",AV45/(Formulas!$A$3*1),AV45/(Formulas!$A$3*2))),1),IF(TEXT(ISNUMBER($C45),"#####")="False",ROUND(MIN(1,IF(Input!$A$11="Weekly",AV45/(Formulas!$A$3*1),AV45/(Formulas!$A$3*2))),1),ROUND(MIN(1,IF(Input!$A$11="Weekly",AV45/(Formulas!$A$3*1),AV45/(Formulas!$A$3*2))),1)*$C45))</f>
        <v>0</v>
      </c>
      <c r="AY45" s="79"/>
      <c r="AZ45" s="77"/>
      <c r="BA45" s="77"/>
      <c r="BB45" s="80">
        <f>IF($C45="",ROUND(MIN(1,IF(Input!$A$11="Weekly",AZ45/(Formulas!$A$3*1),AZ45/(Formulas!$A$3*2))),1),IF(TEXT(ISNUMBER($C45),"#####")="False",ROUND(MIN(1,IF(Input!$A$11="Weekly",AZ45/(Formulas!$A$3*1),AZ45/(Formulas!$A$3*2))),1),ROUND(MIN(1,IF(Input!$A$11="Weekly",AZ45/(Formulas!$A$3*1),AZ45/(Formulas!$A$3*2))),1)*$C45))</f>
        <v>0</v>
      </c>
      <c r="BC45" s="79"/>
      <c r="BD45" s="77"/>
      <c r="BE45" s="77"/>
      <c r="BF45" s="80">
        <f>IF($C45="",ROUND(MIN(1,IF(Input!$A$11="Weekly",BD45/(Formulas!$A$3*1),BD45/(Formulas!$A$3*2))),1),IF(TEXT(ISNUMBER($C45),"#####")="False",ROUND(MIN(1,IF(Input!$A$11="Weekly",BD45/(Formulas!$A$3*1),BD45/(Formulas!$A$3*2))),1),ROUND(MIN(1,IF(Input!$A$11="Weekly",BD45/(Formulas!$A$3*1),BD45/(Formulas!$A$3*2))),1)*$C45))</f>
        <v>0</v>
      </c>
      <c r="BG45" s="79"/>
      <c r="BH45" s="77"/>
      <c r="BI45" s="77"/>
      <c r="BJ45" s="80">
        <f>IF($C45="",ROUND(MIN(1,IF(Input!$A$11="Weekly",BH45/(Formulas!$A$3*1),BH45/(Formulas!$A$3*2))),1),IF(TEXT(ISNUMBER($C45),"#####")="False",ROUND(MIN(1,IF(Input!$A$11="Weekly",BH45/(Formulas!$A$3*1),BH45/(Formulas!$A$3*2))),1),ROUND(MIN(1,IF(Input!$A$11="Weekly",BH45/(Formulas!$A$3*1),BH45/(Formulas!$A$3*2))),1)*$C45))</f>
        <v>0</v>
      </c>
      <c r="BK45" s="79"/>
      <c r="BL45" s="77"/>
      <c r="BM45" s="77"/>
      <c r="BN45" s="80">
        <f>IF($C45="",ROUND(MIN(1,IF(Input!$A$11="Weekly",BL45/(Formulas!$A$3*1),BL45/(Formulas!$A$3*2))),1),IF(TEXT(ISNUMBER($C45),"#####")="False",ROUND(MIN(1,IF(Input!$A$11="Weekly",BL45/(Formulas!$A$3*1),BL45/(Formulas!$A$3*2))),1),ROUND(MIN(1,IF(Input!$A$11="Weekly",BL45/(Formulas!$A$3*1),BL45/(Formulas!$A$3*2))),1)*$C45))</f>
        <v>0</v>
      </c>
      <c r="BO45" s="79"/>
      <c r="BP45" s="77"/>
      <c r="BQ45" s="77"/>
      <c r="BR45" s="80">
        <f>IF($C45="",ROUND(MIN(1,IF(Input!$A$11="Weekly",BP45/(Formulas!$A$3*1),BP45/(Formulas!$A$3*2))),1),IF(TEXT(ISNUMBER($C45),"#####")="False",ROUND(MIN(1,IF(Input!$A$11="Weekly",BP45/(Formulas!$A$3*1),BP45/(Formulas!$A$3*2))),1),ROUND(MIN(1,IF(Input!$A$11="Weekly",BP45/(Formulas!$A$3*1),BP45/(Formulas!$A$3*2))),1)*$C45))</f>
        <v>0</v>
      </c>
      <c r="BS45" s="79"/>
      <c r="BT45" s="77"/>
      <c r="BU45" s="77"/>
      <c r="BV45" s="80">
        <f>IF($C45="",ROUND(MIN(1,IF(Input!$A$11="Weekly",BT45/(Formulas!$A$3*1),BT45/(Formulas!$A$3*2))),1),IF(TEXT(ISNUMBER($C45),"#####")="False",ROUND(MIN(1,IF(Input!$A$11="Weekly",BT45/(Formulas!$A$3*1),BT45/(Formulas!$A$3*2))),1),ROUND(MIN(1,IF(Input!$A$11="Weekly",BT45/(Formulas!$A$3*1),BT45/(Formulas!$A$3*2))),1)*$C45))</f>
        <v>0</v>
      </c>
      <c r="BW45" s="79"/>
      <c r="BX45" s="77"/>
      <c r="BY45" s="77"/>
      <c r="BZ45" s="80">
        <f>IF($C45="",ROUND(MIN(1,IF(Input!$A$11="Weekly",BX45/(Formulas!$A$3*1),BX45/(Formulas!$A$3*2))),1),IF(TEXT(ISNUMBER($C45),"#####")="False",ROUND(MIN(1,IF(Input!$A$11="Weekly",BX45/(Formulas!$A$3*1),BX45/(Formulas!$A$3*2))),1),ROUND(MIN(1,IF(Input!$A$11="Weekly",BX45/(Formulas!$A$3*1),BX45/(Formulas!$A$3*2))),1)*$C45))</f>
        <v>0</v>
      </c>
      <c r="CA45" s="79"/>
      <c r="CB45" s="77"/>
      <c r="CC45" s="77"/>
      <c r="CD45" s="80">
        <f>IF($C45="",ROUND(MIN(1,IF(Input!$A$11="Weekly",CB45/(Formulas!$A$3*1),CB45/(Formulas!$A$3*2))),1),IF(TEXT(ISNUMBER($C45),"#####")="False",ROUND(MIN(1,IF(Input!$A$11="Weekly",CB45/(Formulas!$A$3*1),CB45/(Formulas!$A$3*2))),1),ROUND(MIN(1,IF(Input!$A$11="Weekly",CB45/(Formulas!$A$3*1),CB45/(Formulas!$A$3*2))),1)*$C45))</f>
        <v>0</v>
      </c>
      <c r="CE45" s="79"/>
      <c r="CF45" s="77"/>
      <c r="CG45" s="77"/>
      <c r="CH45" s="80">
        <f>IF($C45="",ROUND(MIN(1,IF(Input!$A$11="Weekly",CF45/(Formulas!$A$3*1),CF45/(Formulas!$A$3*2))),1),IF(TEXT(ISNUMBER($C45),"#####")="False",ROUND(MIN(1,IF(Input!$A$11="Weekly",CF45/(Formulas!$A$3*1),CF45/(Formulas!$A$3*2))),1),ROUND(MIN(1,IF(Input!$A$11="Weekly",CF45/(Formulas!$A$3*1),CF45/(Formulas!$A$3*2))),1)*$C45))</f>
        <v>0</v>
      </c>
      <c r="CI45" s="79"/>
      <c r="CJ45" s="77"/>
      <c r="CK45" s="77"/>
      <c r="CL45" s="80">
        <f>IF($C45="",ROUND(MIN(1,IF(Input!$A$11="Weekly",CJ45/(Formulas!$A$3*1),CJ45/(Formulas!$A$3*2))),1),IF(TEXT(ISNUMBER($C45),"#####")="False",ROUND(MIN(1,IF(Input!$A$11="Weekly",CJ45/(Formulas!$A$3*1),CJ45/(Formulas!$A$3*2))),1),ROUND(MIN(1,IF(Input!$A$11="Weekly",CJ45/(Formulas!$A$3*1),CJ45/(Formulas!$A$3*2))),1)*$C45))</f>
        <v>0</v>
      </c>
      <c r="CM45" s="79"/>
      <c r="CN45" s="77"/>
      <c r="CO45" s="77"/>
      <c r="CP45" s="80">
        <f>IF($C45="",ROUND(MIN(1,IF(Input!$A$11="Weekly",CN45/(Formulas!$A$3*1),CN45/(Formulas!$A$3*2))),1),IF(TEXT(ISNUMBER($C45),"#####")="False",ROUND(MIN(1,IF(Input!$A$11="Weekly",CN45/(Formulas!$A$3*1),CN45/(Formulas!$A$3*2))),1),ROUND(MIN(1,IF(Input!$A$11="Weekly",CN45/(Formulas!$A$3*1),CN45/(Formulas!$A$3*2))),1)*$C45))</f>
        <v>0</v>
      </c>
      <c r="CQ45" s="79"/>
      <c r="CR45" s="77"/>
      <c r="CS45" s="77"/>
      <c r="CT45" s="80">
        <f>IF($C45="",ROUND(MIN(1,IF(Input!$A$11="Weekly",CR45/(Formulas!$A$3*1),CR45/(Formulas!$A$3*2))),1),IF(TEXT(ISNUMBER($C45),"#####")="False",ROUND(MIN(1,IF(Input!$A$11="Weekly",CR45/(Formulas!$A$3*1),CR45/(Formulas!$A$3*2))),1),ROUND(MIN(1,IF(Input!$A$11="Weekly",CR45/(Formulas!$A$3*1),CR45/(Formulas!$A$3*2))),1)*$C45))</f>
        <v>0</v>
      </c>
      <c r="CU45" s="79"/>
      <c r="CV45" s="77"/>
      <c r="CW45" s="77"/>
      <c r="CX45" s="80">
        <f>IF($C45="",ROUND(MIN(1,IF(Input!$A$11="Weekly",CV45/(Formulas!$A$3*1),CV45/(Formulas!$A$3*2))),1),IF(TEXT(ISNUMBER($C45),"#####")="False",ROUND(MIN(1,IF(Input!$A$11="Weekly",CV45/(Formulas!$A$3*1),CV45/(Formulas!$A$3*2))),1),ROUND(MIN(1,IF(Input!$A$11="Weekly",CV45/(Formulas!$A$3*1),CV45/(Formulas!$A$3*2))),1)*$C45))</f>
        <v>0</v>
      </c>
      <c r="CY45" s="79"/>
      <c r="CZ45" s="77"/>
      <c r="DA45" s="77"/>
      <c r="DB45" s="80">
        <f>IF($C45="",ROUND(MIN(1,IF(Input!$A$11="Weekly",CZ45/(Formulas!$A$3*1),CZ45/(Formulas!$A$3*2))),1),IF(TEXT(ISNUMBER($C45),"#####")="False",ROUND(MIN(1,IF(Input!$A$11="Weekly",CZ45/(Formulas!$A$3*1),CZ45/(Formulas!$A$3*2))),1),ROUND(MIN(1,IF(Input!$A$11="Weekly",CZ45/(Formulas!$A$3*1),CZ45/(Formulas!$A$3*2))),1)*$C45))</f>
        <v>0</v>
      </c>
      <c r="DC45" s="79"/>
      <c r="DD45" s="77"/>
      <c r="DE45" s="77"/>
      <c r="DF45" s="80">
        <f>IF($C45="",ROUND(MIN(1,IF(Input!$A$11="Weekly",DD45/(Formulas!$A$3*1),DD45/(Formulas!$A$3*2))),1),IF(TEXT(ISNUMBER($C45),"#####")="False",ROUND(MIN(1,IF(Input!$A$11="Weekly",DD45/(Formulas!$A$3*1),DD45/(Formulas!$A$3*2))),1),ROUND(MIN(1,IF(Input!$A$11="Weekly",DD45/(Formulas!$A$3*1),DD45/(Formulas!$A$3*2))),1)*$C45))</f>
        <v>0</v>
      </c>
      <c r="DG45" s="79"/>
      <c r="DH45" s="77"/>
      <c r="DI45" s="77"/>
      <c r="DJ45" s="80">
        <f>IF($C45="",ROUND(MIN(1,IF(Input!$A$11="Weekly",DH45/(Formulas!$A$3*1),DH45/(Formulas!$A$3*2))),1),IF(TEXT(ISNUMBER($C45),"#####")="False",ROUND(MIN(1,IF(Input!$A$11="Weekly",DH45/(Formulas!$A$3*1),DH45/(Formulas!$A$3*2))),1),ROUND(MIN(1,IF(Input!$A$11="Weekly",DH45/(Formulas!$A$3*1),DH45/(Formulas!$A$3*2))),1)*$C45))</f>
        <v>0</v>
      </c>
      <c r="DK45" s="79"/>
      <c r="DL45" s="77"/>
      <c r="DM45" s="77"/>
      <c r="DN45" s="80">
        <f>IF($C45="",ROUND(MIN(1,IF(Input!$A$11="Weekly",DL45/(Formulas!$A$3*1),DL45/(Formulas!$A$3*2))),1),IF(TEXT(ISNUMBER($C45),"#####")="False",ROUND(MIN(1,IF(Input!$A$11="Weekly",DL45/(Formulas!$A$3*1),DL45/(Formulas!$A$3*2))),1),ROUND(MIN(1,IF(Input!$A$11="Weekly",DL45/(Formulas!$A$3*1),DL45/(Formulas!$A$3*2))),1)*$C45))</f>
        <v>0</v>
      </c>
      <c r="DO45" s="79"/>
      <c r="DP45" s="77"/>
      <c r="DQ45" s="77"/>
      <c r="DR45" s="80">
        <f>IF($C45="",ROUND(MIN(1,IF(Input!$A$11="Weekly",DP45/(Formulas!$A$3*1),DP45/(Formulas!$A$3*2))),1),IF(TEXT(ISNUMBER($C45),"#####")="False",ROUND(MIN(1,IF(Input!$A$11="Weekly",DP45/(Formulas!$A$3*1),DP45/(Formulas!$A$3*2))),1),ROUND(MIN(1,IF(Input!$A$11="Weekly",DP45/(Formulas!$A$3*1),DP45/(Formulas!$A$3*2))),1)*$C45))</f>
        <v>0</v>
      </c>
      <c r="DS45" s="79"/>
      <c r="DT45" s="77"/>
      <c r="DU45" s="77"/>
      <c r="DV45" s="80">
        <f>IF($C45="",ROUND(MIN(1,IF(Input!$A$11="Weekly",DT45/(Formulas!$A$3*1),DT45/(Formulas!$A$3*2))),1),IF(TEXT(ISNUMBER($C45),"#####")="False",ROUND(MIN(1,IF(Input!$A$11="Weekly",DT45/(Formulas!$A$3*1),DT45/(Formulas!$A$3*2))),1),ROUND(MIN(1,IF(Input!$A$11="Weekly",DT45/(Formulas!$A$3*1),DT45/(Formulas!$A$3*2))),1)*$C45))</f>
        <v>0</v>
      </c>
      <c r="DW45" s="79"/>
      <c r="DX45" s="77"/>
      <c r="DY45" s="77"/>
      <c r="DZ45" s="80">
        <f>IF($C45="",ROUND(MIN(1,IF(Input!$A$11="Weekly",DX45/(Formulas!$A$3*1),DX45/(Formulas!$A$3*2))),1),IF(TEXT(ISNUMBER($C45),"#####")="False",ROUND(MIN(1,IF(Input!$A$11="Weekly",DX45/(Formulas!$A$3*1),DX45/(Formulas!$A$3*2))),1),ROUND(MIN(1,IF(Input!$A$11="Weekly",DX45/(Formulas!$A$3*1),DX45/(Formulas!$A$3*2))),1)*$C45))</f>
        <v>0</v>
      </c>
      <c r="EA45" s="79"/>
      <c r="EB45" s="77"/>
      <c r="EC45" s="77"/>
      <c r="ED45" s="80">
        <f>IF($C45="",ROUND(MIN(1,IF(Input!$A$11="Weekly",EB45/(Formulas!$A$3*1),EB45/(Formulas!$A$3*2))),1),IF(TEXT(ISNUMBER($C45),"#####")="False",ROUND(MIN(1,IF(Input!$A$11="Weekly",EB45/(Formulas!$A$3*1),EB45/(Formulas!$A$3*2))),1),ROUND(MIN(1,IF(Input!$A$11="Weekly",EB45/(Formulas!$A$3*1),EB45/(Formulas!$A$3*2))),1)*$C45))</f>
        <v>0</v>
      </c>
      <c r="EE45" s="79"/>
      <c r="EF45" s="77"/>
      <c r="EG45" s="77"/>
      <c r="EH45" s="80">
        <f>IF($C45="",ROUND(MIN(1,IF(Input!$A$11="Weekly",EF45/(Formulas!$A$3*1),EF45/(Formulas!$A$3*2))),1),IF(TEXT(ISNUMBER($C45),"#####")="False",ROUND(MIN(1,IF(Input!$A$11="Weekly",EF45/(Formulas!$A$3*1),EF45/(Formulas!$A$3*2))),1),ROUND(MIN(1,IF(Input!$A$11="Weekly",EF45/(Formulas!$A$3*1),EF45/(Formulas!$A$3*2))),1)*$C45))</f>
        <v>0</v>
      </c>
      <c r="EI45" s="79"/>
      <c r="EJ45" s="77"/>
      <c r="EK45" s="77"/>
      <c r="EL45" s="80">
        <f>IF($C45="",ROUND(MIN(1,IF(Input!$A$11="Weekly",EJ45/(Formulas!$A$3*1),EJ45/(Formulas!$A$3*2))),1),IF(TEXT(ISNUMBER($C45),"#####")="False",ROUND(MIN(1,IF(Input!$A$11="Weekly",EJ45/(Formulas!$A$3*1),EJ45/(Formulas!$A$3*2))),1),ROUND(MIN(1,IF(Input!$A$11="Weekly",EJ45/(Formulas!$A$3*1),EJ45/(Formulas!$A$3*2))),1)*$C45))</f>
        <v>0</v>
      </c>
      <c r="EM45" s="79"/>
      <c r="EN45" s="77"/>
      <c r="EO45" s="77"/>
      <c r="EP45" s="80">
        <f>IF($C45="",ROUND(MIN(1,IF(Input!$A$11="Weekly",EN45/(Formulas!$A$3*1),EN45/(Formulas!$A$3*2))),1),IF(TEXT(ISNUMBER($C45),"#####")="False",ROUND(MIN(1,IF(Input!$A$11="Weekly",EN45/(Formulas!$A$3*1),EN45/(Formulas!$A$3*2))),1),ROUND(MIN(1,IF(Input!$A$11="Weekly",EN45/(Formulas!$A$3*1),EN45/(Formulas!$A$3*2))),1)*$C45))</f>
        <v>0</v>
      </c>
      <c r="EQ45" s="79"/>
      <c r="ER45" s="77"/>
      <c r="ES45" s="77"/>
      <c r="ET45" s="80">
        <f>IF($C45="",ROUND(MIN(1,IF(Input!$A$11="Weekly",ER45/(Formulas!$A$3*1),ER45/(Formulas!$A$3*2))),1),IF(TEXT(ISNUMBER($C45),"#####")="False",ROUND(MIN(1,IF(Input!$A$11="Weekly",ER45/(Formulas!$A$3*1),ER45/(Formulas!$A$3*2))),1),ROUND(MIN(1,IF(Input!$A$11="Weekly",ER45/(Formulas!$A$3*1),ER45/(Formulas!$A$3*2))),1)*$C45))</f>
        <v>0</v>
      </c>
      <c r="EU45" s="79"/>
      <c r="EV45" s="77"/>
      <c r="EW45" s="77"/>
      <c r="EX45" s="80">
        <f>IF($C45="",ROUND(MIN(1,IF(Input!$A$11="Weekly",EV45/(Formulas!$A$3*1),EV45/(Formulas!$A$3*2))),1),IF(TEXT(ISNUMBER($C45),"#####")="False",ROUND(MIN(1,IF(Input!$A$11="Weekly",EV45/(Formulas!$A$3*1),EV45/(Formulas!$A$3*2))),1),ROUND(MIN(1,IF(Input!$A$11="Weekly",EV45/(Formulas!$A$3*1),EV45/(Formulas!$A$3*2))),1)*$C45))</f>
        <v>0</v>
      </c>
      <c r="EY45" s="79"/>
      <c r="EZ45" s="77"/>
      <c r="FA45" s="77"/>
      <c r="FB45" s="80">
        <f>IF($C45="",ROUND(MIN(1,IF(Input!$A$11="Weekly",EZ45/(Formulas!$A$3*1),EZ45/(Formulas!$A$3*2))),1),IF(TEXT(ISNUMBER($C45),"#####")="False",ROUND(MIN(1,IF(Input!$A$11="Weekly",EZ45/(Formulas!$A$3*1),EZ45/(Formulas!$A$3*2))),1),ROUND(MIN(1,IF(Input!$A$11="Weekly",EZ45/(Formulas!$A$3*1),EZ45/(Formulas!$A$3*2))),1)*$C45))</f>
        <v>0</v>
      </c>
      <c r="FC45" s="79"/>
      <c r="FD45" s="77"/>
      <c r="FE45" s="77"/>
      <c r="FF45" s="80">
        <f>IF($C45="",ROUND(MIN(1,IF(Input!$A$11="Weekly",FD45/(Formulas!$A$3*1),FD45/(Formulas!$A$3*2))),1),IF(TEXT(ISNUMBER($C45),"#####")="False",ROUND(MIN(1,IF(Input!$A$11="Weekly",FD45/(Formulas!$A$3*1),FD45/(Formulas!$A$3*2))),1),ROUND(MIN(1,IF(Input!$A$11="Weekly",FD45/(Formulas!$A$3*1),FD45/(Formulas!$A$3*2))),1)*$C45))</f>
        <v>0</v>
      </c>
      <c r="FG45" s="79"/>
      <c r="FH45" s="77"/>
      <c r="FI45" s="77"/>
      <c r="FJ45" s="80">
        <f>IF($C45="",ROUND(MIN(1,IF(Input!$A$11="Weekly",FH45/(Formulas!$A$3*1),FH45/(Formulas!$A$3*2))),1),IF(TEXT(ISNUMBER($C45),"#####")="False",ROUND(MIN(1,IF(Input!$A$11="Weekly",FH45/(Formulas!$A$3*1),FH45/(Formulas!$A$3*2))),1),ROUND(MIN(1,IF(Input!$A$11="Weekly",FH45/(Formulas!$A$3*1),FH45/(Formulas!$A$3*2))),1)*$C45))</f>
        <v>0</v>
      </c>
      <c r="FK45" s="79"/>
      <c r="FL45" s="77"/>
      <c r="FM45" s="77"/>
      <c r="FN45" s="80">
        <f>IF($C45="",ROUND(MIN(1,IF(Input!$A$11="Weekly",FL45/(Formulas!$A$3*1),FL45/(Formulas!$A$3*2))),1),IF(TEXT(ISNUMBER($C45),"#####")="False",ROUND(MIN(1,IF(Input!$A$11="Weekly",FL45/(Formulas!$A$3*1),FL45/(Formulas!$A$3*2))),1),ROUND(MIN(1,IF(Input!$A$11="Weekly",FL45/(Formulas!$A$3*1),FL45/(Formulas!$A$3*2))),1)*$C45))</f>
        <v>0</v>
      </c>
      <c r="FO45" s="79"/>
      <c r="FP45" s="77"/>
      <c r="FQ45" s="77"/>
      <c r="FR45" s="80">
        <f>IF($C45="",ROUND(MIN(1,IF(Input!$A$11="Weekly",FP45/(Formulas!$A$3*1),FP45/(Formulas!$A$3*2))),1),IF(TEXT(ISNUMBER($C45),"#####")="False",ROUND(MIN(1,IF(Input!$A$11="Weekly",FP45/(Formulas!$A$3*1),FP45/(Formulas!$A$3*2))),1),ROUND(MIN(1,IF(Input!$A$11="Weekly",FP45/(Formulas!$A$3*1),FP45/(Formulas!$A$3*2))),1)*$C45))</f>
        <v>0</v>
      </c>
      <c r="FS45" s="79"/>
      <c r="FT45" s="77"/>
      <c r="FU45" s="77"/>
      <c r="FV45" s="80">
        <f>IF($C45="",ROUND(MIN(1,IF(Input!$A$11="Weekly",FT45/(Formulas!$A$3*1),FT45/(Formulas!$A$3*2))),1),IF(TEXT(ISNUMBER($C45),"#####")="False",ROUND(MIN(1,IF(Input!$A$11="Weekly",FT45/(Formulas!$A$3*1),FT45/(Formulas!$A$3*2))),1),ROUND(MIN(1,IF(Input!$A$11="Weekly",FT45/(Formulas!$A$3*1),FT45/(Formulas!$A$3*2))),1)*$C45))</f>
        <v>0</v>
      </c>
      <c r="FW45" s="79"/>
      <c r="FX45" s="77"/>
      <c r="FY45" s="77"/>
      <c r="FZ45" s="80">
        <f>IF($C45="",ROUND(MIN(1,IF(Input!$A$11="Weekly",FX45/(Formulas!$A$3*1),FX45/(Formulas!$A$3*2))),1),IF(TEXT(ISNUMBER($C45),"#####")="False",ROUND(MIN(1,IF(Input!$A$11="Weekly",FX45/(Formulas!$A$3*1),FX45/(Formulas!$A$3*2))),1),ROUND(MIN(1,IF(Input!$A$11="Weekly",FX45/(Formulas!$A$3*1),FX45/(Formulas!$A$3*2))),1)*$C45))</f>
        <v>0</v>
      </c>
      <c r="GA45" s="79"/>
      <c r="GB45" s="77"/>
      <c r="GC45" s="77"/>
      <c r="GD45" s="80">
        <f>IF($C45="",ROUND(MIN(1,IF(Input!$A$11="Weekly",GB45/(Formulas!$A$3*1),GB45/(Formulas!$A$3*2))),1),IF(TEXT(ISNUMBER($C45),"#####")="False",ROUND(MIN(1,IF(Input!$A$11="Weekly",GB45/(Formulas!$A$3*1),GB45/(Formulas!$A$3*2))),1),ROUND(MIN(1,IF(Input!$A$11="Weekly",GB45/(Formulas!$A$3*1),GB45/(Formulas!$A$3*2))),1)*$C45))</f>
        <v>0</v>
      </c>
      <c r="GE45" s="79"/>
      <c r="GF45" s="77"/>
      <c r="GG45" s="77"/>
      <c r="GH45" s="80">
        <f>IF($C45="",ROUND(MIN(1,IF(Input!$A$11="Weekly",GF45/(Formulas!$A$3*1),GF45/(Formulas!$A$3*2))),1),IF(TEXT(ISNUMBER($C45),"#####")="False",ROUND(MIN(1,IF(Input!$A$11="Weekly",GF45/(Formulas!$A$3*1),GF45/(Formulas!$A$3*2))),1),ROUND(MIN(1,IF(Input!$A$11="Weekly",GF45/(Formulas!$A$3*1),GF45/(Formulas!$A$3*2))),1)*$C45))</f>
        <v>0</v>
      </c>
      <c r="GI45" s="79"/>
      <c r="GJ45" s="77"/>
      <c r="GK45" s="77"/>
      <c r="GL45" s="80">
        <f>IF($C45="",ROUND(MIN(1,IF(Input!$A$11="Weekly",GJ45/(Formulas!$A$3*1),GJ45/(Formulas!$A$3*2))),1),IF(TEXT(ISNUMBER($C45),"#####")="False",ROUND(MIN(1,IF(Input!$A$11="Weekly",GJ45/(Formulas!$A$3*1),GJ45/(Formulas!$A$3*2))),1),ROUND(MIN(1,IF(Input!$A$11="Weekly",GJ45/(Formulas!$A$3*1),GJ45/(Formulas!$A$3*2))),1)*$C45))</f>
        <v>0</v>
      </c>
      <c r="GM45" s="79"/>
      <c r="GN45" s="77"/>
      <c r="GO45" s="77"/>
      <c r="GP45" s="80">
        <f>IF($C45="",ROUND(MIN(1,IF(Input!$A$11="Weekly",GN45/(Formulas!$A$3*1),GN45/(Formulas!$A$3*2))),1),IF(TEXT(ISNUMBER($C45),"#####")="False",ROUND(MIN(1,IF(Input!$A$11="Weekly",GN45/(Formulas!$A$3*1),GN45/(Formulas!$A$3*2))),1),ROUND(MIN(1,IF(Input!$A$11="Weekly",GN45/(Formulas!$A$3*1),GN45/(Formulas!$A$3*2))),1)*$C45))</f>
        <v>0</v>
      </c>
      <c r="GQ45" s="79"/>
      <c r="GR45" s="77"/>
      <c r="GS45" s="77"/>
      <c r="GT45" s="80">
        <f>IF($C45="",ROUND(MIN(1,IF(Input!$A$11="Weekly",GR45/(Formulas!$A$3*1),GR45/(Formulas!$A$3*2))),1),IF(TEXT(ISNUMBER($C45),"#####")="False",ROUND(MIN(1,IF(Input!$A$11="Weekly",GR45/(Formulas!$A$3*1),GR45/(Formulas!$A$3*2))),1),ROUND(MIN(1,IF(Input!$A$11="Weekly",GR45/(Formulas!$A$3*1),GR45/(Formulas!$A$3*2))),1)*$C45))</f>
        <v>0</v>
      </c>
      <c r="GU45" s="79"/>
      <c r="GV45" s="77"/>
      <c r="GW45" s="77"/>
      <c r="GX45" s="80">
        <f>IF($C45="",ROUND(MIN(1,IF(Input!$A$11="Weekly",GV45/(Formulas!$A$3*1),GV45/(Formulas!$A$3*2))),1),IF(TEXT(ISNUMBER($C45),"#####")="False",ROUND(MIN(1,IF(Input!$A$11="Weekly",GV45/(Formulas!$A$3*1),GV45/(Formulas!$A$3*2))),1),ROUND(MIN(1,IF(Input!$A$11="Weekly",GV45/(Formulas!$A$3*1),GV45/(Formulas!$A$3*2))),1)*$C45))</f>
        <v>0</v>
      </c>
      <c r="GY45" s="79"/>
      <c r="GZ45" s="77"/>
      <c r="HA45" s="77"/>
      <c r="HB45" s="80">
        <f>IF($C45="",ROUND(MIN(1,IF(Input!$A$11="Weekly",GZ45/(Formulas!$A$3*1),GZ45/(Formulas!$A$3*2))),1),IF(TEXT(ISNUMBER($C45),"#####")="False",ROUND(MIN(1,IF(Input!$A$11="Weekly",GZ45/(Formulas!$A$3*1),GZ45/(Formulas!$A$3*2))),1),ROUND(MIN(1,IF(Input!$A$11="Weekly",GZ45/(Formulas!$A$3*1),GZ45/(Formulas!$A$3*2))),1)*$C45))</f>
        <v>0</v>
      </c>
      <c r="HC45" s="79"/>
      <c r="HD45" s="77"/>
      <c r="HE45" s="77"/>
      <c r="HF45" s="80">
        <f>IF($C45="",ROUND(MIN(1,IF(Input!$A$11="Weekly",HD45/(Formulas!$A$3*1),HD45/(Formulas!$A$3*2))),1),IF(TEXT(ISNUMBER($C45),"#####")="False",ROUND(MIN(1,IF(Input!$A$11="Weekly",HD45/(Formulas!$A$3*1),HD45/(Formulas!$A$3*2))),1),ROUND(MIN(1,IF(Input!$A$11="Weekly",HD45/(Formulas!$A$3*1),HD45/(Formulas!$A$3*2))),1)*$C45))</f>
        <v>0</v>
      </c>
      <c r="HG45" s="79"/>
      <c r="HH45" s="35"/>
      <c r="HI45" s="35">
        <f t="shared" si="4"/>
        <v>0</v>
      </c>
      <c r="HJ45" s="35"/>
      <c r="HK45" s="35">
        <f t="shared" si="5"/>
        <v>0</v>
      </c>
      <c r="HL45" s="35"/>
      <c r="HM45" s="35">
        <f t="shared" si="6"/>
        <v>0</v>
      </c>
      <c r="HN45" s="35"/>
      <c r="HO45" s="35">
        <f t="shared" si="3"/>
        <v>0</v>
      </c>
      <c r="HP45" s="35"/>
      <c r="HQ45" s="35"/>
      <c r="HR45" s="35"/>
      <c r="HS45" s="35"/>
      <c r="HT45" s="35"/>
    </row>
    <row r="46" spans="2:228" x14ac:dyDescent="0.25">
      <c r="B46" s="74"/>
      <c r="D46" s="77"/>
      <c r="E46" s="77"/>
      <c r="F46" s="80">
        <f>IF($C46="",ROUND(MIN(1,IF(Input!$A$11="Weekly",D46/(Formulas!$A$3*1),D46/(Formulas!$A$3*2))),1),IF(TEXT(ISNUMBER($C46),"#####")="False",ROUND(MIN(1,IF(Input!$A$11="Weekly",D46/(Formulas!$A$3*1),D46/(Formulas!$A$3*2))),1),ROUND(MIN(1,IF(Input!$A$11="Weekly",D46/(Formulas!$A$3*1),D46/(Formulas!$A$3*2))),1)*$C46))</f>
        <v>0</v>
      </c>
      <c r="G46" s="101"/>
      <c r="H46" s="77"/>
      <c r="I46" s="77"/>
      <c r="J46" s="80">
        <f>IF($C46="",ROUND(MIN(1,IF(Input!$A$11="Weekly",H46/(Formulas!$A$3*1),H46/(Formulas!$A$3*2))),1),IF(TEXT(ISNUMBER($C46),"#####")="False",ROUND(MIN(1,IF(Input!$A$11="Weekly",H46/(Formulas!$A$3*1),H46/(Formulas!$A$3*2))),1),ROUND(MIN(1,IF(Input!$A$11="Weekly",H46/(Formulas!$A$3*1),H46/(Formulas!$A$3*2))),1)*$C46))</f>
        <v>0</v>
      </c>
      <c r="K46" s="101"/>
      <c r="L46" s="77"/>
      <c r="M46" s="77"/>
      <c r="N46" s="80">
        <f>IF($C46="",ROUND(MIN(1,IF(Input!$A$11="Weekly",L46/(Formulas!$A$3*1),L46/(Formulas!$A$3*2))),1),IF(TEXT(ISNUMBER($C46),"#####")="False",ROUND(MIN(1,IF(Input!$A$11="Weekly",L46/(Formulas!$A$3*1),L46/(Formulas!$A$3*2))),1),ROUND(MIN(1,IF(Input!$A$11="Weekly",L46/(Formulas!$A$3*1),L46/(Formulas!$A$3*2))),1)*$C46))</f>
        <v>0</v>
      </c>
      <c r="O46" s="101"/>
      <c r="P46" s="77"/>
      <c r="Q46" s="77"/>
      <c r="R46" s="80">
        <f>IF($C46="",ROUND(MIN(1,IF(Input!$A$11="Weekly",P46/(Formulas!$A$3*1),P46/(Formulas!$A$3*2))),1),IF(TEXT(ISNUMBER($C46),"#####")="False",ROUND(MIN(1,IF(Input!$A$11="Weekly",P46/(Formulas!$A$3*1),P46/(Formulas!$A$3*2))),1),ROUND(MIN(1,IF(Input!$A$11="Weekly",P46/(Formulas!$A$3*1),P46/(Formulas!$A$3*2))),1)*$C46))</f>
        <v>0</v>
      </c>
      <c r="S46" s="101"/>
      <c r="T46" s="77"/>
      <c r="U46" s="77"/>
      <c r="V46" s="80">
        <f>IF($C46="",ROUND(MIN(1,IF(Input!$A$11="Weekly",T46/(Formulas!$A$3*1),T46/(Formulas!$A$3*2))),1),IF(TEXT(ISNUMBER($C46),"#####")="False",ROUND(MIN(1,IF(Input!$A$11="Weekly",T46/(Formulas!$A$3*1),T46/(Formulas!$A$3*2))),1),ROUND(MIN(1,IF(Input!$A$11="Weekly",T46/(Formulas!$A$3*1),T46/(Formulas!$A$3*2))),1)*$C46))</f>
        <v>0</v>
      </c>
      <c r="W46" s="79"/>
      <c r="X46" s="77"/>
      <c r="Y46" s="77"/>
      <c r="Z46" s="80">
        <f>IF($C46="",ROUND(MIN(1,IF(Input!$A$11="Weekly",X46/(Formulas!$A$3*1),X46/(Formulas!$A$3*2))),1),IF(TEXT(ISNUMBER($C46),"#####")="False",ROUND(MIN(1,IF(Input!$A$11="Weekly",X46/(Formulas!$A$3*1),X46/(Formulas!$A$3*2))),1),ROUND(MIN(1,IF(Input!$A$11="Weekly",X46/(Formulas!$A$3*1),X46/(Formulas!$A$3*2))),1)*$C46))</f>
        <v>0</v>
      </c>
      <c r="AA46" s="101"/>
      <c r="AB46" s="77"/>
      <c r="AC46" s="77"/>
      <c r="AD46" s="80">
        <f>IF($C46="",ROUND(MIN(1,IF(Input!$A$11="Weekly",AB46/(Formulas!$A$3*1),AB46/(Formulas!$A$3*2))),1),IF(TEXT(ISNUMBER($C46),"#####")="False",ROUND(MIN(1,IF(Input!$A$11="Weekly",AB46/(Formulas!$A$3*1),AB46/(Formulas!$A$3*2))),1),ROUND(MIN(1,IF(Input!$A$11="Weekly",AB46/(Formulas!$A$3*1),AB46/(Formulas!$A$3*2))),1)*$C46))</f>
        <v>0</v>
      </c>
      <c r="AE46" s="101"/>
      <c r="AF46" s="77"/>
      <c r="AG46" s="77"/>
      <c r="AH46" s="80">
        <f>IF($C46="",ROUND(MIN(1,IF(Input!$A$11="Weekly",AF46/(Formulas!$A$3*1),AF46/(Formulas!$A$3*2))),1),IF(TEXT(ISNUMBER($C46),"#####")="False",ROUND(MIN(1,IF(Input!$A$11="Weekly",AF46/(Formulas!$A$3*1),AF46/(Formulas!$A$3*2))),1),ROUND(MIN(1,IF(Input!$A$11="Weekly",AF46/(Formulas!$A$3*1),AF46/(Formulas!$A$3*2))),1)*$C46))</f>
        <v>0</v>
      </c>
      <c r="AI46" s="101"/>
      <c r="AJ46" s="77"/>
      <c r="AK46" s="77"/>
      <c r="AL46" s="80">
        <f>IF($C46="",ROUND(MIN(1,IF(Input!$A$11="Weekly",AJ46/(Formulas!$A$3*1),AJ46/(Formulas!$A$3*2))),1),IF(TEXT(ISNUMBER($C46),"#####")="False",ROUND(MIN(1,IF(Input!$A$11="Weekly",AJ46/(Formulas!$A$3*1),AJ46/(Formulas!$A$3*2))),1),ROUND(MIN(1,IF(Input!$A$11="Weekly",AJ46/(Formulas!$A$3*1),AJ46/(Formulas!$A$3*2))),1)*$C46))</f>
        <v>0</v>
      </c>
      <c r="AM46" s="79"/>
      <c r="AN46" s="77"/>
      <c r="AO46" s="77"/>
      <c r="AP46" s="80">
        <f>IF($C46="",ROUND(MIN(1,IF(Input!$A$11="Weekly",AN46/(Formulas!$A$3*1),AN46/(Formulas!$A$3*2))),1),IF(TEXT(ISNUMBER($C46),"#####")="False",ROUND(MIN(1,IF(Input!$A$11="Weekly",AN46/(Formulas!$A$3*1),AN46/(Formulas!$A$3*2))),1),ROUND(MIN(1,IF(Input!$A$11="Weekly",AN46/(Formulas!$A$3*1),AN46/(Formulas!$A$3*2))),1)*$C46))</f>
        <v>0</v>
      </c>
      <c r="AQ46" s="79"/>
      <c r="AR46" s="77"/>
      <c r="AS46" s="77"/>
      <c r="AT46" s="80">
        <f>IF($C46="",ROUND(MIN(1,IF(Input!$A$11="Weekly",AR46/(Formulas!$A$3*1),AR46/(Formulas!$A$3*2))),1),IF(TEXT(ISNUMBER($C46),"#####")="False",ROUND(MIN(1,IF(Input!$A$11="Weekly",AR46/(Formulas!$A$3*1),AR46/(Formulas!$A$3*2))),1),ROUND(MIN(1,IF(Input!$A$11="Weekly",AR46/(Formulas!$A$3*1),AR46/(Formulas!$A$3*2))),1)*$C46))</f>
        <v>0</v>
      </c>
      <c r="AU46" s="79"/>
      <c r="AV46" s="77"/>
      <c r="AW46" s="77"/>
      <c r="AX46" s="80">
        <f>IF($C46="",ROUND(MIN(1,IF(Input!$A$11="Weekly",AV46/(Formulas!$A$3*1),AV46/(Formulas!$A$3*2))),1),IF(TEXT(ISNUMBER($C46),"#####")="False",ROUND(MIN(1,IF(Input!$A$11="Weekly",AV46/(Formulas!$A$3*1),AV46/(Formulas!$A$3*2))),1),ROUND(MIN(1,IF(Input!$A$11="Weekly",AV46/(Formulas!$A$3*1),AV46/(Formulas!$A$3*2))),1)*$C46))</f>
        <v>0</v>
      </c>
      <c r="AY46" s="79"/>
      <c r="AZ46" s="77"/>
      <c r="BA46" s="77"/>
      <c r="BB46" s="80">
        <f>IF($C46="",ROUND(MIN(1,IF(Input!$A$11="Weekly",AZ46/(Formulas!$A$3*1),AZ46/(Formulas!$A$3*2))),1),IF(TEXT(ISNUMBER($C46),"#####")="False",ROUND(MIN(1,IF(Input!$A$11="Weekly",AZ46/(Formulas!$A$3*1),AZ46/(Formulas!$A$3*2))),1),ROUND(MIN(1,IF(Input!$A$11="Weekly",AZ46/(Formulas!$A$3*1),AZ46/(Formulas!$A$3*2))),1)*$C46))</f>
        <v>0</v>
      </c>
      <c r="BC46" s="79"/>
      <c r="BD46" s="77"/>
      <c r="BE46" s="77"/>
      <c r="BF46" s="80">
        <f>IF($C46="",ROUND(MIN(1,IF(Input!$A$11="Weekly",BD46/(Formulas!$A$3*1),BD46/(Formulas!$A$3*2))),1),IF(TEXT(ISNUMBER($C46),"#####")="False",ROUND(MIN(1,IF(Input!$A$11="Weekly",BD46/(Formulas!$A$3*1),BD46/(Formulas!$A$3*2))),1),ROUND(MIN(1,IF(Input!$A$11="Weekly",BD46/(Formulas!$A$3*1),BD46/(Formulas!$A$3*2))),1)*$C46))</f>
        <v>0</v>
      </c>
      <c r="BG46" s="79"/>
      <c r="BH46" s="77"/>
      <c r="BI46" s="77"/>
      <c r="BJ46" s="80">
        <f>IF($C46="",ROUND(MIN(1,IF(Input!$A$11="Weekly",BH46/(Formulas!$A$3*1),BH46/(Formulas!$A$3*2))),1),IF(TEXT(ISNUMBER($C46),"#####")="False",ROUND(MIN(1,IF(Input!$A$11="Weekly",BH46/(Formulas!$A$3*1),BH46/(Formulas!$A$3*2))),1),ROUND(MIN(1,IF(Input!$A$11="Weekly",BH46/(Formulas!$A$3*1),BH46/(Formulas!$A$3*2))),1)*$C46))</f>
        <v>0</v>
      </c>
      <c r="BK46" s="79"/>
      <c r="BL46" s="77"/>
      <c r="BM46" s="77"/>
      <c r="BN46" s="80">
        <f>IF($C46="",ROUND(MIN(1,IF(Input!$A$11="Weekly",BL46/(Formulas!$A$3*1),BL46/(Formulas!$A$3*2))),1),IF(TEXT(ISNUMBER($C46),"#####")="False",ROUND(MIN(1,IF(Input!$A$11="Weekly",BL46/(Formulas!$A$3*1),BL46/(Formulas!$A$3*2))),1),ROUND(MIN(1,IF(Input!$A$11="Weekly",BL46/(Formulas!$A$3*1),BL46/(Formulas!$A$3*2))),1)*$C46))</f>
        <v>0</v>
      </c>
      <c r="BO46" s="79"/>
      <c r="BP46" s="77"/>
      <c r="BQ46" s="77"/>
      <c r="BR46" s="80">
        <f>IF($C46="",ROUND(MIN(1,IF(Input!$A$11="Weekly",BP46/(Formulas!$A$3*1),BP46/(Formulas!$A$3*2))),1),IF(TEXT(ISNUMBER($C46),"#####")="False",ROUND(MIN(1,IF(Input!$A$11="Weekly",BP46/(Formulas!$A$3*1),BP46/(Formulas!$A$3*2))),1),ROUND(MIN(1,IF(Input!$A$11="Weekly",BP46/(Formulas!$A$3*1),BP46/(Formulas!$A$3*2))),1)*$C46))</f>
        <v>0</v>
      </c>
      <c r="BS46" s="79"/>
      <c r="BT46" s="77"/>
      <c r="BU46" s="77"/>
      <c r="BV46" s="80">
        <f>IF($C46="",ROUND(MIN(1,IF(Input!$A$11="Weekly",BT46/(Formulas!$A$3*1),BT46/(Formulas!$A$3*2))),1),IF(TEXT(ISNUMBER($C46),"#####")="False",ROUND(MIN(1,IF(Input!$A$11="Weekly",BT46/(Formulas!$A$3*1),BT46/(Formulas!$A$3*2))),1),ROUND(MIN(1,IF(Input!$A$11="Weekly",BT46/(Formulas!$A$3*1),BT46/(Formulas!$A$3*2))),1)*$C46))</f>
        <v>0</v>
      </c>
      <c r="BW46" s="79"/>
      <c r="BX46" s="77"/>
      <c r="BY46" s="77"/>
      <c r="BZ46" s="80">
        <f>IF($C46="",ROUND(MIN(1,IF(Input!$A$11="Weekly",BX46/(Formulas!$A$3*1),BX46/(Formulas!$A$3*2))),1),IF(TEXT(ISNUMBER($C46),"#####")="False",ROUND(MIN(1,IF(Input!$A$11="Weekly",BX46/(Formulas!$A$3*1),BX46/(Formulas!$A$3*2))),1),ROUND(MIN(1,IF(Input!$A$11="Weekly",BX46/(Formulas!$A$3*1),BX46/(Formulas!$A$3*2))),1)*$C46))</f>
        <v>0</v>
      </c>
      <c r="CA46" s="79"/>
      <c r="CB46" s="77"/>
      <c r="CC46" s="77"/>
      <c r="CD46" s="80">
        <f>IF($C46="",ROUND(MIN(1,IF(Input!$A$11="Weekly",CB46/(Formulas!$A$3*1),CB46/(Formulas!$A$3*2))),1),IF(TEXT(ISNUMBER($C46),"#####")="False",ROUND(MIN(1,IF(Input!$A$11="Weekly",CB46/(Formulas!$A$3*1),CB46/(Formulas!$A$3*2))),1),ROUND(MIN(1,IF(Input!$A$11="Weekly",CB46/(Formulas!$A$3*1),CB46/(Formulas!$A$3*2))),1)*$C46))</f>
        <v>0</v>
      </c>
      <c r="CE46" s="79"/>
      <c r="CF46" s="77"/>
      <c r="CG46" s="77"/>
      <c r="CH46" s="80">
        <f>IF($C46="",ROUND(MIN(1,IF(Input!$A$11="Weekly",CF46/(Formulas!$A$3*1),CF46/(Formulas!$A$3*2))),1),IF(TEXT(ISNUMBER($C46),"#####")="False",ROUND(MIN(1,IF(Input!$A$11="Weekly",CF46/(Formulas!$A$3*1),CF46/(Formulas!$A$3*2))),1),ROUND(MIN(1,IF(Input!$A$11="Weekly",CF46/(Formulas!$A$3*1),CF46/(Formulas!$A$3*2))),1)*$C46))</f>
        <v>0</v>
      </c>
      <c r="CI46" s="79"/>
      <c r="CJ46" s="77"/>
      <c r="CK46" s="77"/>
      <c r="CL46" s="80">
        <f>IF($C46="",ROUND(MIN(1,IF(Input!$A$11="Weekly",CJ46/(Formulas!$A$3*1),CJ46/(Formulas!$A$3*2))),1),IF(TEXT(ISNUMBER($C46),"#####")="False",ROUND(MIN(1,IF(Input!$A$11="Weekly",CJ46/(Formulas!$A$3*1),CJ46/(Formulas!$A$3*2))),1),ROUND(MIN(1,IF(Input!$A$11="Weekly",CJ46/(Formulas!$A$3*1),CJ46/(Formulas!$A$3*2))),1)*$C46))</f>
        <v>0</v>
      </c>
      <c r="CM46" s="79"/>
      <c r="CN46" s="77"/>
      <c r="CO46" s="77"/>
      <c r="CP46" s="80">
        <f>IF($C46="",ROUND(MIN(1,IF(Input!$A$11="Weekly",CN46/(Formulas!$A$3*1),CN46/(Formulas!$A$3*2))),1),IF(TEXT(ISNUMBER($C46),"#####")="False",ROUND(MIN(1,IF(Input!$A$11="Weekly",CN46/(Formulas!$A$3*1),CN46/(Formulas!$A$3*2))),1),ROUND(MIN(1,IF(Input!$A$11="Weekly",CN46/(Formulas!$A$3*1),CN46/(Formulas!$A$3*2))),1)*$C46))</f>
        <v>0</v>
      </c>
      <c r="CQ46" s="79"/>
      <c r="CR46" s="77"/>
      <c r="CS46" s="77"/>
      <c r="CT46" s="80">
        <f>IF($C46="",ROUND(MIN(1,IF(Input!$A$11="Weekly",CR46/(Formulas!$A$3*1),CR46/(Formulas!$A$3*2))),1),IF(TEXT(ISNUMBER($C46),"#####")="False",ROUND(MIN(1,IF(Input!$A$11="Weekly",CR46/(Formulas!$A$3*1),CR46/(Formulas!$A$3*2))),1),ROUND(MIN(1,IF(Input!$A$11="Weekly",CR46/(Formulas!$A$3*1),CR46/(Formulas!$A$3*2))),1)*$C46))</f>
        <v>0</v>
      </c>
      <c r="CU46" s="79"/>
      <c r="CV46" s="77"/>
      <c r="CW46" s="77"/>
      <c r="CX46" s="80">
        <f>IF($C46="",ROUND(MIN(1,IF(Input!$A$11="Weekly",CV46/(Formulas!$A$3*1),CV46/(Formulas!$A$3*2))),1),IF(TEXT(ISNUMBER($C46),"#####")="False",ROUND(MIN(1,IF(Input!$A$11="Weekly",CV46/(Formulas!$A$3*1),CV46/(Formulas!$A$3*2))),1),ROUND(MIN(1,IF(Input!$A$11="Weekly",CV46/(Formulas!$A$3*1),CV46/(Formulas!$A$3*2))),1)*$C46))</f>
        <v>0</v>
      </c>
      <c r="CY46" s="79"/>
      <c r="CZ46" s="77"/>
      <c r="DA46" s="77"/>
      <c r="DB46" s="80">
        <f>IF($C46="",ROUND(MIN(1,IF(Input!$A$11="Weekly",CZ46/(Formulas!$A$3*1),CZ46/(Formulas!$A$3*2))),1),IF(TEXT(ISNUMBER($C46),"#####")="False",ROUND(MIN(1,IF(Input!$A$11="Weekly",CZ46/(Formulas!$A$3*1),CZ46/(Formulas!$A$3*2))),1),ROUND(MIN(1,IF(Input!$A$11="Weekly",CZ46/(Formulas!$A$3*1),CZ46/(Formulas!$A$3*2))),1)*$C46))</f>
        <v>0</v>
      </c>
      <c r="DC46" s="79"/>
      <c r="DD46" s="77"/>
      <c r="DE46" s="77"/>
      <c r="DF46" s="80">
        <f>IF($C46="",ROUND(MIN(1,IF(Input!$A$11="Weekly",DD46/(Formulas!$A$3*1),DD46/(Formulas!$A$3*2))),1),IF(TEXT(ISNUMBER($C46),"#####")="False",ROUND(MIN(1,IF(Input!$A$11="Weekly",DD46/(Formulas!$A$3*1),DD46/(Formulas!$A$3*2))),1),ROUND(MIN(1,IF(Input!$A$11="Weekly",DD46/(Formulas!$A$3*1),DD46/(Formulas!$A$3*2))),1)*$C46))</f>
        <v>0</v>
      </c>
      <c r="DG46" s="79"/>
      <c r="DH46" s="77"/>
      <c r="DI46" s="77"/>
      <c r="DJ46" s="80">
        <f>IF($C46="",ROUND(MIN(1,IF(Input!$A$11="Weekly",DH46/(Formulas!$A$3*1),DH46/(Formulas!$A$3*2))),1),IF(TEXT(ISNUMBER($C46),"#####")="False",ROUND(MIN(1,IF(Input!$A$11="Weekly",DH46/(Formulas!$A$3*1),DH46/(Formulas!$A$3*2))),1),ROUND(MIN(1,IF(Input!$A$11="Weekly",DH46/(Formulas!$A$3*1),DH46/(Formulas!$A$3*2))),1)*$C46))</f>
        <v>0</v>
      </c>
      <c r="DK46" s="79"/>
      <c r="DL46" s="77"/>
      <c r="DM46" s="77"/>
      <c r="DN46" s="80">
        <f>IF($C46="",ROUND(MIN(1,IF(Input!$A$11="Weekly",DL46/(Formulas!$A$3*1),DL46/(Formulas!$A$3*2))),1),IF(TEXT(ISNUMBER($C46),"#####")="False",ROUND(MIN(1,IF(Input!$A$11="Weekly",DL46/(Formulas!$A$3*1),DL46/(Formulas!$A$3*2))),1),ROUND(MIN(1,IF(Input!$A$11="Weekly",DL46/(Formulas!$A$3*1),DL46/(Formulas!$A$3*2))),1)*$C46))</f>
        <v>0</v>
      </c>
      <c r="DO46" s="79"/>
      <c r="DP46" s="77"/>
      <c r="DQ46" s="77"/>
      <c r="DR46" s="80">
        <f>IF($C46="",ROUND(MIN(1,IF(Input!$A$11="Weekly",DP46/(Formulas!$A$3*1),DP46/(Formulas!$A$3*2))),1),IF(TEXT(ISNUMBER($C46),"#####")="False",ROUND(MIN(1,IF(Input!$A$11="Weekly",DP46/(Formulas!$A$3*1),DP46/(Formulas!$A$3*2))),1),ROUND(MIN(1,IF(Input!$A$11="Weekly",DP46/(Formulas!$A$3*1),DP46/(Formulas!$A$3*2))),1)*$C46))</f>
        <v>0</v>
      </c>
      <c r="DS46" s="79"/>
      <c r="DT46" s="77"/>
      <c r="DU46" s="77"/>
      <c r="DV46" s="80">
        <f>IF($C46="",ROUND(MIN(1,IF(Input!$A$11="Weekly",DT46/(Formulas!$A$3*1),DT46/(Formulas!$A$3*2))),1),IF(TEXT(ISNUMBER($C46),"#####")="False",ROUND(MIN(1,IF(Input!$A$11="Weekly",DT46/(Formulas!$A$3*1),DT46/(Formulas!$A$3*2))),1),ROUND(MIN(1,IF(Input!$A$11="Weekly",DT46/(Formulas!$A$3*1),DT46/(Formulas!$A$3*2))),1)*$C46))</f>
        <v>0</v>
      </c>
      <c r="DW46" s="79"/>
      <c r="DX46" s="77"/>
      <c r="DY46" s="77"/>
      <c r="DZ46" s="80">
        <f>IF($C46="",ROUND(MIN(1,IF(Input!$A$11="Weekly",DX46/(Formulas!$A$3*1),DX46/(Formulas!$A$3*2))),1),IF(TEXT(ISNUMBER($C46),"#####")="False",ROUND(MIN(1,IF(Input!$A$11="Weekly",DX46/(Formulas!$A$3*1),DX46/(Formulas!$A$3*2))),1),ROUND(MIN(1,IF(Input!$A$11="Weekly",DX46/(Formulas!$A$3*1),DX46/(Formulas!$A$3*2))),1)*$C46))</f>
        <v>0</v>
      </c>
      <c r="EA46" s="79"/>
      <c r="EB46" s="77"/>
      <c r="EC46" s="77"/>
      <c r="ED46" s="80">
        <f>IF($C46="",ROUND(MIN(1,IF(Input!$A$11="Weekly",EB46/(Formulas!$A$3*1),EB46/(Formulas!$A$3*2))),1),IF(TEXT(ISNUMBER($C46),"#####")="False",ROUND(MIN(1,IF(Input!$A$11="Weekly",EB46/(Formulas!$A$3*1),EB46/(Formulas!$A$3*2))),1),ROUND(MIN(1,IF(Input!$A$11="Weekly",EB46/(Formulas!$A$3*1),EB46/(Formulas!$A$3*2))),1)*$C46))</f>
        <v>0</v>
      </c>
      <c r="EE46" s="79"/>
      <c r="EF46" s="77"/>
      <c r="EG46" s="77"/>
      <c r="EH46" s="80">
        <f>IF($C46="",ROUND(MIN(1,IF(Input!$A$11="Weekly",EF46/(Formulas!$A$3*1),EF46/(Formulas!$A$3*2))),1),IF(TEXT(ISNUMBER($C46),"#####")="False",ROUND(MIN(1,IF(Input!$A$11="Weekly",EF46/(Formulas!$A$3*1),EF46/(Formulas!$A$3*2))),1),ROUND(MIN(1,IF(Input!$A$11="Weekly",EF46/(Formulas!$A$3*1),EF46/(Formulas!$A$3*2))),1)*$C46))</f>
        <v>0</v>
      </c>
      <c r="EI46" s="79"/>
      <c r="EJ46" s="77"/>
      <c r="EK46" s="77"/>
      <c r="EL46" s="80">
        <f>IF($C46="",ROUND(MIN(1,IF(Input!$A$11="Weekly",EJ46/(Formulas!$A$3*1),EJ46/(Formulas!$A$3*2))),1),IF(TEXT(ISNUMBER($C46),"#####")="False",ROUND(MIN(1,IF(Input!$A$11="Weekly",EJ46/(Formulas!$A$3*1),EJ46/(Formulas!$A$3*2))),1),ROUND(MIN(1,IF(Input!$A$11="Weekly",EJ46/(Formulas!$A$3*1),EJ46/(Formulas!$A$3*2))),1)*$C46))</f>
        <v>0</v>
      </c>
      <c r="EM46" s="79"/>
      <c r="EN46" s="77"/>
      <c r="EO46" s="77"/>
      <c r="EP46" s="80">
        <f>IF($C46="",ROUND(MIN(1,IF(Input!$A$11="Weekly",EN46/(Formulas!$A$3*1),EN46/(Formulas!$A$3*2))),1),IF(TEXT(ISNUMBER($C46),"#####")="False",ROUND(MIN(1,IF(Input!$A$11="Weekly",EN46/(Formulas!$A$3*1),EN46/(Formulas!$A$3*2))),1),ROUND(MIN(1,IF(Input!$A$11="Weekly",EN46/(Formulas!$A$3*1),EN46/(Formulas!$A$3*2))),1)*$C46))</f>
        <v>0</v>
      </c>
      <c r="EQ46" s="79"/>
      <c r="ER46" s="77"/>
      <c r="ES46" s="77"/>
      <c r="ET46" s="80">
        <f>IF($C46="",ROUND(MIN(1,IF(Input!$A$11="Weekly",ER46/(Formulas!$A$3*1),ER46/(Formulas!$A$3*2))),1),IF(TEXT(ISNUMBER($C46),"#####")="False",ROUND(MIN(1,IF(Input!$A$11="Weekly",ER46/(Formulas!$A$3*1),ER46/(Formulas!$A$3*2))),1),ROUND(MIN(1,IF(Input!$A$11="Weekly",ER46/(Formulas!$A$3*1),ER46/(Formulas!$A$3*2))),1)*$C46))</f>
        <v>0</v>
      </c>
      <c r="EU46" s="79"/>
      <c r="EV46" s="77"/>
      <c r="EW46" s="77"/>
      <c r="EX46" s="80">
        <f>IF($C46="",ROUND(MIN(1,IF(Input!$A$11="Weekly",EV46/(Formulas!$A$3*1),EV46/(Formulas!$A$3*2))),1),IF(TEXT(ISNUMBER($C46),"#####")="False",ROUND(MIN(1,IF(Input!$A$11="Weekly",EV46/(Formulas!$A$3*1),EV46/(Formulas!$A$3*2))),1),ROUND(MIN(1,IF(Input!$A$11="Weekly",EV46/(Formulas!$A$3*1),EV46/(Formulas!$A$3*2))),1)*$C46))</f>
        <v>0</v>
      </c>
      <c r="EY46" s="79"/>
      <c r="EZ46" s="77"/>
      <c r="FA46" s="77"/>
      <c r="FB46" s="80">
        <f>IF($C46="",ROUND(MIN(1,IF(Input!$A$11="Weekly",EZ46/(Formulas!$A$3*1),EZ46/(Formulas!$A$3*2))),1),IF(TEXT(ISNUMBER($C46),"#####")="False",ROUND(MIN(1,IF(Input!$A$11="Weekly",EZ46/(Formulas!$A$3*1),EZ46/(Formulas!$A$3*2))),1),ROUND(MIN(1,IF(Input!$A$11="Weekly",EZ46/(Formulas!$A$3*1),EZ46/(Formulas!$A$3*2))),1)*$C46))</f>
        <v>0</v>
      </c>
      <c r="FC46" s="79"/>
      <c r="FD46" s="77"/>
      <c r="FE46" s="77"/>
      <c r="FF46" s="80">
        <f>IF($C46="",ROUND(MIN(1,IF(Input!$A$11="Weekly",FD46/(Formulas!$A$3*1),FD46/(Formulas!$A$3*2))),1),IF(TEXT(ISNUMBER($C46),"#####")="False",ROUND(MIN(1,IF(Input!$A$11="Weekly",FD46/(Formulas!$A$3*1),FD46/(Formulas!$A$3*2))),1),ROUND(MIN(1,IF(Input!$A$11="Weekly",FD46/(Formulas!$A$3*1),FD46/(Formulas!$A$3*2))),1)*$C46))</f>
        <v>0</v>
      </c>
      <c r="FG46" s="79"/>
      <c r="FH46" s="77"/>
      <c r="FI46" s="77"/>
      <c r="FJ46" s="80">
        <f>IF($C46="",ROUND(MIN(1,IF(Input!$A$11="Weekly",FH46/(Formulas!$A$3*1),FH46/(Formulas!$A$3*2))),1),IF(TEXT(ISNUMBER($C46),"#####")="False",ROUND(MIN(1,IF(Input!$A$11="Weekly",FH46/(Formulas!$A$3*1),FH46/(Formulas!$A$3*2))),1),ROUND(MIN(1,IF(Input!$A$11="Weekly",FH46/(Formulas!$A$3*1),FH46/(Formulas!$A$3*2))),1)*$C46))</f>
        <v>0</v>
      </c>
      <c r="FK46" s="79"/>
      <c r="FL46" s="77"/>
      <c r="FM46" s="77"/>
      <c r="FN46" s="80">
        <f>IF($C46="",ROUND(MIN(1,IF(Input!$A$11="Weekly",FL46/(Formulas!$A$3*1),FL46/(Formulas!$A$3*2))),1),IF(TEXT(ISNUMBER($C46),"#####")="False",ROUND(MIN(1,IF(Input!$A$11="Weekly",FL46/(Formulas!$A$3*1),FL46/(Formulas!$A$3*2))),1),ROUND(MIN(1,IF(Input!$A$11="Weekly",FL46/(Formulas!$A$3*1),FL46/(Formulas!$A$3*2))),1)*$C46))</f>
        <v>0</v>
      </c>
      <c r="FO46" s="79"/>
      <c r="FP46" s="77"/>
      <c r="FQ46" s="77"/>
      <c r="FR46" s="80">
        <f>IF($C46="",ROUND(MIN(1,IF(Input!$A$11="Weekly",FP46/(Formulas!$A$3*1),FP46/(Formulas!$A$3*2))),1),IF(TEXT(ISNUMBER($C46),"#####")="False",ROUND(MIN(1,IF(Input!$A$11="Weekly",FP46/(Formulas!$A$3*1),FP46/(Formulas!$A$3*2))),1),ROUND(MIN(1,IF(Input!$A$11="Weekly",FP46/(Formulas!$A$3*1),FP46/(Formulas!$A$3*2))),1)*$C46))</f>
        <v>0</v>
      </c>
      <c r="FS46" s="79"/>
      <c r="FT46" s="77"/>
      <c r="FU46" s="77"/>
      <c r="FV46" s="80">
        <f>IF($C46="",ROUND(MIN(1,IF(Input!$A$11="Weekly",FT46/(Formulas!$A$3*1),FT46/(Formulas!$A$3*2))),1),IF(TEXT(ISNUMBER($C46),"#####")="False",ROUND(MIN(1,IF(Input!$A$11="Weekly",FT46/(Formulas!$A$3*1),FT46/(Formulas!$A$3*2))),1),ROUND(MIN(1,IF(Input!$A$11="Weekly",FT46/(Formulas!$A$3*1),FT46/(Formulas!$A$3*2))),1)*$C46))</f>
        <v>0</v>
      </c>
      <c r="FW46" s="79"/>
      <c r="FX46" s="77"/>
      <c r="FY46" s="77"/>
      <c r="FZ46" s="80">
        <f>IF($C46="",ROUND(MIN(1,IF(Input!$A$11="Weekly",FX46/(Formulas!$A$3*1),FX46/(Formulas!$A$3*2))),1),IF(TEXT(ISNUMBER($C46),"#####")="False",ROUND(MIN(1,IF(Input!$A$11="Weekly",FX46/(Formulas!$A$3*1),FX46/(Formulas!$A$3*2))),1),ROUND(MIN(1,IF(Input!$A$11="Weekly",FX46/(Formulas!$A$3*1),FX46/(Formulas!$A$3*2))),1)*$C46))</f>
        <v>0</v>
      </c>
      <c r="GA46" s="79"/>
      <c r="GB46" s="77"/>
      <c r="GC46" s="77"/>
      <c r="GD46" s="80">
        <f>IF($C46="",ROUND(MIN(1,IF(Input!$A$11="Weekly",GB46/(Formulas!$A$3*1),GB46/(Formulas!$A$3*2))),1),IF(TEXT(ISNUMBER($C46),"#####")="False",ROUND(MIN(1,IF(Input!$A$11="Weekly",GB46/(Formulas!$A$3*1),GB46/(Formulas!$A$3*2))),1),ROUND(MIN(1,IF(Input!$A$11="Weekly",GB46/(Formulas!$A$3*1),GB46/(Formulas!$A$3*2))),1)*$C46))</f>
        <v>0</v>
      </c>
      <c r="GE46" s="79"/>
      <c r="GF46" s="77"/>
      <c r="GG46" s="77"/>
      <c r="GH46" s="80">
        <f>IF($C46="",ROUND(MIN(1,IF(Input!$A$11="Weekly",GF46/(Formulas!$A$3*1),GF46/(Formulas!$A$3*2))),1),IF(TEXT(ISNUMBER($C46),"#####")="False",ROUND(MIN(1,IF(Input!$A$11="Weekly",GF46/(Formulas!$A$3*1),GF46/(Formulas!$A$3*2))),1),ROUND(MIN(1,IF(Input!$A$11="Weekly",GF46/(Formulas!$A$3*1),GF46/(Formulas!$A$3*2))),1)*$C46))</f>
        <v>0</v>
      </c>
      <c r="GI46" s="79"/>
      <c r="GJ46" s="77"/>
      <c r="GK46" s="77"/>
      <c r="GL46" s="80">
        <f>IF($C46="",ROUND(MIN(1,IF(Input!$A$11="Weekly",GJ46/(Formulas!$A$3*1),GJ46/(Formulas!$A$3*2))),1),IF(TEXT(ISNUMBER($C46),"#####")="False",ROUND(MIN(1,IF(Input!$A$11="Weekly",GJ46/(Formulas!$A$3*1),GJ46/(Formulas!$A$3*2))),1),ROUND(MIN(1,IF(Input!$A$11="Weekly",GJ46/(Formulas!$A$3*1),GJ46/(Formulas!$A$3*2))),1)*$C46))</f>
        <v>0</v>
      </c>
      <c r="GM46" s="79"/>
      <c r="GN46" s="77"/>
      <c r="GO46" s="77"/>
      <c r="GP46" s="80">
        <f>IF($C46="",ROUND(MIN(1,IF(Input!$A$11="Weekly",GN46/(Formulas!$A$3*1),GN46/(Formulas!$A$3*2))),1),IF(TEXT(ISNUMBER($C46),"#####")="False",ROUND(MIN(1,IF(Input!$A$11="Weekly",GN46/(Formulas!$A$3*1),GN46/(Formulas!$A$3*2))),1),ROUND(MIN(1,IF(Input!$A$11="Weekly",GN46/(Formulas!$A$3*1),GN46/(Formulas!$A$3*2))),1)*$C46))</f>
        <v>0</v>
      </c>
      <c r="GQ46" s="79"/>
      <c r="GR46" s="77"/>
      <c r="GS46" s="77"/>
      <c r="GT46" s="80">
        <f>IF($C46="",ROUND(MIN(1,IF(Input!$A$11="Weekly",GR46/(Formulas!$A$3*1),GR46/(Formulas!$A$3*2))),1),IF(TEXT(ISNUMBER($C46),"#####")="False",ROUND(MIN(1,IF(Input!$A$11="Weekly",GR46/(Formulas!$A$3*1),GR46/(Formulas!$A$3*2))),1),ROUND(MIN(1,IF(Input!$A$11="Weekly",GR46/(Formulas!$A$3*1),GR46/(Formulas!$A$3*2))),1)*$C46))</f>
        <v>0</v>
      </c>
      <c r="GU46" s="79"/>
      <c r="GV46" s="77"/>
      <c r="GW46" s="77"/>
      <c r="GX46" s="80">
        <f>IF($C46="",ROUND(MIN(1,IF(Input!$A$11="Weekly",GV46/(Formulas!$A$3*1),GV46/(Formulas!$A$3*2))),1),IF(TEXT(ISNUMBER($C46),"#####")="False",ROUND(MIN(1,IF(Input!$A$11="Weekly",GV46/(Formulas!$A$3*1),GV46/(Formulas!$A$3*2))),1),ROUND(MIN(1,IF(Input!$A$11="Weekly",GV46/(Formulas!$A$3*1),GV46/(Formulas!$A$3*2))),1)*$C46))</f>
        <v>0</v>
      </c>
      <c r="GY46" s="79"/>
      <c r="GZ46" s="77"/>
      <c r="HA46" s="77"/>
      <c r="HB46" s="80">
        <f>IF($C46="",ROUND(MIN(1,IF(Input!$A$11="Weekly",GZ46/(Formulas!$A$3*1),GZ46/(Formulas!$A$3*2))),1),IF(TEXT(ISNUMBER($C46),"#####")="False",ROUND(MIN(1,IF(Input!$A$11="Weekly",GZ46/(Formulas!$A$3*1),GZ46/(Formulas!$A$3*2))),1),ROUND(MIN(1,IF(Input!$A$11="Weekly",GZ46/(Formulas!$A$3*1),GZ46/(Formulas!$A$3*2))),1)*$C46))</f>
        <v>0</v>
      </c>
      <c r="HC46" s="79"/>
      <c r="HD46" s="77"/>
      <c r="HE46" s="77"/>
      <c r="HF46" s="80">
        <f>IF($C46="",ROUND(MIN(1,IF(Input!$A$11="Weekly",HD46/(Formulas!$A$3*1),HD46/(Formulas!$A$3*2))),1),IF(TEXT(ISNUMBER($C46),"#####")="False",ROUND(MIN(1,IF(Input!$A$11="Weekly",HD46/(Formulas!$A$3*1),HD46/(Formulas!$A$3*2))),1),ROUND(MIN(1,IF(Input!$A$11="Weekly",HD46/(Formulas!$A$3*1),HD46/(Formulas!$A$3*2))),1)*$C46))</f>
        <v>0</v>
      </c>
      <c r="HG46" s="79"/>
      <c r="HH46" s="35"/>
      <c r="HI46" s="35">
        <f t="shared" si="4"/>
        <v>0</v>
      </c>
      <c r="HJ46" s="35"/>
      <c r="HK46" s="35">
        <f t="shared" si="5"/>
        <v>0</v>
      </c>
      <c r="HL46" s="35"/>
      <c r="HM46" s="35">
        <f t="shared" si="6"/>
        <v>0</v>
      </c>
      <c r="HN46" s="35"/>
      <c r="HO46" s="35">
        <f t="shared" si="3"/>
        <v>0</v>
      </c>
      <c r="HP46" s="35"/>
      <c r="HQ46" s="35"/>
      <c r="HR46" s="35"/>
      <c r="HS46" s="35"/>
      <c r="HT46" s="35"/>
    </row>
    <row r="47" spans="2:228" x14ac:dyDescent="0.25">
      <c r="B47" s="74"/>
      <c r="D47" s="77"/>
      <c r="E47" s="77"/>
      <c r="F47" s="80">
        <f>IF($C47="",ROUND(MIN(1,IF(Input!$A$11="Weekly",D47/(Formulas!$A$3*1),D47/(Formulas!$A$3*2))),1),IF(TEXT(ISNUMBER($C47),"#####")="False",ROUND(MIN(1,IF(Input!$A$11="Weekly",D47/(Formulas!$A$3*1),D47/(Formulas!$A$3*2))),1),ROUND(MIN(1,IF(Input!$A$11="Weekly",D47/(Formulas!$A$3*1),D47/(Formulas!$A$3*2))),1)*$C47))</f>
        <v>0</v>
      </c>
      <c r="G47" s="101"/>
      <c r="H47" s="77"/>
      <c r="I47" s="77"/>
      <c r="J47" s="80">
        <f>IF($C47="",ROUND(MIN(1,IF(Input!$A$11="Weekly",H47/(Formulas!$A$3*1),H47/(Formulas!$A$3*2))),1),IF(TEXT(ISNUMBER($C47),"#####")="False",ROUND(MIN(1,IF(Input!$A$11="Weekly",H47/(Formulas!$A$3*1),H47/(Formulas!$A$3*2))),1),ROUND(MIN(1,IF(Input!$A$11="Weekly",H47/(Formulas!$A$3*1),H47/(Formulas!$A$3*2))),1)*$C47))</f>
        <v>0</v>
      </c>
      <c r="K47" s="101"/>
      <c r="L47" s="77"/>
      <c r="M47" s="77"/>
      <c r="N47" s="80">
        <f>IF($C47="",ROUND(MIN(1,IF(Input!$A$11="Weekly",L47/(Formulas!$A$3*1),L47/(Formulas!$A$3*2))),1),IF(TEXT(ISNUMBER($C47),"#####")="False",ROUND(MIN(1,IF(Input!$A$11="Weekly",L47/(Formulas!$A$3*1),L47/(Formulas!$A$3*2))),1),ROUND(MIN(1,IF(Input!$A$11="Weekly",L47/(Formulas!$A$3*1),L47/(Formulas!$A$3*2))),1)*$C47))</f>
        <v>0</v>
      </c>
      <c r="O47" s="101"/>
      <c r="P47" s="77"/>
      <c r="Q47" s="77"/>
      <c r="R47" s="80">
        <f>IF($C47="",ROUND(MIN(1,IF(Input!$A$11="Weekly",P47/(Formulas!$A$3*1),P47/(Formulas!$A$3*2))),1),IF(TEXT(ISNUMBER($C47),"#####")="False",ROUND(MIN(1,IF(Input!$A$11="Weekly",P47/(Formulas!$A$3*1),P47/(Formulas!$A$3*2))),1),ROUND(MIN(1,IF(Input!$A$11="Weekly",P47/(Formulas!$A$3*1),P47/(Formulas!$A$3*2))),1)*$C47))</f>
        <v>0</v>
      </c>
      <c r="S47" s="101"/>
      <c r="T47" s="77"/>
      <c r="U47" s="77"/>
      <c r="V47" s="80">
        <f>IF($C47="",ROUND(MIN(1,IF(Input!$A$11="Weekly",T47/(Formulas!$A$3*1),T47/(Formulas!$A$3*2))),1),IF(TEXT(ISNUMBER($C47),"#####")="False",ROUND(MIN(1,IF(Input!$A$11="Weekly",T47/(Formulas!$A$3*1),T47/(Formulas!$A$3*2))),1),ROUND(MIN(1,IF(Input!$A$11="Weekly",T47/(Formulas!$A$3*1),T47/(Formulas!$A$3*2))),1)*$C47))</f>
        <v>0</v>
      </c>
      <c r="W47" s="79"/>
      <c r="X47" s="77"/>
      <c r="Y47" s="77"/>
      <c r="Z47" s="80">
        <f>IF($C47="",ROUND(MIN(1,IF(Input!$A$11="Weekly",X47/(Formulas!$A$3*1),X47/(Formulas!$A$3*2))),1),IF(TEXT(ISNUMBER($C47),"#####")="False",ROUND(MIN(1,IF(Input!$A$11="Weekly",X47/(Formulas!$A$3*1),X47/(Formulas!$A$3*2))),1),ROUND(MIN(1,IF(Input!$A$11="Weekly",X47/(Formulas!$A$3*1),X47/(Formulas!$A$3*2))),1)*$C47))</f>
        <v>0</v>
      </c>
      <c r="AA47" s="101"/>
      <c r="AB47" s="77"/>
      <c r="AC47" s="77"/>
      <c r="AD47" s="80">
        <f>IF($C47="",ROUND(MIN(1,IF(Input!$A$11="Weekly",AB47/(Formulas!$A$3*1),AB47/(Formulas!$A$3*2))),1),IF(TEXT(ISNUMBER($C47),"#####")="False",ROUND(MIN(1,IF(Input!$A$11="Weekly",AB47/(Formulas!$A$3*1),AB47/(Formulas!$A$3*2))),1),ROUND(MIN(1,IF(Input!$A$11="Weekly",AB47/(Formulas!$A$3*1),AB47/(Formulas!$A$3*2))),1)*$C47))</f>
        <v>0</v>
      </c>
      <c r="AE47" s="101"/>
      <c r="AF47" s="77"/>
      <c r="AG47" s="77"/>
      <c r="AH47" s="80">
        <f>IF($C47="",ROUND(MIN(1,IF(Input!$A$11="Weekly",AF47/(Formulas!$A$3*1),AF47/(Formulas!$A$3*2))),1),IF(TEXT(ISNUMBER($C47),"#####")="False",ROUND(MIN(1,IF(Input!$A$11="Weekly",AF47/(Formulas!$A$3*1),AF47/(Formulas!$A$3*2))),1),ROUND(MIN(1,IF(Input!$A$11="Weekly",AF47/(Formulas!$A$3*1),AF47/(Formulas!$A$3*2))),1)*$C47))</f>
        <v>0</v>
      </c>
      <c r="AI47" s="101"/>
      <c r="AJ47" s="77"/>
      <c r="AK47" s="77"/>
      <c r="AL47" s="80">
        <f>IF($C47="",ROUND(MIN(1,IF(Input!$A$11="Weekly",AJ47/(Formulas!$A$3*1),AJ47/(Formulas!$A$3*2))),1),IF(TEXT(ISNUMBER($C47),"#####")="False",ROUND(MIN(1,IF(Input!$A$11="Weekly",AJ47/(Formulas!$A$3*1),AJ47/(Formulas!$A$3*2))),1),ROUND(MIN(1,IF(Input!$A$11="Weekly",AJ47/(Formulas!$A$3*1),AJ47/(Formulas!$A$3*2))),1)*$C47))</f>
        <v>0</v>
      </c>
      <c r="AM47" s="79"/>
      <c r="AN47" s="77"/>
      <c r="AO47" s="77"/>
      <c r="AP47" s="80">
        <f>IF($C47="",ROUND(MIN(1,IF(Input!$A$11="Weekly",AN47/(Formulas!$A$3*1),AN47/(Formulas!$A$3*2))),1),IF(TEXT(ISNUMBER($C47),"#####")="False",ROUND(MIN(1,IF(Input!$A$11="Weekly",AN47/(Formulas!$A$3*1),AN47/(Formulas!$A$3*2))),1),ROUND(MIN(1,IF(Input!$A$11="Weekly",AN47/(Formulas!$A$3*1),AN47/(Formulas!$A$3*2))),1)*$C47))</f>
        <v>0</v>
      </c>
      <c r="AQ47" s="79"/>
      <c r="AR47" s="77"/>
      <c r="AS47" s="77"/>
      <c r="AT47" s="80">
        <f>IF($C47="",ROUND(MIN(1,IF(Input!$A$11="Weekly",AR47/(Formulas!$A$3*1),AR47/(Formulas!$A$3*2))),1),IF(TEXT(ISNUMBER($C47),"#####")="False",ROUND(MIN(1,IF(Input!$A$11="Weekly",AR47/(Formulas!$A$3*1),AR47/(Formulas!$A$3*2))),1),ROUND(MIN(1,IF(Input!$A$11="Weekly",AR47/(Formulas!$A$3*1),AR47/(Formulas!$A$3*2))),1)*$C47))</f>
        <v>0</v>
      </c>
      <c r="AU47" s="79"/>
      <c r="AV47" s="77"/>
      <c r="AW47" s="77"/>
      <c r="AX47" s="80">
        <f>IF($C47="",ROUND(MIN(1,IF(Input!$A$11="Weekly",AV47/(Formulas!$A$3*1),AV47/(Formulas!$A$3*2))),1),IF(TEXT(ISNUMBER($C47),"#####")="False",ROUND(MIN(1,IF(Input!$A$11="Weekly",AV47/(Formulas!$A$3*1),AV47/(Formulas!$A$3*2))),1),ROUND(MIN(1,IF(Input!$A$11="Weekly",AV47/(Formulas!$A$3*1),AV47/(Formulas!$A$3*2))),1)*$C47))</f>
        <v>0</v>
      </c>
      <c r="AY47" s="79"/>
      <c r="AZ47" s="77"/>
      <c r="BA47" s="77"/>
      <c r="BB47" s="80">
        <f>IF($C47="",ROUND(MIN(1,IF(Input!$A$11="Weekly",AZ47/(Formulas!$A$3*1),AZ47/(Formulas!$A$3*2))),1),IF(TEXT(ISNUMBER($C47),"#####")="False",ROUND(MIN(1,IF(Input!$A$11="Weekly",AZ47/(Formulas!$A$3*1),AZ47/(Formulas!$A$3*2))),1),ROUND(MIN(1,IF(Input!$A$11="Weekly",AZ47/(Formulas!$A$3*1),AZ47/(Formulas!$A$3*2))),1)*$C47))</f>
        <v>0</v>
      </c>
      <c r="BC47" s="79"/>
      <c r="BD47" s="77"/>
      <c r="BE47" s="77"/>
      <c r="BF47" s="80">
        <f>IF($C47="",ROUND(MIN(1,IF(Input!$A$11="Weekly",BD47/(Formulas!$A$3*1),BD47/(Formulas!$A$3*2))),1),IF(TEXT(ISNUMBER($C47),"#####")="False",ROUND(MIN(1,IF(Input!$A$11="Weekly",BD47/(Formulas!$A$3*1),BD47/(Formulas!$A$3*2))),1),ROUND(MIN(1,IF(Input!$A$11="Weekly",BD47/(Formulas!$A$3*1),BD47/(Formulas!$A$3*2))),1)*$C47))</f>
        <v>0</v>
      </c>
      <c r="BG47" s="79"/>
      <c r="BH47" s="77"/>
      <c r="BI47" s="77"/>
      <c r="BJ47" s="80">
        <f>IF($C47="",ROUND(MIN(1,IF(Input!$A$11="Weekly",BH47/(Formulas!$A$3*1),BH47/(Formulas!$A$3*2))),1),IF(TEXT(ISNUMBER($C47),"#####")="False",ROUND(MIN(1,IF(Input!$A$11="Weekly",BH47/(Formulas!$A$3*1),BH47/(Formulas!$A$3*2))),1),ROUND(MIN(1,IF(Input!$A$11="Weekly",BH47/(Formulas!$A$3*1),BH47/(Formulas!$A$3*2))),1)*$C47))</f>
        <v>0</v>
      </c>
      <c r="BK47" s="79"/>
      <c r="BL47" s="77"/>
      <c r="BM47" s="77"/>
      <c r="BN47" s="80">
        <f>IF($C47="",ROUND(MIN(1,IF(Input!$A$11="Weekly",BL47/(Formulas!$A$3*1),BL47/(Formulas!$A$3*2))),1),IF(TEXT(ISNUMBER($C47),"#####")="False",ROUND(MIN(1,IF(Input!$A$11="Weekly",BL47/(Formulas!$A$3*1),BL47/(Formulas!$A$3*2))),1),ROUND(MIN(1,IF(Input!$A$11="Weekly",BL47/(Formulas!$A$3*1),BL47/(Formulas!$A$3*2))),1)*$C47))</f>
        <v>0</v>
      </c>
      <c r="BO47" s="79"/>
      <c r="BP47" s="77"/>
      <c r="BQ47" s="77"/>
      <c r="BR47" s="80">
        <f>IF($C47="",ROUND(MIN(1,IF(Input!$A$11="Weekly",BP47/(Formulas!$A$3*1),BP47/(Formulas!$A$3*2))),1),IF(TEXT(ISNUMBER($C47),"#####")="False",ROUND(MIN(1,IF(Input!$A$11="Weekly",BP47/(Formulas!$A$3*1),BP47/(Formulas!$A$3*2))),1),ROUND(MIN(1,IF(Input!$A$11="Weekly",BP47/(Formulas!$A$3*1),BP47/(Formulas!$A$3*2))),1)*$C47))</f>
        <v>0</v>
      </c>
      <c r="BS47" s="79"/>
      <c r="BT47" s="77"/>
      <c r="BU47" s="77"/>
      <c r="BV47" s="80">
        <f>IF($C47="",ROUND(MIN(1,IF(Input!$A$11="Weekly",BT47/(Formulas!$A$3*1),BT47/(Formulas!$A$3*2))),1),IF(TEXT(ISNUMBER($C47),"#####")="False",ROUND(MIN(1,IF(Input!$A$11="Weekly",BT47/(Formulas!$A$3*1),BT47/(Formulas!$A$3*2))),1),ROUND(MIN(1,IF(Input!$A$11="Weekly",BT47/(Formulas!$A$3*1),BT47/(Formulas!$A$3*2))),1)*$C47))</f>
        <v>0</v>
      </c>
      <c r="BW47" s="79"/>
      <c r="BX47" s="77"/>
      <c r="BY47" s="77"/>
      <c r="BZ47" s="80">
        <f>IF($C47="",ROUND(MIN(1,IF(Input!$A$11="Weekly",BX47/(Formulas!$A$3*1),BX47/(Formulas!$A$3*2))),1),IF(TEXT(ISNUMBER($C47),"#####")="False",ROUND(MIN(1,IF(Input!$A$11="Weekly",BX47/(Formulas!$A$3*1),BX47/(Formulas!$A$3*2))),1),ROUND(MIN(1,IF(Input!$A$11="Weekly",BX47/(Formulas!$A$3*1),BX47/(Formulas!$A$3*2))),1)*$C47))</f>
        <v>0</v>
      </c>
      <c r="CA47" s="79"/>
      <c r="CB47" s="77"/>
      <c r="CC47" s="77"/>
      <c r="CD47" s="80">
        <f>IF($C47="",ROUND(MIN(1,IF(Input!$A$11="Weekly",CB47/(Formulas!$A$3*1),CB47/(Formulas!$A$3*2))),1),IF(TEXT(ISNUMBER($C47),"#####")="False",ROUND(MIN(1,IF(Input!$A$11="Weekly",CB47/(Formulas!$A$3*1),CB47/(Formulas!$A$3*2))),1),ROUND(MIN(1,IF(Input!$A$11="Weekly",CB47/(Formulas!$A$3*1),CB47/(Formulas!$A$3*2))),1)*$C47))</f>
        <v>0</v>
      </c>
      <c r="CE47" s="79"/>
      <c r="CF47" s="77"/>
      <c r="CG47" s="77"/>
      <c r="CH47" s="80">
        <f>IF($C47="",ROUND(MIN(1,IF(Input!$A$11="Weekly",CF47/(Formulas!$A$3*1),CF47/(Formulas!$A$3*2))),1),IF(TEXT(ISNUMBER($C47),"#####")="False",ROUND(MIN(1,IF(Input!$A$11="Weekly",CF47/(Formulas!$A$3*1),CF47/(Formulas!$A$3*2))),1),ROUND(MIN(1,IF(Input!$A$11="Weekly",CF47/(Formulas!$A$3*1),CF47/(Formulas!$A$3*2))),1)*$C47))</f>
        <v>0</v>
      </c>
      <c r="CI47" s="79"/>
      <c r="CJ47" s="77"/>
      <c r="CK47" s="77"/>
      <c r="CL47" s="80">
        <f>IF($C47="",ROUND(MIN(1,IF(Input!$A$11="Weekly",CJ47/(Formulas!$A$3*1),CJ47/(Formulas!$A$3*2))),1),IF(TEXT(ISNUMBER($C47),"#####")="False",ROUND(MIN(1,IF(Input!$A$11="Weekly",CJ47/(Formulas!$A$3*1),CJ47/(Formulas!$A$3*2))),1),ROUND(MIN(1,IF(Input!$A$11="Weekly",CJ47/(Formulas!$A$3*1),CJ47/(Formulas!$A$3*2))),1)*$C47))</f>
        <v>0</v>
      </c>
      <c r="CM47" s="79"/>
      <c r="CN47" s="77"/>
      <c r="CO47" s="77"/>
      <c r="CP47" s="80">
        <f>IF($C47="",ROUND(MIN(1,IF(Input!$A$11="Weekly",CN47/(Formulas!$A$3*1),CN47/(Formulas!$A$3*2))),1),IF(TEXT(ISNUMBER($C47),"#####")="False",ROUND(MIN(1,IF(Input!$A$11="Weekly",CN47/(Formulas!$A$3*1),CN47/(Formulas!$A$3*2))),1),ROUND(MIN(1,IF(Input!$A$11="Weekly",CN47/(Formulas!$A$3*1),CN47/(Formulas!$A$3*2))),1)*$C47))</f>
        <v>0</v>
      </c>
      <c r="CQ47" s="79"/>
      <c r="CR47" s="77"/>
      <c r="CS47" s="77"/>
      <c r="CT47" s="80">
        <f>IF($C47="",ROUND(MIN(1,IF(Input!$A$11="Weekly",CR47/(Formulas!$A$3*1),CR47/(Formulas!$A$3*2))),1),IF(TEXT(ISNUMBER($C47),"#####")="False",ROUND(MIN(1,IF(Input!$A$11="Weekly",CR47/(Formulas!$A$3*1),CR47/(Formulas!$A$3*2))),1),ROUND(MIN(1,IF(Input!$A$11="Weekly",CR47/(Formulas!$A$3*1),CR47/(Formulas!$A$3*2))),1)*$C47))</f>
        <v>0</v>
      </c>
      <c r="CU47" s="79"/>
      <c r="CV47" s="77"/>
      <c r="CW47" s="77"/>
      <c r="CX47" s="80">
        <f>IF($C47="",ROUND(MIN(1,IF(Input!$A$11="Weekly",CV47/(Formulas!$A$3*1),CV47/(Formulas!$A$3*2))),1),IF(TEXT(ISNUMBER($C47),"#####")="False",ROUND(MIN(1,IF(Input!$A$11="Weekly",CV47/(Formulas!$A$3*1),CV47/(Formulas!$A$3*2))),1),ROUND(MIN(1,IF(Input!$A$11="Weekly",CV47/(Formulas!$A$3*1),CV47/(Formulas!$A$3*2))),1)*$C47))</f>
        <v>0</v>
      </c>
      <c r="CY47" s="79"/>
      <c r="CZ47" s="77"/>
      <c r="DA47" s="77"/>
      <c r="DB47" s="80">
        <f>IF($C47="",ROUND(MIN(1,IF(Input!$A$11="Weekly",CZ47/(Formulas!$A$3*1),CZ47/(Formulas!$A$3*2))),1),IF(TEXT(ISNUMBER($C47),"#####")="False",ROUND(MIN(1,IF(Input!$A$11="Weekly",CZ47/(Formulas!$A$3*1),CZ47/(Formulas!$A$3*2))),1),ROUND(MIN(1,IF(Input!$A$11="Weekly",CZ47/(Formulas!$A$3*1),CZ47/(Formulas!$A$3*2))),1)*$C47))</f>
        <v>0</v>
      </c>
      <c r="DC47" s="79"/>
      <c r="DD47" s="77"/>
      <c r="DE47" s="77"/>
      <c r="DF47" s="80">
        <f>IF($C47="",ROUND(MIN(1,IF(Input!$A$11="Weekly",DD47/(Formulas!$A$3*1),DD47/(Formulas!$A$3*2))),1),IF(TEXT(ISNUMBER($C47),"#####")="False",ROUND(MIN(1,IF(Input!$A$11="Weekly",DD47/(Formulas!$A$3*1),DD47/(Formulas!$A$3*2))),1),ROUND(MIN(1,IF(Input!$A$11="Weekly",DD47/(Formulas!$A$3*1),DD47/(Formulas!$A$3*2))),1)*$C47))</f>
        <v>0</v>
      </c>
      <c r="DG47" s="79"/>
      <c r="DH47" s="77"/>
      <c r="DI47" s="77"/>
      <c r="DJ47" s="80">
        <f>IF($C47="",ROUND(MIN(1,IF(Input!$A$11="Weekly",DH47/(Formulas!$A$3*1),DH47/(Formulas!$A$3*2))),1),IF(TEXT(ISNUMBER($C47),"#####")="False",ROUND(MIN(1,IF(Input!$A$11="Weekly",DH47/(Formulas!$A$3*1),DH47/(Formulas!$A$3*2))),1),ROUND(MIN(1,IF(Input!$A$11="Weekly",DH47/(Formulas!$A$3*1),DH47/(Formulas!$A$3*2))),1)*$C47))</f>
        <v>0</v>
      </c>
      <c r="DK47" s="79"/>
      <c r="DL47" s="77"/>
      <c r="DM47" s="77"/>
      <c r="DN47" s="80">
        <f>IF($C47="",ROUND(MIN(1,IF(Input!$A$11="Weekly",DL47/(Formulas!$A$3*1),DL47/(Formulas!$A$3*2))),1),IF(TEXT(ISNUMBER($C47),"#####")="False",ROUND(MIN(1,IF(Input!$A$11="Weekly",DL47/(Formulas!$A$3*1),DL47/(Formulas!$A$3*2))),1),ROUND(MIN(1,IF(Input!$A$11="Weekly",DL47/(Formulas!$A$3*1),DL47/(Formulas!$A$3*2))),1)*$C47))</f>
        <v>0</v>
      </c>
      <c r="DO47" s="79"/>
      <c r="DP47" s="77"/>
      <c r="DQ47" s="77"/>
      <c r="DR47" s="80">
        <f>IF($C47="",ROUND(MIN(1,IF(Input!$A$11="Weekly",DP47/(Formulas!$A$3*1),DP47/(Formulas!$A$3*2))),1),IF(TEXT(ISNUMBER($C47),"#####")="False",ROUND(MIN(1,IF(Input!$A$11="Weekly",DP47/(Formulas!$A$3*1),DP47/(Formulas!$A$3*2))),1),ROUND(MIN(1,IF(Input!$A$11="Weekly",DP47/(Formulas!$A$3*1),DP47/(Formulas!$A$3*2))),1)*$C47))</f>
        <v>0</v>
      </c>
      <c r="DS47" s="79"/>
      <c r="DT47" s="77"/>
      <c r="DU47" s="77"/>
      <c r="DV47" s="80">
        <f>IF($C47="",ROUND(MIN(1,IF(Input!$A$11="Weekly",DT47/(Formulas!$A$3*1),DT47/(Formulas!$A$3*2))),1),IF(TEXT(ISNUMBER($C47),"#####")="False",ROUND(MIN(1,IF(Input!$A$11="Weekly",DT47/(Formulas!$A$3*1),DT47/(Formulas!$A$3*2))),1),ROUND(MIN(1,IF(Input!$A$11="Weekly",DT47/(Formulas!$A$3*1),DT47/(Formulas!$A$3*2))),1)*$C47))</f>
        <v>0</v>
      </c>
      <c r="DW47" s="79"/>
      <c r="DX47" s="77"/>
      <c r="DY47" s="77"/>
      <c r="DZ47" s="80">
        <f>IF($C47="",ROUND(MIN(1,IF(Input!$A$11="Weekly",DX47/(Formulas!$A$3*1),DX47/(Formulas!$A$3*2))),1),IF(TEXT(ISNUMBER($C47),"#####")="False",ROUND(MIN(1,IF(Input!$A$11="Weekly",DX47/(Formulas!$A$3*1),DX47/(Formulas!$A$3*2))),1),ROUND(MIN(1,IF(Input!$A$11="Weekly",DX47/(Formulas!$A$3*1),DX47/(Formulas!$A$3*2))),1)*$C47))</f>
        <v>0</v>
      </c>
      <c r="EA47" s="79"/>
      <c r="EB47" s="77"/>
      <c r="EC47" s="77"/>
      <c r="ED47" s="80">
        <f>IF($C47="",ROUND(MIN(1,IF(Input!$A$11="Weekly",EB47/(Formulas!$A$3*1),EB47/(Formulas!$A$3*2))),1),IF(TEXT(ISNUMBER($C47),"#####")="False",ROUND(MIN(1,IF(Input!$A$11="Weekly",EB47/(Formulas!$A$3*1),EB47/(Formulas!$A$3*2))),1),ROUND(MIN(1,IF(Input!$A$11="Weekly",EB47/(Formulas!$A$3*1),EB47/(Formulas!$A$3*2))),1)*$C47))</f>
        <v>0</v>
      </c>
      <c r="EE47" s="79"/>
      <c r="EF47" s="77"/>
      <c r="EG47" s="77"/>
      <c r="EH47" s="80">
        <f>IF($C47="",ROUND(MIN(1,IF(Input!$A$11="Weekly",EF47/(Formulas!$A$3*1),EF47/(Formulas!$A$3*2))),1),IF(TEXT(ISNUMBER($C47),"#####")="False",ROUND(MIN(1,IF(Input!$A$11="Weekly",EF47/(Formulas!$A$3*1),EF47/(Formulas!$A$3*2))),1),ROUND(MIN(1,IF(Input!$A$11="Weekly",EF47/(Formulas!$A$3*1),EF47/(Formulas!$A$3*2))),1)*$C47))</f>
        <v>0</v>
      </c>
      <c r="EI47" s="79"/>
      <c r="EJ47" s="77"/>
      <c r="EK47" s="77"/>
      <c r="EL47" s="80">
        <f>IF($C47="",ROUND(MIN(1,IF(Input!$A$11="Weekly",EJ47/(Formulas!$A$3*1),EJ47/(Formulas!$A$3*2))),1),IF(TEXT(ISNUMBER($C47),"#####")="False",ROUND(MIN(1,IF(Input!$A$11="Weekly",EJ47/(Formulas!$A$3*1),EJ47/(Formulas!$A$3*2))),1),ROUND(MIN(1,IF(Input!$A$11="Weekly",EJ47/(Formulas!$A$3*1),EJ47/(Formulas!$A$3*2))),1)*$C47))</f>
        <v>0</v>
      </c>
      <c r="EM47" s="79"/>
      <c r="EN47" s="77"/>
      <c r="EO47" s="77"/>
      <c r="EP47" s="80">
        <f>IF($C47="",ROUND(MIN(1,IF(Input!$A$11="Weekly",EN47/(Formulas!$A$3*1),EN47/(Formulas!$A$3*2))),1),IF(TEXT(ISNUMBER($C47),"#####")="False",ROUND(MIN(1,IF(Input!$A$11="Weekly",EN47/(Formulas!$A$3*1),EN47/(Formulas!$A$3*2))),1),ROUND(MIN(1,IF(Input!$A$11="Weekly",EN47/(Formulas!$A$3*1),EN47/(Formulas!$A$3*2))),1)*$C47))</f>
        <v>0</v>
      </c>
      <c r="EQ47" s="79"/>
      <c r="ER47" s="77"/>
      <c r="ES47" s="77"/>
      <c r="ET47" s="80">
        <f>IF($C47="",ROUND(MIN(1,IF(Input!$A$11="Weekly",ER47/(Formulas!$A$3*1),ER47/(Formulas!$A$3*2))),1),IF(TEXT(ISNUMBER($C47),"#####")="False",ROUND(MIN(1,IF(Input!$A$11="Weekly",ER47/(Formulas!$A$3*1),ER47/(Formulas!$A$3*2))),1),ROUND(MIN(1,IF(Input!$A$11="Weekly",ER47/(Formulas!$A$3*1),ER47/(Formulas!$A$3*2))),1)*$C47))</f>
        <v>0</v>
      </c>
      <c r="EU47" s="79"/>
      <c r="EV47" s="77"/>
      <c r="EW47" s="77"/>
      <c r="EX47" s="80">
        <f>IF($C47="",ROUND(MIN(1,IF(Input!$A$11="Weekly",EV47/(Formulas!$A$3*1),EV47/(Formulas!$A$3*2))),1),IF(TEXT(ISNUMBER($C47),"#####")="False",ROUND(MIN(1,IF(Input!$A$11="Weekly",EV47/(Formulas!$A$3*1),EV47/(Formulas!$A$3*2))),1),ROUND(MIN(1,IF(Input!$A$11="Weekly",EV47/(Formulas!$A$3*1),EV47/(Formulas!$A$3*2))),1)*$C47))</f>
        <v>0</v>
      </c>
      <c r="EY47" s="79"/>
      <c r="EZ47" s="77"/>
      <c r="FA47" s="77"/>
      <c r="FB47" s="80">
        <f>IF($C47="",ROUND(MIN(1,IF(Input!$A$11="Weekly",EZ47/(Formulas!$A$3*1),EZ47/(Formulas!$A$3*2))),1),IF(TEXT(ISNUMBER($C47),"#####")="False",ROUND(MIN(1,IF(Input!$A$11="Weekly",EZ47/(Formulas!$A$3*1),EZ47/(Formulas!$A$3*2))),1),ROUND(MIN(1,IF(Input!$A$11="Weekly",EZ47/(Formulas!$A$3*1),EZ47/(Formulas!$A$3*2))),1)*$C47))</f>
        <v>0</v>
      </c>
      <c r="FC47" s="79"/>
      <c r="FD47" s="77"/>
      <c r="FE47" s="77"/>
      <c r="FF47" s="80">
        <f>IF($C47="",ROUND(MIN(1,IF(Input!$A$11="Weekly",FD47/(Formulas!$A$3*1),FD47/(Formulas!$A$3*2))),1),IF(TEXT(ISNUMBER($C47),"#####")="False",ROUND(MIN(1,IF(Input!$A$11="Weekly",FD47/(Formulas!$A$3*1),FD47/(Formulas!$A$3*2))),1),ROUND(MIN(1,IF(Input!$A$11="Weekly",FD47/(Formulas!$A$3*1),FD47/(Formulas!$A$3*2))),1)*$C47))</f>
        <v>0</v>
      </c>
      <c r="FG47" s="79"/>
      <c r="FH47" s="77"/>
      <c r="FI47" s="77"/>
      <c r="FJ47" s="80">
        <f>IF($C47="",ROUND(MIN(1,IF(Input!$A$11="Weekly",FH47/(Formulas!$A$3*1),FH47/(Formulas!$A$3*2))),1),IF(TEXT(ISNUMBER($C47),"#####")="False",ROUND(MIN(1,IF(Input!$A$11="Weekly",FH47/(Formulas!$A$3*1),FH47/(Formulas!$A$3*2))),1),ROUND(MIN(1,IF(Input!$A$11="Weekly",FH47/(Formulas!$A$3*1),FH47/(Formulas!$A$3*2))),1)*$C47))</f>
        <v>0</v>
      </c>
      <c r="FK47" s="79"/>
      <c r="FL47" s="77"/>
      <c r="FM47" s="77"/>
      <c r="FN47" s="80">
        <f>IF($C47="",ROUND(MIN(1,IF(Input!$A$11="Weekly",FL47/(Formulas!$A$3*1),FL47/(Formulas!$A$3*2))),1),IF(TEXT(ISNUMBER($C47),"#####")="False",ROUND(MIN(1,IF(Input!$A$11="Weekly",FL47/(Formulas!$A$3*1),FL47/(Formulas!$A$3*2))),1),ROUND(MIN(1,IF(Input!$A$11="Weekly",FL47/(Formulas!$A$3*1),FL47/(Formulas!$A$3*2))),1)*$C47))</f>
        <v>0</v>
      </c>
      <c r="FO47" s="79"/>
      <c r="FP47" s="77"/>
      <c r="FQ47" s="77"/>
      <c r="FR47" s="80">
        <f>IF($C47="",ROUND(MIN(1,IF(Input!$A$11="Weekly",FP47/(Formulas!$A$3*1),FP47/(Formulas!$A$3*2))),1),IF(TEXT(ISNUMBER($C47),"#####")="False",ROUND(MIN(1,IF(Input!$A$11="Weekly",FP47/(Formulas!$A$3*1),FP47/(Formulas!$A$3*2))),1),ROUND(MIN(1,IF(Input!$A$11="Weekly",FP47/(Formulas!$A$3*1),FP47/(Formulas!$A$3*2))),1)*$C47))</f>
        <v>0</v>
      </c>
      <c r="FS47" s="79"/>
      <c r="FT47" s="77"/>
      <c r="FU47" s="77"/>
      <c r="FV47" s="80">
        <f>IF($C47="",ROUND(MIN(1,IF(Input!$A$11="Weekly",FT47/(Formulas!$A$3*1),FT47/(Formulas!$A$3*2))),1),IF(TEXT(ISNUMBER($C47),"#####")="False",ROUND(MIN(1,IF(Input!$A$11="Weekly",FT47/(Formulas!$A$3*1),FT47/(Formulas!$A$3*2))),1),ROUND(MIN(1,IF(Input!$A$11="Weekly",FT47/(Formulas!$A$3*1),FT47/(Formulas!$A$3*2))),1)*$C47))</f>
        <v>0</v>
      </c>
      <c r="FW47" s="79"/>
      <c r="FX47" s="77"/>
      <c r="FY47" s="77"/>
      <c r="FZ47" s="80">
        <f>IF($C47="",ROUND(MIN(1,IF(Input!$A$11="Weekly",FX47/(Formulas!$A$3*1),FX47/(Formulas!$A$3*2))),1),IF(TEXT(ISNUMBER($C47),"#####")="False",ROUND(MIN(1,IF(Input!$A$11="Weekly",FX47/(Formulas!$A$3*1),FX47/(Formulas!$A$3*2))),1),ROUND(MIN(1,IF(Input!$A$11="Weekly",FX47/(Formulas!$A$3*1),FX47/(Formulas!$A$3*2))),1)*$C47))</f>
        <v>0</v>
      </c>
      <c r="GA47" s="79"/>
      <c r="GB47" s="77"/>
      <c r="GC47" s="77"/>
      <c r="GD47" s="80">
        <f>IF($C47="",ROUND(MIN(1,IF(Input!$A$11="Weekly",GB47/(Formulas!$A$3*1),GB47/(Formulas!$A$3*2))),1),IF(TEXT(ISNUMBER($C47),"#####")="False",ROUND(MIN(1,IF(Input!$A$11="Weekly",GB47/(Formulas!$A$3*1),GB47/(Formulas!$A$3*2))),1),ROUND(MIN(1,IF(Input!$A$11="Weekly",GB47/(Formulas!$A$3*1),GB47/(Formulas!$A$3*2))),1)*$C47))</f>
        <v>0</v>
      </c>
      <c r="GE47" s="79"/>
      <c r="GF47" s="77"/>
      <c r="GG47" s="77"/>
      <c r="GH47" s="80">
        <f>IF($C47="",ROUND(MIN(1,IF(Input!$A$11="Weekly",GF47/(Formulas!$A$3*1),GF47/(Formulas!$A$3*2))),1),IF(TEXT(ISNUMBER($C47),"#####")="False",ROUND(MIN(1,IF(Input!$A$11="Weekly",GF47/(Formulas!$A$3*1),GF47/(Formulas!$A$3*2))),1),ROUND(MIN(1,IF(Input!$A$11="Weekly",GF47/(Formulas!$A$3*1),GF47/(Formulas!$A$3*2))),1)*$C47))</f>
        <v>0</v>
      </c>
      <c r="GI47" s="79"/>
      <c r="GJ47" s="77"/>
      <c r="GK47" s="77"/>
      <c r="GL47" s="80">
        <f>IF($C47="",ROUND(MIN(1,IF(Input!$A$11="Weekly",GJ47/(Formulas!$A$3*1),GJ47/(Formulas!$A$3*2))),1),IF(TEXT(ISNUMBER($C47),"#####")="False",ROUND(MIN(1,IF(Input!$A$11="Weekly",GJ47/(Formulas!$A$3*1),GJ47/(Formulas!$A$3*2))),1),ROUND(MIN(1,IF(Input!$A$11="Weekly",GJ47/(Formulas!$A$3*1),GJ47/(Formulas!$A$3*2))),1)*$C47))</f>
        <v>0</v>
      </c>
      <c r="GM47" s="79"/>
      <c r="GN47" s="77"/>
      <c r="GO47" s="77"/>
      <c r="GP47" s="80">
        <f>IF($C47="",ROUND(MIN(1,IF(Input!$A$11="Weekly",GN47/(Formulas!$A$3*1),GN47/(Formulas!$A$3*2))),1),IF(TEXT(ISNUMBER($C47),"#####")="False",ROUND(MIN(1,IF(Input!$A$11="Weekly",GN47/(Formulas!$A$3*1),GN47/(Formulas!$A$3*2))),1),ROUND(MIN(1,IF(Input!$A$11="Weekly",GN47/(Formulas!$A$3*1),GN47/(Formulas!$A$3*2))),1)*$C47))</f>
        <v>0</v>
      </c>
      <c r="GQ47" s="79"/>
      <c r="GR47" s="77"/>
      <c r="GS47" s="77"/>
      <c r="GT47" s="80">
        <f>IF($C47="",ROUND(MIN(1,IF(Input!$A$11="Weekly",GR47/(Formulas!$A$3*1),GR47/(Formulas!$A$3*2))),1),IF(TEXT(ISNUMBER($C47),"#####")="False",ROUND(MIN(1,IF(Input!$A$11="Weekly",GR47/(Formulas!$A$3*1),GR47/(Formulas!$A$3*2))),1),ROUND(MIN(1,IF(Input!$A$11="Weekly",GR47/(Formulas!$A$3*1),GR47/(Formulas!$A$3*2))),1)*$C47))</f>
        <v>0</v>
      </c>
      <c r="GU47" s="79"/>
      <c r="GV47" s="77"/>
      <c r="GW47" s="77"/>
      <c r="GX47" s="80">
        <f>IF($C47="",ROUND(MIN(1,IF(Input!$A$11="Weekly",GV47/(Formulas!$A$3*1),GV47/(Formulas!$A$3*2))),1),IF(TEXT(ISNUMBER($C47),"#####")="False",ROUND(MIN(1,IF(Input!$A$11="Weekly",GV47/(Formulas!$A$3*1),GV47/(Formulas!$A$3*2))),1),ROUND(MIN(1,IF(Input!$A$11="Weekly",GV47/(Formulas!$A$3*1),GV47/(Formulas!$A$3*2))),1)*$C47))</f>
        <v>0</v>
      </c>
      <c r="GY47" s="79"/>
      <c r="GZ47" s="77"/>
      <c r="HA47" s="77"/>
      <c r="HB47" s="80">
        <f>IF($C47="",ROUND(MIN(1,IF(Input!$A$11="Weekly",GZ47/(Formulas!$A$3*1),GZ47/(Formulas!$A$3*2))),1),IF(TEXT(ISNUMBER($C47),"#####")="False",ROUND(MIN(1,IF(Input!$A$11="Weekly",GZ47/(Formulas!$A$3*1),GZ47/(Formulas!$A$3*2))),1),ROUND(MIN(1,IF(Input!$A$11="Weekly",GZ47/(Formulas!$A$3*1),GZ47/(Formulas!$A$3*2))),1)*$C47))</f>
        <v>0</v>
      </c>
      <c r="HC47" s="79"/>
      <c r="HD47" s="77"/>
      <c r="HE47" s="77"/>
      <c r="HF47" s="80">
        <f>IF($C47="",ROUND(MIN(1,IF(Input!$A$11="Weekly",HD47/(Formulas!$A$3*1),HD47/(Formulas!$A$3*2))),1),IF(TEXT(ISNUMBER($C47),"#####")="False",ROUND(MIN(1,IF(Input!$A$11="Weekly",HD47/(Formulas!$A$3*1),HD47/(Formulas!$A$3*2))),1),ROUND(MIN(1,IF(Input!$A$11="Weekly",HD47/(Formulas!$A$3*1),HD47/(Formulas!$A$3*2))),1)*$C47))</f>
        <v>0</v>
      </c>
      <c r="HG47" s="79"/>
      <c r="HH47" s="35"/>
      <c r="HI47" s="35">
        <f t="shared" si="4"/>
        <v>0</v>
      </c>
      <c r="HJ47" s="35"/>
      <c r="HK47" s="35">
        <f t="shared" si="5"/>
        <v>0</v>
      </c>
      <c r="HL47" s="35"/>
      <c r="HM47" s="35">
        <f t="shared" si="6"/>
        <v>0</v>
      </c>
      <c r="HN47" s="35"/>
      <c r="HO47" s="35">
        <f t="shared" si="3"/>
        <v>0</v>
      </c>
      <c r="HP47" s="35"/>
      <c r="HQ47" s="35"/>
      <c r="HR47" s="35"/>
      <c r="HS47" s="35"/>
      <c r="HT47" s="35"/>
    </row>
    <row r="48" spans="2:228" x14ac:dyDescent="0.25">
      <c r="B48" s="74"/>
      <c r="D48" s="77"/>
      <c r="E48" s="77"/>
      <c r="F48" s="80">
        <f>IF($C48="",ROUND(MIN(1,IF(Input!$A$11="Weekly",D48/(Formulas!$A$3*1),D48/(Formulas!$A$3*2))),1),IF(TEXT(ISNUMBER($C48),"#####")="False",ROUND(MIN(1,IF(Input!$A$11="Weekly",D48/(Formulas!$A$3*1),D48/(Formulas!$A$3*2))),1),ROUND(MIN(1,IF(Input!$A$11="Weekly",D48/(Formulas!$A$3*1),D48/(Formulas!$A$3*2))),1)*$C48))</f>
        <v>0</v>
      </c>
      <c r="G48" s="101"/>
      <c r="H48" s="77"/>
      <c r="I48" s="77"/>
      <c r="J48" s="80">
        <f>IF($C48="",ROUND(MIN(1,IF(Input!$A$11="Weekly",H48/(Formulas!$A$3*1),H48/(Formulas!$A$3*2))),1),IF(TEXT(ISNUMBER($C48),"#####")="False",ROUND(MIN(1,IF(Input!$A$11="Weekly",H48/(Formulas!$A$3*1),H48/(Formulas!$A$3*2))),1),ROUND(MIN(1,IF(Input!$A$11="Weekly",H48/(Formulas!$A$3*1),H48/(Formulas!$A$3*2))),1)*$C48))</f>
        <v>0</v>
      </c>
      <c r="K48" s="101"/>
      <c r="L48" s="77"/>
      <c r="M48" s="77"/>
      <c r="N48" s="80">
        <f>IF($C48="",ROUND(MIN(1,IF(Input!$A$11="Weekly",L48/(Formulas!$A$3*1),L48/(Formulas!$A$3*2))),1),IF(TEXT(ISNUMBER($C48),"#####")="False",ROUND(MIN(1,IF(Input!$A$11="Weekly",L48/(Formulas!$A$3*1),L48/(Formulas!$A$3*2))),1),ROUND(MIN(1,IF(Input!$A$11="Weekly",L48/(Formulas!$A$3*1),L48/(Formulas!$A$3*2))),1)*$C48))</f>
        <v>0</v>
      </c>
      <c r="O48" s="101"/>
      <c r="P48" s="77"/>
      <c r="Q48" s="77"/>
      <c r="R48" s="80">
        <f>IF($C48="",ROUND(MIN(1,IF(Input!$A$11="Weekly",P48/(Formulas!$A$3*1),P48/(Formulas!$A$3*2))),1),IF(TEXT(ISNUMBER($C48),"#####")="False",ROUND(MIN(1,IF(Input!$A$11="Weekly",P48/(Formulas!$A$3*1),P48/(Formulas!$A$3*2))),1),ROUND(MIN(1,IF(Input!$A$11="Weekly",P48/(Formulas!$A$3*1),P48/(Formulas!$A$3*2))),1)*$C48))</f>
        <v>0</v>
      </c>
      <c r="S48" s="101"/>
      <c r="T48" s="77"/>
      <c r="U48" s="77"/>
      <c r="V48" s="80">
        <f>IF($C48="",ROUND(MIN(1,IF(Input!$A$11="Weekly",T48/(Formulas!$A$3*1),T48/(Formulas!$A$3*2))),1),IF(TEXT(ISNUMBER($C48),"#####")="False",ROUND(MIN(1,IF(Input!$A$11="Weekly",T48/(Formulas!$A$3*1),T48/(Formulas!$A$3*2))),1),ROUND(MIN(1,IF(Input!$A$11="Weekly",T48/(Formulas!$A$3*1),T48/(Formulas!$A$3*2))),1)*$C48))</f>
        <v>0</v>
      </c>
      <c r="W48" s="79"/>
      <c r="X48" s="77"/>
      <c r="Y48" s="77"/>
      <c r="Z48" s="80">
        <f>IF($C48="",ROUND(MIN(1,IF(Input!$A$11="Weekly",X48/(Formulas!$A$3*1),X48/(Formulas!$A$3*2))),1),IF(TEXT(ISNUMBER($C48),"#####")="False",ROUND(MIN(1,IF(Input!$A$11="Weekly",X48/(Formulas!$A$3*1),X48/(Formulas!$A$3*2))),1),ROUND(MIN(1,IF(Input!$A$11="Weekly",X48/(Formulas!$A$3*1),X48/(Formulas!$A$3*2))),1)*$C48))</f>
        <v>0</v>
      </c>
      <c r="AA48" s="101"/>
      <c r="AB48" s="77"/>
      <c r="AC48" s="77"/>
      <c r="AD48" s="80">
        <f>IF($C48="",ROUND(MIN(1,IF(Input!$A$11="Weekly",AB48/(Formulas!$A$3*1),AB48/(Formulas!$A$3*2))),1),IF(TEXT(ISNUMBER($C48),"#####")="False",ROUND(MIN(1,IF(Input!$A$11="Weekly",AB48/(Formulas!$A$3*1),AB48/(Formulas!$A$3*2))),1),ROUND(MIN(1,IF(Input!$A$11="Weekly",AB48/(Formulas!$A$3*1),AB48/(Formulas!$A$3*2))),1)*$C48))</f>
        <v>0</v>
      </c>
      <c r="AE48" s="101"/>
      <c r="AF48" s="77"/>
      <c r="AG48" s="77"/>
      <c r="AH48" s="80">
        <f>IF($C48="",ROUND(MIN(1,IF(Input!$A$11="Weekly",AF48/(Formulas!$A$3*1),AF48/(Formulas!$A$3*2))),1),IF(TEXT(ISNUMBER($C48),"#####")="False",ROUND(MIN(1,IF(Input!$A$11="Weekly",AF48/(Formulas!$A$3*1),AF48/(Formulas!$A$3*2))),1),ROUND(MIN(1,IF(Input!$A$11="Weekly",AF48/(Formulas!$A$3*1),AF48/(Formulas!$A$3*2))),1)*$C48))</f>
        <v>0</v>
      </c>
      <c r="AI48" s="101"/>
      <c r="AJ48" s="77"/>
      <c r="AK48" s="77"/>
      <c r="AL48" s="80">
        <f>IF($C48="",ROUND(MIN(1,IF(Input!$A$11="Weekly",AJ48/(Formulas!$A$3*1),AJ48/(Formulas!$A$3*2))),1),IF(TEXT(ISNUMBER($C48),"#####")="False",ROUND(MIN(1,IF(Input!$A$11="Weekly",AJ48/(Formulas!$A$3*1),AJ48/(Formulas!$A$3*2))),1),ROUND(MIN(1,IF(Input!$A$11="Weekly",AJ48/(Formulas!$A$3*1),AJ48/(Formulas!$A$3*2))),1)*$C48))</f>
        <v>0</v>
      </c>
      <c r="AM48" s="79"/>
      <c r="AN48" s="77"/>
      <c r="AO48" s="77"/>
      <c r="AP48" s="80">
        <f>IF($C48="",ROUND(MIN(1,IF(Input!$A$11="Weekly",AN48/(Formulas!$A$3*1),AN48/(Formulas!$A$3*2))),1),IF(TEXT(ISNUMBER($C48),"#####")="False",ROUND(MIN(1,IF(Input!$A$11="Weekly",AN48/(Formulas!$A$3*1),AN48/(Formulas!$A$3*2))),1),ROUND(MIN(1,IF(Input!$A$11="Weekly",AN48/(Formulas!$A$3*1),AN48/(Formulas!$A$3*2))),1)*$C48))</f>
        <v>0</v>
      </c>
      <c r="AQ48" s="79"/>
      <c r="AR48" s="77"/>
      <c r="AS48" s="77"/>
      <c r="AT48" s="80">
        <f>IF($C48="",ROUND(MIN(1,IF(Input!$A$11="Weekly",AR48/(Formulas!$A$3*1),AR48/(Formulas!$A$3*2))),1),IF(TEXT(ISNUMBER($C48),"#####")="False",ROUND(MIN(1,IF(Input!$A$11="Weekly",AR48/(Formulas!$A$3*1),AR48/(Formulas!$A$3*2))),1),ROUND(MIN(1,IF(Input!$A$11="Weekly",AR48/(Formulas!$A$3*1),AR48/(Formulas!$A$3*2))),1)*$C48))</f>
        <v>0</v>
      </c>
      <c r="AU48" s="79"/>
      <c r="AV48" s="77"/>
      <c r="AW48" s="77"/>
      <c r="AX48" s="80">
        <f>IF($C48="",ROUND(MIN(1,IF(Input!$A$11="Weekly",AV48/(Formulas!$A$3*1),AV48/(Formulas!$A$3*2))),1),IF(TEXT(ISNUMBER($C48),"#####")="False",ROUND(MIN(1,IF(Input!$A$11="Weekly",AV48/(Formulas!$A$3*1),AV48/(Formulas!$A$3*2))),1),ROUND(MIN(1,IF(Input!$A$11="Weekly",AV48/(Formulas!$A$3*1),AV48/(Formulas!$A$3*2))),1)*$C48))</f>
        <v>0</v>
      </c>
      <c r="AY48" s="79"/>
      <c r="AZ48" s="77"/>
      <c r="BA48" s="77"/>
      <c r="BB48" s="80">
        <f>IF($C48="",ROUND(MIN(1,IF(Input!$A$11="Weekly",AZ48/(Formulas!$A$3*1),AZ48/(Formulas!$A$3*2))),1),IF(TEXT(ISNUMBER($C48),"#####")="False",ROUND(MIN(1,IF(Input!$A$11="Weekly",AZ48/(Formulas!$A$3*1),AZ48/(Formulas!$A$3*2))),1),ROUND(MIN(1,IF(Input!$A$11="Weekly",AZ48/(Formulas!$A$3*1),AZ48/(Formulas!$A$3*2))),1)*$C48))</f>
        <v>0</v>
      </c>
      <c r="BC48" s="79"/>
      <c r="BD48" s="77"/>
      <c r="BE48" s="77"/>
      <c r="BF48" s="80">
        <f>IF($C48="",ROUND(MIN(1,IF(Input!$A$11="Weekly",BD48/(Formulas!$A$3*1),BD48/(Formulas!$A$3*2))),1),IF(TEXT(ISNUMBER($C48),"#####")="False",ROUND(MIN(1,IF(Input!$A$11="Weekly",BD48/(Formulas!$A$3*1),BD48/(Formulas!$A$3*2))),1),ROUND(MIN(1,IF(Input!$A$11="Weekly",BD48/(Formulas!$A$3*1),BD48/(Formulas!$A$3*2))),1)*$C48))</f>
        <v>0</v>
      </c>
      <c r="BG48" s="79"/>
      <c r="BH48" s="77"/>
      <c r="BI48" s="77"/>
      <c r="BJ48" s="80">
        <f>IF($C48="",ROUND(MIN(1,IF(Input!$A$11="Weekly",BH48/(Formulas!$A$3*1),BH48/(Formulas!$A$3*2))),1),IF(TEXT(ISNUMBER($C48),"#####")="False",ROUND(MIN(1,IF(Input!$A$11="Weekly",BH48/(Formulas!$A$3*1),BH48/(Formulas!$A$3*2))),1),ROUND(MIN(1,IF(Input!$A$11="Weekly",BH48/(Formulas!$A$3*1),BH48/(Formulas!$A$3*2))),1)*$C48))</f>
        <v>0</v>
      </c>
      <c r="BK48" s="79"/>
      <c r="BL48" s="77"/>
      <c r="BM48" s="77"/>
      <c r="BN48" s="80">
        <f>IF($C48="",ROUND(MIN(1,IF(Input!$A$11="Weekly",BL48/(Formulas!$A$3*1),BL48/(Formulas!$A$3*2))),1),IF(TEXT(ISNUMBER($C48),"#####")="False",ROUND(MIN(1,IF(Input!$A$11="Weekly",BL48/(Formulas!$A$3*1),BL48/(Formulas!$A$3*2))),1),ROUND(MIN(1,IF(Input!$A$11="Weekly",BL48/(Formulas!$A$3*1),BL48/(Formulas!$A$3*2))),1)*$C48))</f>
        <v>0</v>
      </c>
      <c r="BO48" s="79"/>
      <c r="BP48" s="77"/>
      <c r="BQ48" s="77"/>
      <c r="BR48" s="80">
        <f>IF($C48="",ROUND(MIN(1,IF(Input!$A$11="Weekly",BP48/(Formulas!$A$3*1),BP48/(Formulas!$A$3*2))),1),IF(TEXT(ISNUMBER($C48),"#####")="False",ROUND(MIN(1,IF(Input!$A$11="Weekly",BP48/(Formulas!$A$3*1),BP48/(Formulas!$A$3*2))),1),ROUND(MIN(1,IF(Input!$A$11="Weekly",BP48/(Formulas!$A$3*1),BP48/(Formulas!$A$3*2))),1)*$C48))</f>
        <v>0</v>
      </c>
      <c r="BS48" s="79"/>
      <c r="BT48" s="77"/>
      <c r="BU48" s="77"/>
      <c r="BV48" s="80">
        <f>IF($C48="",ROUND(MIN(1,IF(Input!$A$11="Weekly",BT48/(Formulas!$A$3*1),BT48/(Formulas!$A$3*2))),1),IF(TEXT(ISNUMBER($C48),"#####")="False",ROUND(MIN(1,IF(Input!$A$11="Weekly",BT48/(Formulas!$A$3*1),BT48/(Formulas!$A$3*2))),1),ROUND(MIN(1,IF(Input!$A$11="Weekly",BT48/(Formulas!$A$3*1),BT48/(Formulas!$A$3*2))),1)*$C48))</f>
        <v>0</v>
      </c>
      <c r="BW48" s="79"/>
      <c r="BX48" s="77"/>
      <c r="BY48" s="77"/>
      <c r="BZ48" s="80">
        <f>IF($C48="",ROUND(MIN(1,IF(Input!$A$11="Weekly",BX48/(Formulas!$A$3*1),BX48/(Formulas!$A$3*2))),1),IF(TEXT(ISNUMBER($C48),"#####")="False",ROUND(MIN(1,IF(Input!$A$11="Weekly",BX48/(Formulas!$A$3*1),BX48/(Formulas!$A$3*2))),1),ROUND(MIN(1,IF(Input!$A$11="Weekly",BX48/(Formulas!$A$3*1),BX48/(Formulas!$A$3*2))),1)*$C48))</f>
        <v>0</v>
      </c>
      <c r="CA48" s="79"/>
      <c r="CB48" s="77"/>
      <c r="CC48" s="77"/>
      <c r="CD48" s="80">
        <f>IF($C48="",ROUND(MIN(1,IF(Input!$A$11="Weekly",CB48/(Formulas!$A$3*1),CB48/(Formulas!$A$3*2))),1),IF(TEXT(ISNUMBER($C48),"#####")="False",ROUND(MIN(1,IF(Input!$A$11="Weekly",CB48/(Formulas!$A$3*1),CB48/(Formulas!$A$3*2))),1),ROUND(MIN(1,IF(Input!$A$11="Weekly",CB48/(Formulas!$A$3*1),CB48/(Formulas!$A$3*2))),1)*$C48))</f>
        <v>0</v>
      </c>
      <c r="CE48" s="79"/>
      <c r="CF48" s="77"/>
      <c r="CG48" s="77"/>
      <c r="CH48" s="80">
        <f>IF($C48="",ROUND(MIN(1,IF(Input!$A$11="Weekly",CF48/(Formulas!$A$3*1),CF48/(Formulas!$A$3*2))),1),IF(TEXT(ISNUMBER($C48),"#####")="False",ROUND(MIN(1,IF(Input!$A$11="Weekly",CF48/(Formulas!$A$3*1),CF48/(Formulas!$A$3*2))),1),ROUND(MIN(1,IF(Input!$A$11="Weekly",CF48/(Formulas!$A$3*1),CF48/(Formulas!$A$3*2))),1)*$C48))</f>
        <v>0</v>
      </c>
      <c r="CI48" s="79"/>
      <c r="CJ48" s="77"/>
      <c r="CK48" s="77"/>
      <c r="CL48" s="80">
        <f>IF($C48="",ROUND(MIN(1,IF(Input!$A$11="Weekly",CJ48/(Formulas!$A$3*1),CJ48/(Formulas!$A$3*2))),1),IF(TEXT(ISNUMBER($C48),"#####")="False",ROUND(MIN(1,IF(Input!$A$11="Weekly",CJ48/(Formulas!$A$3*1),CJ48/(Formulas!$A$3*2))),1),ROUND(MIN(1,IF(Input!$A$11="Weekly",CJ48/(Formulas!$A$3*1),CJ48/(Formulas!$A$3*2))),1)*$C48))</f>
        <v>0</v>
      </c>
      <c r="CM48" s="79"/>
      <c r="CN48" s="77"/>
      <c r="CO48" s="77"/>
      <c r="CP48" s="80">
        <f>IF($C48="",ROUND(MIN(1,IF(Input!$A$11="Weekly",CN48/(Formulas!$A$3*1),CN48/(Formulas!$A$3*2))),1),IF(TEXT(ISNUMBER($C48),"#####")="False",ROUND(MIN(1,IF(Input!$A$11="Weekly",CN48/(Formulas!$A$3*1),CN48/(Formulas!$A$3*2))),1),ROUND(MIN(1,IF(Input!$A$11="Weekly",CN48/(Formulas!$A$3*1),CN48/(Formulas!$A$3*2))),1)*$C48))</f>
        <v>0</v>
      </c>
      <c r="CQ48" s="79"/>
      <c r="CR48" s="77"/>
      <c r="CS48" s="77"/>
      <c r="CT48" s="80">
        <f>IF($C48="",ROUND(MIN(1,IF(Input!$A$11="Weekly",CR48/(Formulas!$A$3*1),CR48/(Formulas!$A$3*2))),1),IF(TEXT(ISNUMBER($C48),"#####")="False",ROUND(MIN(1,IF(Input!$A$11="Weekly",CR48/(Formulas!$A$3*1),CR48/(Formulas!$A$3*2))),1),ROUND(MIN(1,IF(Input!$A$11="Weekly",CR48/(Formulas!$A$3*1),CR48/(Formulas!$A$3*2))),1)*$C48))</f>
        <v>0</v>
      </c>
      <c r="CU48" s="79"/>
      <c r="CV48" s="77"/>
      <c r="CW48" s="77"/>
      <c r="CX48" s="80">
        <f>IF($C48="",ROUND(MIN(1,IF(Input!$A$11="Weekly",CV48/(Formulas!$A$3*1),CV48/(Formulas!$A$3*2))),1),IF(TEXT(ISNUMBER($C48),"#####")="False",ROUND(MIN(1,IF(Input!$A$11="Weekly",CV48/(Formulas!$A$3*1),CV48/(Formulas!$A$3*2))),1),ROUND(MIN(1,IF(Input!$A$11="Weekly",CV48/(Formulas!$A$3*1),CV48/(Formulas!$A$3*2))),1)*$C48))</f>
        <v>0</v>
      </c>
      <c r="CY48" s="79"/>
      <c r="CZ48" s="77"/>
      <c r="DA48" s="77"/>
      <c r="DB48" s="80">
        <f>IF($C48="",ROUND(MIN(1,IF(Input!$A$11="Weekly",CZ48/(Formulas!$A$3*1),CZ48/(Formulas!$A$3*2))),1),IF(TEXT(ISNUMBER($C48),"#####")="False",ROUND(MIN(1,IF(Input!$A$11="Weekly",CZ48/(Formulas!$A$3*1),CZ48/(Formulas!$A$3*2))),1),ROUND(MIN(1,IF(Input!$A$11="Weekly",CZ48/(Formulas!$A$3*1),CZ48/(Formulas!$A$3*2))),1)*$C48))</f>
        <v>0</v>
      </c>
      <c r="DC48" s="79"/>
      <c r="DD48" s="77"/>
      <c r="DE48" s="77"/>
      <c r="DF48" s="80">
        <f>IF($C48="",ROUND(MIN(1,IF(Input!$A$11="Weekly",DD48/(Formulas!$A$3*1),DD48/(Formulas!$A$3*2))),1),IF(TEXT(ISNUMBER($C48),"#####")="False",ROUND(MIN(1,IF(Input!$A$11="Weekly",DD48/(Formulas!$A$3*1),DD48/(Formulas!$A$3*2))),1),ROUND(MIN(1,IF(Input!$A$11="Weekly",DD48/(Formulas!$A$3*1),DD48/(Formulas!$A$3*2))),1)*$C48))</f>
        <v>0</v>
      </c>
      <c r="DG48" s="79"/>
      <c r="DH48" s="77"/>
      <c r="DI48" s="77"/>
      <c r="DJ48" s="80">
        <f>IF($C48="",ROUND(MIN(1,IF(Input!$A$11="Weekly",DH48/(Formulas!$A$3*1),DH48/(Formulas!$A$3*2))),1),IF(TEXT(ISNUMBER($C48),"#####")="False",ROUND(MIN(1,IF(Input!$A$11="Weekly",DH48/(Formulas!$A$3*1),DH48/(Formulas!$A$3*2))),1),ROUND(MIN(1,IF(Input!$A$11="Weekly",DH48/(Formulas!$A$3*1),DH48/(Formulas!$A$3*2))),1)*$C48))</f>
        <v>0</v>
      </c>
      <c r="DK48" s="79"/>
      <c r="DL48" s="77"/>
      <c r="DM48" s="77"/>
      <c r="DN48" s="80">
        <f>IF($C48="",ROUND(MIN(1,IF(Input!$A$11="Weekly",DL48/(Formulas!$A$3*1),DL48/(Formulas!$A$3*2))),1),IF(TEXT(ISNUMBER($C48),"#####")="False",ROUND(MIN(1,IF(Input!$A$11="Weekly",DL48/(Formulas!$A$3*1),DL48/(Formulas!$A$3*2))),1),ROUND(MIN(1,IF(Input!$A$11="Weekly",DL48/(Formulas!$A$3*1),DL48/(Formulas!$A$3*2))),1)*$C48))</f>
        <v>0</v>
      </c>
      <c r="DO48" s="79"/>
      <c r="DP48" s="77"/>
      <c r="DQ48" s="77"/>
      <c r="DR48" s="80">
        <f>IF($C48="",ROUND(MIN(1,IF(Input!$A$11="Weekly",DP48/(Formulas!$A$3*1),DP48/(Formulas!$A$3*2))),1),IF(TEXT(ISNUMBER($C48),"#####")="False",ROUND(MIN(1,IF(Input!$A$11="Weekly",DP48/(Formulas!$A$3*1),DP48/(Formulas!$A$3*2))),1),ROUND(MIN(1,IF(Input!$A$11="Weekly",DP48/(Formulas!$A$3*1),DP48/(Formulas!$A$3*2))),1)*$C48))</f>
        <v>0</v>
      </c>
      <c r="DS48" s="79"/>
      <c r="DT48" s="77"/>
      <c r="DU48" s="77"/>
      <c r="DV48" s="80">
        <f>IF($C48="",ROUND(MIN(1,IF(Input!$A$11="Weekly",DT48/(Formulas!$A$3*1),DT48/(Formulas!$A$3*2))),1),IF(TEXT(ISNUMBER($C48),"#####")="False",ROUND(MIN(1,IF(Input!$A$11="Weekly",DT48/(Formulas!$A$3*1),DT48/(Formulas!$A$3*2))),1),ROUND(MIN(1,IF(Input!$A$11="Weekly",DT48/(Formulas!$A$3*1),DT48/(Formulas!$A$3*2))),1)*$C48))</f>
        <v>0</v>
      </c>
      <c r="DW48" s="79"/>
      <c r="DX48" s="77"/>
      <c r="DY48" s="77"/>
      <c r="DZ48" s="80">
        <f>IF($C48="",ROUND(MIN(1,IF(Input!$A$11="Weekly",DX48/(Formulas!$A$3*1),DX48/(Formulas!$A$3*2))),1),IF(TEXT(ISNUMBER($C48),"#####")="False",ROUND(MIN(1,IF(Input!$A$11="Weekly",DX48/(Formulas!$A$3*1),DX48/(Formulas!$A$3*2))),1),ROUND(MIN(1,IF(Input!$A$11="Weekly",DX48/(Formulas!$A$3*1),DX48/(Formulas!$A$3*2))),1)*$C48))</f>
        <v>0</v>
      </c>
      <c r="EA48" s="79"/>
      <c r="EB48" s="77"/>
      <c r="EC48" s="77"/>
      <c r="ED48" s="80">
        <f>IF($C48="",ROUND(MIN(1,IF(Input!$A$11="Weekly",EB48/(Formulas!$A$3*1),EB48/(Formulas!$A$3*2))),1),IF(TEXT(ISNUMBER($C48),"#####")="False",ROUND(MIN(1,IF(Input!$A$11="Weekly",EB48/(Formulas!$A$3*1),EB48/(Formulas!$A$3*2))),1),ROUND(MIN(1,IF(Input!$A$11="Weekly",EB48/(Formulas!$A$3*1),EB48/(Formulas!$A$3*2))),1)*$C48))</f>
        <v>0</v>
      </c>
      <c r="EE48" s="79"/>
      <c r="EF48" s="77"/>
      <c r="EG48" s="77"/>
      <c r="EH48" s="80">
        <f>IF($C48="",ROUND(MIN(1,IF(Input!$A$11="Weekly",EF48/(Formulas!$A$3*1),EF48/(Formulas!$A$3*2))),1),IF(TEXT(ISNUMBER($C48),"#####")="False",ROUND(MIN(1,IF(Input!$A$11="Weekly",EF48/(Formulas!$A$3*1),EF48/(Formulas!$A$3*2))),1),ROUND(MIN(1,IF(Input!$A$11="Weekly",EF48/(Formulas!$A$3*1),EF48/(Formulas!$A$3*2))),1)*$C48))</f>
        <v>0</v>
      </c>
      <c r="EI48" s="79"/>
      <c r="EJ48" s="77"/>
      <c r="EK48" s="77"/>
      <c r="EL48" s="80">
        <f>IF($C48="",ROUND(MIN(1,IF(Input!$A$11="Weekly",EJ48/(Formulas!$A$3*1),EJ48/(Formulas!$A$3*2))),1),IF(TEXT(ISNUMBER($C48),"#####")="False",ROUND(MIN(1,IF(Input!$A$11="Weekly",EJ48/(Formulas!$A$3*1),EJ48/(Formulas!$A$3*2))),1),ROUND(MIN(1,IF(Input!$A$11="Weekly",EJ48/(Formulas!$A$3*1),EJ48/(Formulas!$A$3*2))),1)*$C48))</f>
        <v>0</v>
      </c>
      <c r="EM48" s="79"/>
      <c r="EN48" s="77"/>
      <c r="EO48" s="77"/>
      <c r="EP48" s="80">
        <f>IF($C48="",ROUND(MIN(1,IF(Input!$A$11="Weekly",EN48/(Formulas!$A$3*1),EN48/(Formulas!$A$3*2))),1),IF(TEXT(ISNUMBER($C48),"#####")="False",ROUND(MIN(1,IF(Input!$A$11="Weekly",EN48/(Formulas!$A$3*1),EN48/(Formulas!$A$3*2))),1),ROUND(MIN(1,IF(Input!$A$11="Weekly",EN48/(Formulas!$A$3*1),EN48/(Formulas!$A$3*2))),1)*$C48))</f>
        <v>0</v>
      </c>
      <c r="EQ48" s="79"/>
      <c r="ER48" s="77"/>
      <c r="ES48" s="77"/>
      <c r="ET48" s="80">
        <f>IF($C48="",ROUND(MIN(1,IF(Input!$A$11="Weekly",ER48/(Formulas!$A$3*1),ER48/(Formulas!$A$3*2))),1),IF(TEXT(ISNUMBER($C48),"#####")="False",ROUND(MIN(1,IF(Input!$A$11="Weekly",ER48/(Formulas!$A$3*1),ER48/(Formulas!$A$3*2))),1),ROUND(MIN(1,IF(Input!$A$11="Weekly",ER48/(Formulas!$A$3*1),ER48/(Formulas!$A$3*2))),1)*$C48))</f>
        <v>0</v>
      </c>
      <c r="EU48" s="79"/>
      <c r="EV48" s="77"/>
      <c r="EW48" s="77"/>
      <c r="EX48" s="80">
        <f>IF($C48="",ROUND(MIN(1,IF(Input!$A$11="Weekly",EV48/(Formulas!$A$3*1),EV48/(Formulas!$A$3*2))),1),IF(TEXT(ISNUMBER($C48),"#####")="False",ROUND(MIN(1,IF(Input!$A$11="Weekly",EV48/(Formulas!$A$3*1),EV48/(Formulas!$A$3*2))),1),ROUND(MIN(1,IF(Input!$A$11="Weekly",EV48/(Formulas!$A$3*1),EV48/(Formulas!$A$3*2))),1)*$C48))</f>
        <v>0</v>
      </c>
      <c r="EY48" s="79"/>
      <c r="EZ48" s="77"/>
      <c r="FA48" s="77"/>
      <c r="FB48" s="80">
        <f>IF($C48="",ROUND(MIN(1,IF(Input!$A$11="Weekly",EZ48/(Formulas!$A$3*1),EZ48/(Formulas!$A$3*2))),1),IF(TEXT(ISNUMBER($C48),"#####")="False",ROUND(MIN(1,IF(Input!$A$11="Weekly",EZ48/(Formulas!$A$3*1),EZ48/(Formulas!$A$3*2))),1),ROUND(MIN(1,IF(Input!$A$11="Weekly",EZ48/(Formulas!$A$3*1),EZ48/(Formulas!$A$3*2))),1)*$C48))</f>
        <v>0</v>
      </c>
      <c r="FC48" s="79"/>
      <c r="FD48" s="77"/>
      <c r="FE48" s="77"/>
      <c r="FF48" s="80">
        <f>IF($C48="",ROUND(MIN(1,IF(Input!$A$11="Weekly",FD48/(Formulas!$A$3*1),FD48/(Formulas!$A$3*2))),1),IF(TEXT(ISNUMBER($C48),"#####")="False",ROUND(MIN(1,IF(Input!$A$11="Weekly",FD48/(Formulas!$A$3*1),FD48/(Formulas!$A$3*2))),1),ROUND(MIN(1,IF(Input!$A$11="Weekly",FD48/(Formulas!$A$3*1),FD48/(Formulas!$A$3*2))),1)*$C48))</f>
        <v>0</v>
      </c>
      <c r="FG48" s="79"/>
      <c r="FH48" s="77"/>
      <c r="FI48" s="77"/>
      <c r="FJ48" s="80">
        <f>IF($C48="",ROUND(MIN(1,IF(Input!$A$11="Weekly",FH48/(Formulas!$A$3*1),FH48/(Formulas!$A$3*2))),1),IF(TEXT(ISNUMBER($C48),"#####")="False",ROUND(MIN(1,IF(Input!$A$11="Weekly",FH48/(Formulas!$A$3*1),FH48/(Formulas!$A$3*2))),1),ROUND(MIN(1,IF(Input!$A$11="Weekly",FH48/(Formulas!$A$3*1),FH48/(Formulas!$A$3*2))),1)*$C48))</f>
        <v>0</v>
      </c>
      <c r="FK48" s="79"/>
      <c r="FL48" s="77"/>
      <c r="FM48" s="77"/>
      <c r="FN48" s="80">
        <f>IF($C48="",ROUND(MIN(1,IF(Input!$A$11="Weekly",FL48/(Formulas!$A$3*1),FL48/(Formulas!$A$3*2))),1),IF(TEXT(ISNUMBER($C48),"#####")="False",ROUND(MIN(1,IF(Input!$A$11="Weekly",FL48/(Formulas!$A$3*1),FL48/(Formulas!$A$3*2))),1),ROUND(MIN(1,IF(Input!$A$11="Weekly",FL48/(Formulas!$A$3*1),FL48/(Formulas!$A$3*2))),1)*$C48))</f>
        <v>0</v>
      </c>
      <c r="FO48" s="79"/>
      <c r="FP48" s="77"/>
      <c r="FQ48" s="77"/>
      <c r="FR48" s="80">
        <f>IF($C48="",ROUND(MIN(1,IF(Input!$A$11="Weekly",FP48/(Formulas!$A$3*1),FP48/(Formulas!$A$3*2))),1),IF(TEXT(ISNUMBER($C48),"#####")="False",ROUND(MIN(1,IF(Input!$A$11="Weekly",FP48/(Formulas!$A$3*1),FP48/(Formulas!$A$3*2))),1),ROUND(MIN(1,IF(Input!$A$11="Weekly",FP48/(Formulas!$A$3*1),FP48/(Formulas!$A$3*2))),1)*$C48))</f>
        <v>0</v>
      </c>
      <c r="FS48" s="79"/>
      <c r="FT48" s="77"/>
      <c r="FU48" s="77"/>
      <c r="FV48" s="80">
        <f>IF($C48="",ROUND(MIN(1,IF(Input!$A$11="Weekly",FT48/(Formulas!$A$3*1),FT48/(Formulas!$A$3*2))),1),IF(TEXT(ISNUMBER($C48),"#####")="False",ROUND(MIN(1,IF(Input!$A$11="Weekly",FT48/(Formulas!$A$3*1),FT48/(Formulas!$A$3*2))),1),ROUND(MIN(1,IF(Input!$A$11="Weekly",FT48/(Formulas!$A$3*1),FT48/(Formulas!$A$3*2))),1)*$C48))</f>
        <v>0</v>
      </c>
      <c r="FW48" s="79"/>
      <c r="FX48" s="77"/>
      <c r="FY48" s="77"/>
      <c r="FZ48" s="80">
        <f>IF($C48="",ROUND(MIN(1,IF(Input!$A$11="Weekly",FX48/(Formulas!$A$3*1),FX48/(Formulas!$A$3*2))),1),IF(TEXT(ISNUMBER($C48),"#####")="False",ROUND(MIN(1,IF(Input!$A$11="Weekly",FX48/(Formulas!$A$3*1),FX48/(Formulas!$A$3*2))),1),ROUND(MIN(1,IF(Input!$A$11="Weekly",FX48/(Formulas!$A$3*1),FX48/(Formulas!$A$3*2))),1)*$C48))</f>
        <v>0</v>
      </c>
      <c r="GA48" s="79"/>
      <c r="GB48" s="77"/>
      <c r="GC48" s="77"/>
      <c r="GD48" s="80">
        <f>IF($C48="",ROUND(MIN(1,IF(Input!$A$11="Weekly",GB48/(Formulas!$A$3*1),GB48/(Formulas!$A$3*2))),1),IF(TEXT(ISNUMBER($C48),"#####")="False",ROUND(MIN(1,IF(Input!$A$11="Weekly",GB48/(Formulas!$A$3*1),GB48/(Formulas!$A$3*2))),1),ROUND(MIN(1,IF(Input!$A$11="Weekly",GB48/(Formulas!$A$3*1),GB48/(Formulas!$A$3*2))),1)*$C48))</f>
        <v>0</v>
      </c>
      <c r="GE48" s="79"/>
      <c r="GF48" s="77"/>
      <c r="GG48" s="77"/>
      <c r="GH48" s="80">
        <f>IF($C48="",ROUND(MIN(1,IF(Input!$A$11="Weekly",GF48/(Formulas!$A$3*1),GF48/(Formulas!$A$3*2))),1),IF(TEXT(ISNUMBER($C48),"#####")="False",ROUND(MIN(1,IF(Input!$A$11="Weekly",GF48/(Formulas!$A$3*1),GF48/(Formulas!$A$3*2))),1),ROUND(MIN(1,IF(Input!$A$11="Weekly",GF48/(Formulas!$A$3*1),GF48/(Formulas!$A$3*2))),1)*$C48))</f>
        <v>0</v>
      </c>
      <c r="GI48" s="79"/>
      <c r="GJ48" s="77"/>
      <c r="GK48" s="77"/>
      <c r="GL48" s="80">
        <f>IF($C48="",ROUND(MIN(1,IF(Input!$A$11="Weekly",GJ48/(Formulas!$A$3*1),GJ48/(Formulas!$A$3*2))),1),IF(TEXT(ISNUMBER($C48),"#####")="False",ROUND(MIN(1,IF(Input!$A$11="Weekly",GJ48/(Formulas!$A$3*1),GJ48/(Formulas!$A$3*2))),1),ROUND(MIN(1,IF(Input!$A$11="Weekly",GJ48/(Formulas!$A$3*1),GJ48/(Formulas!$A$3*2))),1)*$C48))</f>
        <v>0</v>
      </c>
      <c r="GM48" s="79"/>
      <c r="GN48" s="77"/>
      <c r="GO48" s="77"/>
      <c r="GP48" s="80">
        <f>IF($C48="",ROUND(MIN(1,IF(Input!$A$11="Weekly",GN48/(Formulas!$A$3*1),GN48/(Formulas!$A$3*2))),1),IF(TEXT(ISNUMBER($C48),"#####")="False",ROUND(MIN(1,IF(Input!$A$11="Weekly",GN48/(Formulas!$A$3*1),GN48/(Formulas!$A$3*2))),1),ROUND(MIN(1,IF(Input!$A$11="Weekly",GN48/(Formulas!$A$3*1),GN48/(Formulas!$A$3*2))),1)*$C48))</f>
        <v>0</v>
      </c>
      <c r="GQ48" s="79"/>
      <c r="GR48" s="77"/>
      <c r="GS48" s="77"/>
      <c r="GT48" s="80">
        <f>IF($C48="",ROUND(MIN(1,IF(Input!$A$11="Weekly",GR48/(Formulas!$A$3*1),GR48/(Formulas!$A$3*2))),1),IF(TEXT(ISNUMBER($C48),"#####")="False",ROUND(MIN(1,IF(Input!$A$11="Weekly",GR48/(Formulas!$A$3*1),GR48/(Formulas!$A$3*2))),1),ROUND(MIN(1,IF(Input!$A$11="Weekly",GR48/(Formulas!$A$3*1),GR48/(Formulas!$A$3*2))),1)*$C48))</f>
        <v>0</v>
      </c>
      <c r="GU48" s="79"/>
      <c r="GV48" s="77"/>
      <c r="GW48" s="77"/>
      <c r="GX48" s="80">
        <f>IF($C48="",ROUND(MIN(1,IF(Input!$A$11="Weekly",GV48/(Formulas!$A$3*1),GV48/(Formulas!$A$3*2))),1),IF(TEXT(ISNUMBER($C48),"#####")="False",ROUND(MIN(1,IF(Input!$A$11="Weekly",GV48/(Formulas!$A$3*1),GV48/(Formulas!$A$3*2))),1),ROUND(MIN(1,IF(Input!$A$11="Weekly",GV48/(Formulas!$A$3*1),GV48/(Formulas!$A$3*2))),1)*$C48))</f>
        <v>0</v>
      </c>
      <c r="GY48" s="79"/>
      <c r="GZ48" s="77"/>
      <c r="HA48" s="77"/>
      <c r="HB48" s="80">
        <f>IF($C48="",ROUND(MIN(1,IF(Input!$A$11="Weekly",GZ48/(Formulas!$A$3*1),GZ48/(Formulas!$A$3*2))),1),IF(TEXT(ISNUMBER($C48),"#####")="False",ROUND(MIN(1,IF(Input!$A$11="Weekly",GZ48/(Formulas!$A$3*1),GZ48/(Formulas!$A$3*2))),1),ROUND(MIN(1,IF(Input!$A$11="Weekly",GZ48/(Formulas!$A$3*1),GZ48/(Formulas!$A$3*2))),1)*$C48))</f>
        <v>0</v>
      </c>
      <c r="HC48" s="79"/>
      <c r="HD48" s="77"/>
      <c r="HE48" s="77"/>
      <c r="HF48" s="80">
        <f>IF($C48="",ROUND(MIN(1,IF(Input!$A$11="Weekly",HD48/(Formulas!$A$3*1),HD48/(Formulas!$A$3*2))),1),IF(TEXT(ISNUMBER($C48),"#####")="False",ROUND(MIN(1,IF(Input!$A$11="Weekly",HD48/(Formulas!$A$3*1),HD48/(Formulas!$A$3*2))),1),ROUND(MIN(1,IF(Input!$A$11="Weekly",HD48/(Formulas!$A$3*1),HD48/(Formulas!$A$3*2))),1)*$C48))</f>
        <v>0</v>
      </c>
      <c r="HG48" s="79"/>
      <c r="HH48" s="35"/>
      <c r="HI48" s="35">
        <f t="shared" si="4"/>
        <v>0</v>
      </c>
      <c r="HJ48" s="35"/>
      <c r="HK48" s="35">
        <f t="shared" si="5"/>
        <v>0</v>
      </c>
      <c r="HL48" s="35"/>
      <c r="HM48" s="35">
        <f t="shared" si="6"/>
        <v>0</v>
      </c>
      <c r="HN48" s="35"/>
      <c r="HO48" s="35">
        <f t="shared" si="3"/>
        <v>0</v>
      </c>
      <c r="HP48" s="35"/>
      <c r="HQ48" s="35"/>
      <c r="HR48" s="35"/>
      <c r="HS48" s="35"/>
      <c r="HT48" s="35"/>
    </row>
    <row r="49" spans="1:228" x14ac:dyDescent="0.25">
      <c r="B49" s="74"/>
      <c r="D49" s="77"/>
      <c r="E49" s="77"/>
      <c r="F49" s="80">
        <f>IF($C49="",ROUND(MIN(1,IF(Input!$A$11="Weekly",D49/(Formulas!$A$3*1),D49/(Formulas!$A$3*2))),1),IF(TEXT(ISNUMBER($C49),"#####")="False",ROUND(MIN(1,IF(Input!$A$11="Weekly",D49/(Formulas!$A$3*1),D49/(Formulas!$A$3*2))),1),ROUND(MIN(1,IF(Input!$A$11="Weekly",D49/(Formulas!$A$3*1),D49/(Formulas!$A$3*2))),1)*$C49))</f>
        <v>0</v>
      </c>
      <c r="G49" s="101"/>
      <c r="H49" s="77"/>
      <c r="I49" s="77"/>
      <c r="J49" s="80">
        <f>IF($C49="",ROUND(MIN(1,IF(Input!$A$11="Weekly",H49/(Formulas!$A$3*1),H49/(Formulas!$A$3*2))),1),IF(TEXT(ISNUMBER($C49),"#####")="False",ROUND(MIN(1,IF(Input!$A$11="Weekly",H49/(Formulas!$A$3*1),H49/(Formulas!$A$3*2))),1),ROUND(MIN(1,IF(Input!$A$11="Weekly",H49/(Formulas!$A$3*1),H49/(Formulas!$A$3*2))),1)*$C49))</f>
        <v>0</v>
      </c>
      <c r="K49" s="101"/>
      <c r="L49" s="77"/>
      <c r="M49" s="77"/>
      <c r="N49" s="80">
        <f>IF($C49="",ROUND(MIN(1,IF(Input!$A$11="Weekly",L49/(Formulas!$A$3*1),L49/(Formulas!$A$3*2))),1),IF(TEXT(ISNUMBER($C49),"#####")="False",ROUND(MIN(1,IF(Input!$A$11="Weekly",L49/(Formulas!$A$3*1),L49/(Formulas!$A$3*2))),1),ROUND(MIN(1,IF(Input!$A$11="Weekly",L49/(Formulas!$A$3*1),L49/(Formulas!$A$3*2))),1)*$C49))</f>
        <v>0</v>
      </c>
      <c r="O49" s="101"/>
      <c r="P49" s="77"/>
      <c r="Q49" s="77"/>
      <c r="R49" s="80">
        <f>IF($C49="",ROUND(MIN(1,IF(Input!$A$11="Weekly",P49/(Formulas!$A$3*1),P49/(Formulas!$A$3*2))),1),IF(TEXT(ISNUMBER($C49),"#####")="False",ROUND(MIN(1,IF(Input!$A$11="Weekly",P49/(Formulas!$A$3*1),P49/(Formulas!$A$3*2))),1),ROUND(MIN(1,IF(Input!$A$11="Weekly",P49/(Formulas!$A$3*1),P49/(Formulas!$A$3*2))),1)*$C49))</f>
        <v>0</v>
      </c>
      <c r="S49" s="101"/>
      <c r="T49" s="77"/>
      <c r="U49" s="77"/>
      <c r="V49" s="80">
        <f>IF($C49="",ROUND(MIN(1,IF(Input!$A$11="Weekly",T49/(Formulas!$A$3*1),T49/(Formulas!$A$3*2))),1),IF(TEXT(ISNUMBER($C49),"#####")="False",ROUND(MIN(1,IF(Input!$A$11="Weekly",T49/(Formulas!$A$3*1),T49/(Formulas!$A$3*2))),1),ROUND(MIN(1,IF(Input!$A$11="Weekly",T49/(Formulas!$A$3*1),T49/(Formulas!$A$3*2))),1)*$C49))</f>
        <v>0</v>
      </c>
      <c r="W49" s="79"/>
      <c r="X49" s="77"/>
      <c r="Y49" s="77"/>
      <c r="Z49" s="80">
        <f>IF($C49="",ROUND(MIN(1,IF(Input!$A$11="Weekly",X49/(Formulas!$A$3*1),X49/(Formulas!$A$3*2))),1),IF(TEXT(ISNUMBER($C49),"#####")="False",ROUND(MIN(1,IF(Input!$A$11="Weekly",X49/(Formulas!$A$3*1),X49/(Formulas!$A$3*2))),1),ROUND(MIN(1,IF(Input!$A$11="Weekly",X49/(Formulas!$A$3*1),X49/(Formulas!$A$3*2))),1)*$C49))</f>
        <v>0</v>
      </c>
      <c r="AA49" s="101"/>
      <c r="AB49" s="77"/>
      <c r="AC49" s="77"/>
      <c r="AD49" s="80">
        <f>IF($C49="",ROUND(MIN(1,IF(Input!$A$11="Weekly",AB49/(Formulas!$A$3*1),AB49/(Formulas!$A$3*2))),1),IF(TEXT(ISNUMBER($C49),"#####")="False",ROUND(MIN(1,IF(Input!$A$11="Weekly",AB49/(Formulas!$A$3*1),AB49/(Formulas!$A$3*2))),1),ROUND(MIN(1,IF(Input!$A$11="Weekly",AB49/(Formulas!$A$3*1),AB49/(Formulas!$A$3*2))),1)*$C49))</f>
        <v>0</v>
      </c>
      <c r="AE49" s="101"/>
      <c r="AF49" s="77"/>
      <c r="AG49" s="77"/>
      <c r="AH49" s="80">
        <f>IF($C49="",ROUND(MIN(1,IF(Input!$A$11="Weekly",AF49/(Formulas!$A$3*1),AF49/(Formulas!$A$3*2))),1),IF(TEXT(ISNUMBER($C49),"#####")="False",ROUND(MIN(1,IF(Input!$A$11="Weekly",AF49/(Formulas!$A$3*1),AF49/(Formulas!$A$3*2))),1),ROUND(MIN(1,IF(Input!$A$11="Weekly",AF49/(Formulas!$A$3*1),AF49/(Formulas!$A$3*2))),1)*$C49))</f>
        <v>0</v>
      </c>
      <c r="AI49" s="101"/>
      <c r="AJ49" s="77"/>
      <c r="AK49" s="77"/>
      <c r="AL49" s="80">
        <f>IF($C49="",ROUND(MIN(1,IF(Input!$A$11="Weekly",AJ49/(Formulas!$A$3*1),AJ49/(Formulas!$A$3*2))),1),IF(TEXT(ISNUMBER($C49),"#####")="False",ROUND(MIN(1,IF(Input!$A$11="Weekly",AJ49/(Formulas!$A$3*1),AJ49/(Formulas!$A$3*2))),1),ROUND(MIN(1,IF(Input!$A$11="Weekly",AJ49/(Formulas!$A$3*1),AJ49/(Formulas!$A$3*2))),1)*$C49))</f>
        <v>0</v>
      </c>
      <c r="AM49" s="79"/>
      <c r="AN49" s="77"/>
      <c r="AO49" s="77"/>
      <c r="AP49" s="80">
        <f>IF($C49="",ROUND(MIN(1,IF(Input!$A$11="Weekly",AN49/(Formulas!$A$3*1),AN49/(Formulas!$A$3*2))),1),IF(TEXT(ISNUMBER($C49),"#####")="False",ROUND(MIN(1,IF(Input!$A$11="Weekly",AN49/(Formulas!$A$3*1),AN49/(Formulas!$A$3*2))),1),ROUND(MIN(1,IF(Input!$A$11="Weekly",AN49/(Formulas!$A$3*1),AN49/(Formulas!$A$3*2))),1)*$C49))</f>
        <v>0</v>
      </c>
      <c r="AQ49" s="79"/>
      <c r="AR49" s="77"/>
      <c r="AS49" s="77"/>
      <c r="AT49" s="80">
        <f>IF($C49="",ROUND(MIN(1,IF(Input!$A$11="Weekly",AR49/(Formulas!$A$3*1),AR49/(Formulas!$A$3*2))),1),IF(TEXT(ISNUMBER($C49),"#####")="False",ROUND(MIN(1,IF(Input!$A$11="Weekly",AR49/(Formulas!$A$3*1),AR49/(Formulas!$A$3*2))),1),ROUND(MIN(1,IF(Input!$A$11="Weekly",AR49/(Formulas!$A$3*1),AR49/(Formulas!$A$3*2))),1)*$C49))</f>
        <v>0</v>
      </c>
      <c r="AU49" s="79"/>
      <c r="AV49" s="77"/>
      <c r="AW49" s="77"/>
      <c r="AX49" s="80">
        <f>IF($C49="",ROUND(MIN(1,IF(Input!$A$11="Weekly",AV49/(Formulas!$A$3*1),AV49/(Formulas!$A$3*2))),1),IF(TEXT(ISNUMBER($C49),"#####")="False",ROUND(MIN(1,IF(Input!$A$11="Weekly",AV49/(Formulas!$A$3*1),AV49/(Formulas!$A$3*2))),1),ROUND(MIN(1,IF(Input!$A$11="Weekly",AV49/(Formulas!$A$3*1),AV49/(Formulas!$A$3*2))),1)*$C49))</f>
        <v>0</v>
      </c>
      <c r="AY49" s="79"/>
      <c r="AZ49" s="77"/>
      <c r="BA49" s="77"/>
      <c r="BB49" s="80">
        <f>IF($C49="",ROUND(MIN(1,IF(Input!$A$11="Weekly",AZ49/(Formulas!$A$3*1),AZ49/(Formulas!$A$3*2))),1),IF(TEXT(ISNUMBER($C49),"#####")="False",ROUND(MIN(1,IF(Input!$A$11="Weekly",AZ49/(Formulas!$A$3*1),AZ49/(Formulas!$A$3*2))),1),ROUND(MIN(1,IF(Input!$A$11="Weekly",AZ49/(Formulas!$A$3*1),AZ49/(Formulas!$A$3*2))),1)*$C49))</f>
        <v>0</v>
      </c>
      <c r="BC49" s="79"/>
      <c r="BD49" s="77"/>
      <c r="BE49" s="77"/>
      <c r="BF49" s="80">
        <f>IF($C49="",ROUND(MIN(1,IF(Input!$A$11="Weekly",BD49/(Formulas!$A$3*1),BD49/(Formulas!$A$3*2))),1),IF(TEXT(ISNUMBER($C49),"#####")="False",ROUND(MIN(1,IF(Input!$A$11="Weekly",BD49/(Formulas!$A$3*1),BD49/(Formulas!$A$3*2))),1),ROUND(MIN(1,IF(Input!$A$11="Weekly",BD49/(Formulas!$A$3*1),BD49/(Formulas!$A$3*2))),1)*$C49))</f>
        <v>0</v>
      </c>
      <c r="BG49" s="79"/>
      <c r="BH49" s="77"/>
      <c r="BI49" s="77"/>
      <c r="BJ49" s="80">
        <f>IF($C49="",ROUND(MIN(1,IF(Input!$A$11="Weekly",BH49/(Formulas!$A$3*1),BH49/(Formulas!$A$3*2))),1),IF(TEXT(ISNUMBER($C49),"#####")="False",ROUND(MIN(1,IF(Input!$A$11="Weekly",BH49/(Formulas!$A$3*1),BH49/(Formulas!$A$3*2))),1),ROUND(MIN(1,IF(Input!$A$11="Weekly",BH49/(Formulas!$A$3*1),BH49/(Formulas!$A$3*2))),1)*$C49))</f>
        <v>0</v>
      </c>
      <c r="BK49" s="79"/>
      <c r="BL49" s="77"/>
      <c r="BM49" s="77"/>
      <c r="BN49" s="80">
        <f>IF($C49="",ROUND(MIN(1,IF(Input!$A$11="Weekly",BL49/(Formulas!$A$3*1),BL49/(Formulas!$A$3*2))),1),IF(TEXT(ISNUMBER($C49),"#####")="False",ROUND(MIN(1,IF(Input!$A$11="Weekly",BL49/(Formulas!$A$3*1),BL49/(Formulas!$A$3*2))),1),ROUND(MIN(1,IF(Input!$A$11="Weekly",BL49/(Formulas!$A$3*1),BL49/(Formulas!$A$3*2))),1)*$C49))</f>
        <v>0</v>
      </c>
      <c r="BO49" s="79"/>
      <c r="BP49" s="77"/>
      <c r="BQ49" s="77"/>
      <c r="BR49" s="80">
        <f>IF($C49="",ROUND(MIN(1,IF(Input!$A$11="Weekly",BP49/(Formulas!$A$3*1),BP49/(Formulas!$A$3*2))),1),IF(TEXT(ISNUMBER($C49),"#####")="False",ROUND(MIN(1,IF(Input!$A$11="Weekly",BP49/(Formulas!$A$3*1),BP49/(Formulas!$A$3*2))),1),ROUND(MIN(1,IF(Input!$A$11="Weekly",BP49/(Formulas!$A$3*1),BP49/(Formulas!$A$3*2))),1)*$C49))</f>
        <v>0</v>
      </c>
      <c r="BS49" s="79"/>
      <c r="BT49" s="77"/>
      <c r="BU49" s="77"/>
      <c r="BV49" s="80">
        <f>IF($C49="",ROUND(MIN(1,IF(Input!$A$11="Weekly",BT49/(Formulas!$A$3*1),BT49/(Formulas!$A$3*2))),1),IF(TEXT(ISNUMBER($C49),"#####")="False",ROUND(MIN(1,IF(Input!$A$11="Weekly",BT49/(Formulas!$A$3*1),BT49/(Formulas!$A$3*2))),1),ROUND(MIN(1,IF(Input!$A$11="Weekly",BT49/(Formulas!$A$3*1),BT49/(Formulas!$A$3*2))),1)*$C49))</f>
        <v>0</v>
      </c>
      <c r="BW49" s="79"/>
      <c r="BX49" s="77"/>
      <c r="BY49" s="77"/>
      <c r="BZ49" s="80">
        <f>IF($C49="",ROUND(MIN(1,IF(Input!$A$11="Weekly",BX49/(Formulas!$A$3*1),BX49/(Formulas!$A$3*2))),1),IF(TEXT(ISNUMBER($C49),"#####")="False",ROUND(MIN(1,IF(Input!$A$11="Weekly",BX49/(Formulas!$A$3*1),BX49/(Formulas!$A$3*2))),1),ROUND(MIN(1,IF(Input!$A$11="Weekly",BX49/(Formulas!$A$3*1),BX49/(Formulas!$A$3*2))),1)*$C49))</f>
        <v>0</v>
      </c>
      <c r="CA49" s="79"/>
      <c r="CB49" s="77"/>
      <c r="CC49" s="77"/>
      <c r="CD49" s="80">
        <f>IF($C49="",ROUND(MIN(1,IF(Input!$A$11="Weekly",CB49/(Formulas!$A$3*1),CB49/(Formulas!$A$3*2))),1),IF(TEXT(ISNUMBER($C49),"#####")="False",ROUND(MIN(1,IF(Input!$A$11="Weekly",CB49/(Formulas!$A$3*1),CB49/(Formulas!$A$3*2))),1),ROUND(MIN(1,IF(Input!$A$11="Weekly",CB49/(Formulas!$A$3*1),CB49/(Formulas!$A$3*2))),1)*$C49))</f>
        <v>0</v>
      </c>
      <c r="CE49" s="79"/>
      <c r="CF49" s="77"/>
      <c r="CG49" s="77"/>
      <c r="CH49" s="80">
        <f>IF($C49="",ROUND(MIN(1,IF(Input!$A$11="Weekly",CF49/(Formulas!$A$3*1),CF49/(Formulas!$A$3*2))),1),IF(TEXT(ISNUMBER($C49),"#####")="False",ROUND(MIN(1,IF(Input!$A$11="Weekly",CF49/(Formulas!$A$3*1),CF49/(Formulas!$A$3*2))),1),ROUND(MIN(1,IF(Input!$A$11="Weekly",CF49/(Formulas!$A$3*1),CF49/(Formulas!$A$3*2))),1)*$C49))</f>
        <v>0</v>
      </c>
      <c r="CI49" s="79"/>
      <c r="CJ49" s="77"/>
      <c r="CK49" s="77"/>
      <c r="CL49" s="80">
        <f>IF($C49="",ROUND(MIN(1,IF(Input!$A$11="Weekly",CJ49/(Formulas!$A$3*1),CJ49/(Formulas!$A$3*2))),1),IF(TEXT(ISNUMBER($C49),"#####")="False",ROUND(MIN(1,IF(Input!$A$11="Weekly",CJ49/(Formulas!$A$3*1),CJ49/(Formulas!$A$3*2))),1),ROUND(MIN(1,IF(Input!$A$11="Weekly",CJ49/(Formulas!$A$3*1),CJ49/(Formulas!$A$3*2))),1)*$C49))</f>
        <v>0</v>
      </c>
      <c r="CM49" s="79"/>
      <c r="CN49" s="77"/>
      <c r="CO49" s="77"/>
      <c r="CP49" s="80">
        <f>IF($C49="",ROUND(MIN(1,IF(Input!$A$11="Weekly",CN49/(Formulas!$A$3*1),CN49/(Formulas!$A$3*2))),1),IF(TEXT(ISNUMBER($C49),"#####")="False",ROUND(MIN(1,IF(Input!$A$11="Weekly",CN49/(Formulas!$A$3*1),CN49/(Formulas!$A$3*2))),1),ROUND(MIN(1,IF(Input!$A$11="Weekly",CN49/(Formulas!$A$3*1),CN49/(Formulas!$A$3*2))),1)*$C49))</f>
        <v>0</v>
      </c>
      <c r="CQ49" s="79"/>
      <c r="CR49" s="77"/>
      <c r="CS49" s="77"/>
      <c r="CT49" s="80">
        <f>IF($C49="",ROUND(MIN(1,IF(Input!$A$11="Weekly",CR49/(Formulas!$A$3*1),CR49/(Formulas!$A$3*2))),1),IF(TEXT(ISNUMBER($C49),"#####")="False",ROUND(MIN(1,IF(Input!$A$11="Weekly",CR49/(Formulas!$A$3*1),CR49/(Formulas!$A$3*2))),1),ROUND(MIN(1,IF(Input!$A$11="Weekly",CR49/(Formulas!$A$3*1),CR49/(Formulas!$A$3*2))),1)*$C49))</f>
        <v>0</v>
      </c>
      <c r="CU49" s="79"/>
      <c r="CV49" s="77"/>
      <c r="CW49" s="77"/>
      <c r="CX49" s="80">
        <f>IF($C49="",ROUND(MIN(1,IF(Input!$A$11="Weekly",CV49/(Formulas!$A$3*1),CV49/(Formulas!$A$3*2))),1),IF(TEXT(ISNUMBER($C49),"#####")="False",ROUND(MIN(1,IF(Input!$A$11="Weekly",CV49/(Formulas!$A$3*1),CV49/(Formulas!$A$3*2))),1),ROUND(MIN(1,IF(Input!$A$11="Weekly",CV49/(Formulas!$A$3*1),CV49/(Formulas!$A$3*2))),1)*$C49))</f>
        <v>0</v>
      </c>
      <c r="CY49" s="79"/>
      <c r="CZ49" s="77"/>
      <c r="DA49" s="77"/>
      <c r="DB49" s="80">
        <f>IF($C49="",ROUND(MIN(1,IF(Input!$A$11="Weekly",CZ49/(Formulas!$A$3*1),CZ49/(Formulas!$A$3*2))),1),IF(TEXT(ISNUMBER($C49),"#####")="False",ROUND(MIN(1,IF(Input!$A$11="Weekly",CZ49/(Formulas!$A$3*1),CZ49/(Formulas!$A$3*2))),1),ROUND(MIN(1,IF(Input!$A$11="Weekly",CZ49/(Formulas!$A$3*1),CZ49/(Formulas!$A$3*2))),1)*$C49))</f>
        <v>0</v>
      </c>
      <c r="DC49" s="79"/>
      <c r="DD49" s="77"/>
      <c r="DE49" s="77"/>
      <c r="DF49" s="80">
        <f>IF($C49="",ROUND(MIN(1,IF(Input!$A$11="Weekly",DD49/(Formulas!$A$3*1),DD49/(Formulas!$A$3*2))),1),IF(TEXT(ISNUMBER($C49),"#####")="False",ROUND(MIN(1,IF(Input!$A$11="Weekly",DD49/(Formulas!$A$3*1),DD49/(Formulas!$A$3*2))),1),ROUND(MIN(1,IF(Input!$A$11="Weekly",DD49/(Formulas!$A$3*1),DD49/(Formulas!$A$3*2))),1)*$C49))</f>
        <v>0</v>
      </c>
      <c r="DG49" s="79"/>
      <c r="DH49" s="77"/>
      <c r="DI49" s="77"/>
      <c r="DJ49" s="80">
        <f>IF($C49="",ROUND(MIN(1,IF(Input!$A$11="Weekly",DH49/(Formulas!$A$3*1),DH49/(Formulas!$A$3*2))),1),IF(TEXT(ISNUMBER($C49),"#####")="False",ROUND(MIN(1,IF(Input!$A$11="Weekly",DH49/(Formulas!$A$3*1),DH49/(Formulas!$A$3*2))),1),ROUND(MIN(1,IF(Input!$A$11="Weekly",DH49/(Formulas!$A$3*1),DH49/(Formulas!$A$3*2))),1)*$C49))</f>
        <v>0</v>
      </c>
      <c r="DK49" s="79"/>
      <c r="DL49" s="77"/>
      <c r="DM49" s="77"/>
      <c r="DN49" s="80">
        <f>IF($C49="",ROUND(MIN(1,IF(Input!$A$11="Weekly",DL49/(Formulas!$A$3*1),DL49/(Formulas!$A$3*2))),1),IF(TEXT(ISNUMBER($C49),"#####")="False",ROUND(MIN(1,IF(Input!$A$11="Weekly",DL49/(Formulas!$A$3*1),DL49/(Formulas!$A$3*2))),1),ROUND(MIN(1,IF(Input!$A$11="Weekly",DL49/(Formulas!$A$3*1),DL49/(Formulas!$A$3*2))),1)*$C49))</f>
        <v>0</v>
      </c>
      <c r="DO49" s="79"/>
      <c r="DP49" s="77"/>
      <c r="DQ49" s="77"/>
      <c r="DR49" s="80">
        <f>IF($C49="",ROUND(MIN(1,IF(Input!$A$11="Weekly",DP49/(Formulas!$A$3*1),DP49/(Formulas!$A$3*2))),1),IF(TEXT(ISNUMBER($C49),"#####")="False",ROUND(MIN(1,IF(Input!$A$11="Weekly",DP49/(Formulas!$A$3*1),DP49/(Formulas!$A$3*2))),1),ROUND(MIN(1,IF(Input!$A$11="Weekly",DP49/(Formulas!$A$3*1),DP49/(Formulas!$A$3*2))),1)*$C49))</f>
        <v>0</v>
      </c>
      <c r="DS49" s="79"/>
      <c r="DT49" s="77"/>
      <c r="DU49" s="77"/>
      <c r="DV49" s="80">
        <f>IF($C49="",ROUND(MIN(1,IF(Input!$A$11="Weekly",DT49/(Formulas!$A$3*1),DT49/(Formulas!$A$3*2))),1),IF(TEXT(ISNUMBER($C49),"#####")="False",ROUND(MIN(1,IF(Input!$A$11="Weekly",DT49/(Formulas!$A$3*1),DT49/(Formulas!$A$3*2))),1),ROUND(MIN(1,IF(Input!$A$11="Weekly",DT49/(Formulas!$A$3*1),DT49/(Formulas!$A$3*2))),1)*$C49))</f>
        <v>0</v>
      </c>
      <c r="DW49" s="79"/>
      <c r="DX49" s="77"/>
      <c r="DY49" s="77"/>
      <c r="DZ49" s="80">
        <f>IF($C49="",ROUND(MIN(1,IF(Input!$A$11="Weekly",DX49/(Formulas!$A$3*1),DX49/(Formulas!$A$3*2))),1),IF(TEXT(ISNUMBER($C49),"#####")="False",ROUND(MIN(1,IF(Input!$A$11="Weekly",DX49/(Formulas!$A$3*1),DX49/(Formulas!$A$3*2))),1),ROUND(MIN(1,IF(Input!$A$11="Weekly",DX49/(Formulas!$A$3*1),DX49/(Formulas!$A$3*2))),1)*$C49))</f>
        <v>0</v>
      </c>
      <c r="EA49" s="79"/>
      <c r="EB49" s="77"/>
      <c r="EC49" s="77"/>
      <c r="ED49" s="80">
        <f>IF($C49="",ROUND(MIN(1,IF(Input!$A$11="Weekly",EB49/(Formulas!$A$3*1),EB49/(Formulas!$A$3*2))),1),IF(TEXT(ISNUMBER($C49),"#####")="False",ROUND(MIN(1,IF(Input!$A$11="Weekly",EB49/(Formulas!$A$3*1),EB49/(Formulas!$A$3*2))),1),ROUND(MIN(1,IF(Input!$A$11="Weekly",EB49/(Formulas!$A$3*1),EB49/(Formulas!$A$3*2))),1)*$C49))</f>
        <v>0</v>
      </c>
      <c r="EE49" s="79"/>
      <c r="EF49" s="77"/>
      <c r="EG49" s="77"/>
      <c r="EH49" s="80">
        <f>IF($C49="",ROUND(MIN(1,IF(Input!$A$11="Weekly",EF49/(Formulas!$A$3*1),EF49/(Formulas!$A$3*2))),1),IF(TEXT(ISNUMBER($C49),"#####")="False",ROUND(MIN(1,IF(Input!$A$11="Weekly",EF49/(Formulas!$A$3*1),EF49/(Formulas!$A$3*2))),1),ROUND(MIN(1,IF(Input!$A$11="Weekly",EF49/(Formulas!$A$3*1),EF49/(Formulas!$A$3*2))),1)*$C49))</f>
        <v>0</v>
      </c>
      <c r="EI49" s="79"/>
      <c r="EJ49" s="77"/>
      <c r="EK49" s="77"/>
      <c r="EL49" s="80">
        <f>IF($C49="",ROUND(MIN(1,IF(Input!$A$11="Weekly",EJ49/(Formulas!$A$3*1),EJ49/(Formulas!$A$3*2))),1),IF(TEXT(ISNUMBER($C49),"#####")="False",ROUND(MIN(1,IF(Input!$A$11="Weekly",EJ49/(Formulas!$A$3*1),EJ49/(Formulas!$A$3*2))),1),ROUND(MIN(1,IF(Input!$A$11="Weekly",EJ49/(Formulas!$A$3*1),EJ49/(Formulas!$A$3*2))),1)*$C49))</f>
        <v>0</v>
      </c>
      <c r="EM49" s="79"/>
      <c r="EN49" s="77"/>
      <c r="EO49" s="77"/>
      <c r="EP49" s="80">
        <f>IF($C49="",ROUND(MIN(1,IF(Input!$A$11="Weekly",EN49/(Formulas!$A$3*1),EN49/(Formulas!$A$3*2))),1),IF(TEXT(ISNUMBER($C49),"#####")="False",ROUND(MIN(1,IF(Input!$A$11="Weekly",EN49/(Formulas!$A$3*1),EN49/(Formulas!$A$3*2))),1),ROUND(MIN(1,IF(Input!$A$11="Weekly",EN49/(Formulas!$A$3*1),EN49/(Formulas!$A$3*2))),1)*$C49))</f>
        <v>0</v>
      </c>
      <c r="EQ49" s="79"/>
      <c r="ER49" s="77"/>
      <c r="ES49" s="77"/>
      <c r="ET49" s="80">
        <f>IF($C49="",ROUND(MIN(1,IF(Input!$A$11="Weekly",ER49/(Formulas!$A$3*1),ER49/(Formulas!$A$3*2))),1),IF(TEXT(ISNUMBER($C49),"#####")="False",ROUND(MIN(1,IF(Input!$A$11="Weekly",ER49/(Formulas!$A$3*1),ER49/(Formulas!$A$3*2))),1),ROUND(MIN(1,IF(Input!$A$11="Weekly",ER49/(Formulas!$A$3*1),ER49/(Formulas!$A$3*2))),1)*$C49))</f>
        <v>0</v>
      </c>
      <c r="EU49" s="79"/>
      <c r="EV49" s="77"/>
      <c r="EW49" s="77"/>
      <c r="EX49" s="80">
        <f>IF($C49="",ROUND(MIN(1,IF(Input!$A$11="Weekly",EV49/(Formulas!$A$3*1),EV49/(Formulas!$A$3*2))),1),IF(TEXT(ISNUMBER($C49),"#####")="False",ROUND(MIN(1,IF(Input!$A$11="Weekly",EV49/(Formulas!$A$3*1),EV49/(Formulas!$A$3*2))),1),ROUND(MIN(1,IF(Input!$A$11="Weekly",EV49/(Formulas!$A$3*1),EV49/(Formulas!$A$3*2))),1)*$C49))</f>
        <v>0</v>
      </c>
      <c r="EY49" s="79"/>
      <c r="EZ49" s="77"/>
      <c r="FA49" s="77"/>
      <c r="FB49" s="80">
        <f>IF($C49="",ROUND(MIN(1,IF(Input!$A$11="Weekly",EZ49/(Formulas!$A$3*1),EZ49/(Formulas!$A$3*2))),1),IF(TEXT(ISNUMBER($C49),"#####")="False",ROUND(MIN(1,IF(Input!$A$11="Weekly",EZ49/(Formulas!$A$3*1),EZ49/(Formulas!$A$3*2))),1),ROUND(MIN(1,IF(Input!$A$11="Weekly",EZ49/(Formulas!$A$3*1),EZ49/(Formulas!$A$3*2))),1)*$C49))</f>
        <v>0</v>
      </c>
      <c r="FC49" s="79"/>
      <c r="FD49" s="77"/>
      <c r="FE49" s="77"/>
      <c r="FF49" s="80">
        <f>IF($C49="",ROUND(MIN(1,IF(Input!$A$11="Weekly",FD49/(Formulas!$A$3*1),FD49/(Formulas!$A$3*2))),1),IF(TEXT(ISNUMBER($C49),"#####")="False",ROUND(MIN(1,IF(Input!$A$11="Weekly",FD49/(Formulas!$A$3*1),FD49/(Formulas!$A$3*2))),1),ROUND(MIN(1,IF(Input!$A$11="Weekly",FD49/(Formulas!$A$3*1),FD49/(Formulas!$A$3*2))),1)*$C49))</f>
        <v>0</v>
      </c>
      <c r="FG49" s="79"/>
      <c r="FH49" s="77"/>
      <c r="FI49" s="77"/>
      <c r="FJ49" s="80">
        <f>IF($C49="",ROUND(MIN(1,IF(Input!$A$11="Weekly",FH49/(Formulas!$A$3*1),FH49/(Formulas!$A$3*2))),1),IF(TEXT(ISNUMBER($C49),"#####")="False",ROUND(MIN(1,IF(Input!$A$11="Weekly",FH49/(Formulas!$A$3*1),FH49/(Formulas!$A$3*2))),1),ROUND(MIN(1,IF(Input!$A$11="Weekly",FH49/(Formulas!$A$3*1),FH49/(Formulas!$A$3*2))),1)*$C49))</f>
        <v>0</v>
      </c>
      <c r="FK49" s="79"/>
      <c r="FL49" s="77"/>
      <c r="FM49" s="77"/>
      <c r="FN49" s="80">
        <f>IF($C49="",ROUND(MIN(1,IF(Input!$A$11="Weekly",FL49/(Formulas!$A$3*1),FL49/(Formulas!$A$3*2))),1),IF(TEXT(ISNUMBER($C49),"#####")="False",ROUND(MIN(1,IF(Input!$A$11="Weekly",FL49/(Formulas!$A$3*1),FL49/(Formulas!$A$3*2))),1),ROUND(MIN(1,IF(Input!$A$11="Weekly",FL49/(Formulas!$A$3*1),FL49/(Formulas!$A$3*2))),1)*$C49))</f>
        <v>0</v>
      </c>
      <c r="FO49" s="79"/>
      <c r="FP49" s="77"/>
      <c r="FQ49" s="77"/>
      <c r="FR49" s="80">
        <f>IF($C49="",ROUND(MIN(1,IF(Input!$A$11="Weekly",FP49/(Formulas!$A$3*1),FP49/(Formulas!$A$3*2))),1),IF(TEXT(ISNUMBER($C49),"#####")="False",ROUND(MIN(1,IF(Input!$A$11="Weekly",FP49/(Formulas!$A$3*1),FP49/(Formulas!$A$3*2))),1),ROUND(MIN(1,IF(Input!$A$11="Weekly",FP49/(Formulas!$A$3*1),FP49/(Formulas!$A$3*2))),1)*$C49))</f>
        <v>0</v>
      </c>
      <c r="FS49" s="79"/>
      <c r="FT49" s="77"/>
      <c r="FU49" s="77"/>
      <c r="FV49" s="80">
        <f>IF($C49="",ROUND(MIN(1,IF(Input!$A$11="Weekly",FT49/(Formulas!$A$3*1),FT49/(Formulas!$A$3*2))),1),IF(TEXT(ISNUMBER($C49),"#####")="False",ROUND(MIN(1,IF(Input!$A$11="Weekly",FT49/(Formulas!$A$3*1),FT49/(Formulas!$A$3*2))),1),ROUND(MIN(1,IF(Input!$A$11="Weekly",FT49/(Formulas!$A$3*1),FT49/(Formulas!$A$3*2))),1)*$C49))</f>
        <v>0</v>
      </c>
      <c r="FW49" s="79"/>
      <c r="FX49" s="77"/>
      <c r="FY49" s="77"/>
      <c r="FZ49" s="80">
        <f>IF($C49="",ROUND(MIN(1,IF(Input!$A$11="Weekly",FX49/(Formulas!$A$3*1),FX49/(Formulas!$A$3*2))),1),IF(TEXT(ISNUMBER($C49),"#####")="False",ROUND(MIN(1,IF(Input!$A$11="Weekly",FX49/(Formulas!$A$3*1),FX49/(Formulas!$A$3*2))),1),ROUND(MIN(1,IF(Input!$A$11="Weekly",FX49/(Formulas!$A$3*1),FX49/(Formulas!$A$3*2))),1)*$C49))</f>
        <v>0</v>
      </c>
      <c r="GA49" s="79"/>
      <c r="GB49" s="77"/>
      <c r="GC49" s="77"/>
      <c r="GD49" s="80">
        <f>IF($C49="",ROUND(MIN(1,IF(Input!$A$11="Weekly",GB49/(Formulas!$A$3*1),GB49/(Formulas!$A$3*2))),1),IF(TEXT(ISNUMBER($C49),"#####")="False",ROUND(MIN(1,IF(Input!$A$11="Weekly",GB49/(Formulas!$A$3*1),GB49/(Formulas!$A$3*2))),1),ROUND(MIN(1,IF(Input!$A$11="Weekly",GB49/(Formulas!$A$3*1),GB49/(Formulas!$A$3*2))),1)*$C49))</f>
        <v>0</v>
      </c>
      <c r="GE49" s="79"/>
      <c r="GF49" s="77"/>
      <c r="GG49" s="77"/>
      <c r="GH49" s="80">
        <f>IF($C49="",ROUND(MIN(1,IF(Input!$A$11="Weekly",GF49/(Formulas!$A$3*1),GF49/(Formulas!$A$3*2))),1),IF(TEXT(ISNUMBER($C49),"#####")="False",ROUND(MIN(1,IF(Input!$A$11="Weekly",GF49/(Formulas!$A$3*1),GF49/(Formulas!$A$3*2))),1),ROUND(MIN(1,IF(Input!$A$11="Weekly",GF49/(Formulas!$A$3*1),GF49/(Formulas!$A$3*2))),1)*$C49))</f>
        <v>0</v>
      </c>
      <c r="GI49" s="79"/>
      <c r="GJ49" s="77"/>
      <c r="GK49" s="77"/>
      <c r="GL49" s="80">
        <f>IF($C49="",ROUND(MIN(1,IF(Input!$A$11="Weekly",GJ49/(Formulas!$A$3*1),GJ49/(Formulas!$A$3*2))),1),IF(TEXT(ISNUMBER($C49),"#####")="False",ROUND(MIN(1,IF(Input!$A$11="Weekly",GJ49/(Formulas!$A$3*1),GJ49/(Formulas!$A$3*2))),1),ROUND(MIN(1,IF(Input!$A$11="Weekly",GJ49/(Formulas!$A$3*1),GJ49/(Formulas!$A$3*2))),1)*$C49))</f>
        <v>0</v>
      </c>
      <c r="GM49" s="79"/>
      <c r="GN49" s="77"/>
      <c r="GO49" s="77"/>
      <c r="GP49" s="80">
        <f>IF($C49="",ROUND(MIN(1,IF(Input!$A$11="Weekly",GN49/(Formulas!$A$3*1),GN49/(Formulas!$A$3*2))),1),IF(TEXT(ISNUMBER($C49),"#####")="False",ROUND(MIN(1,IF(Input!$A$11="Weekly",GN49/(Formulas!$A$3*1),GN49/(Formulas!$A$3*2))),1),ROUND(MIN(1,IF(Input!$A$11="Weekly",GN49/(Formulas!$A$3*1),GN49/(Formulas!$A$3*2))),1)*$C49))</f>
        <v>0</v>
      </c>
      <c r="GQ49" s="79"/>
      <c r="GR49" s="77"/>
      <c r="GS49" s="77"/>
      <c r="GT49" s="80">
        <f>IF($C49="",ROUND(MIN(1,IF(Input!$A$11="Weekly",GR49/(Formulas!$A$3*1),GR49/(Formulas!$A$3*2))),1),IF(TEXT(ISNUMBER($C49),"#####")="False",ROUND(MIN(1,IF(Input!$A$11="Weekly",GR49/(Formulas!$A$3*1),GR49/(Formulas!$A$3*2))),1),ROUND(MIN(1,IF(Input!$A$11="Weekly",GR49/(Formulas!$A$3*1),GR49/(Formulas!$A$3*2))),1)*$C49))</f>
        <v>0</v>
      </c>
      <c r="GU49" s="79"/>
      <c r="GV49" s="77"/>
      <c r="GW49" s="77"/>
      <c r="GX49" s="80">
        <f>IF($C49="",ROUND(MIN(1,IF(Input!$A$11="Weekly",GV49/(Formulas!$A$3*1),GV49/(Formulas!$A$3*2))),1),IF(TEXT(ISNUMBER($C49),"#####")="False",ROUND(MIN(1,IF(Input!$A$11="Weekly",GV49/(Formulas!$A$3*1),GV49/(Formulas!$A$3*2))),1),ROUND(MIN(1,IF(Input!$A$11="Weekly",GV49/(Formulas!$A$3*1),GV49/(Formulas!$A$3*2))),1)*$C49))</f>
        <v>0</v>
      </c>
      <c r="GY49" s="79"/>
      <c r="GZ49" s="77"/>
      <c r="HA49" s="77"/>
      <c r="HB49" s="80">
        <f>IF($C49="",ROUND(MIN(1,IF(Input!$A$11="Weekly",GZ49/(Formulas!$A$3*1),GZ49/(Formulas!$A$3*2))),1),IF(TEXT(ISNUMBER($C49),"#####")="False",ROUND(MIN(1,IF(Input!$A$11="Weekly",GZ49/(Formulas!$A$3*1),GZ49/(Formulas!$A$3*2))),1),ROUND(MIN(1,IF(Input!$A$11="Weekly",GZ49/(Formulas!$A$3*1),GZ49/(Formulas!$A$3*2))),1)*$C49))</f>
        <v>0</v>
      </c>
      <c r="HC49" s="79"/>
      <c r="HD49" s="77"/>
      <c r="HE49" s="77"/>
      <c r="HF49" s="80">
        <f>IF($C49="",ROUND(MIN(1,IF(Input!$A$11="Weekly",HD49/(Formulas!$A$3*1),HD49/(Formulas!$A$3*2))),1),IF(TEXT(ISNUMBER($C49),"#####")="False",ROUND(MIN(1,IF(Input!$A$11="Weekly",HD49/(Formulas!$A$3*1),HD49/(Formulas!$A$3*2))),1),ROUND(MIN(1,IF(Input!$A$11="Weekly",HD49/(Formulas!$A$3*1),HD49/(Formulas!$A$3*2))),1)*$C49))</f>
        <v>0</v>
      </c>
      <c r="HG49" s="79"/>
      <c r="HH49" s="35"/>
      <c r="HI49" s="35">
        <f t="shared" si="4"/>
        <v>0</v>
      </c>
      <c r="HJ49" s="35"/>
      <c r="HK49" s="35">
        <f t="shared" si="5"/>
        <v>0</v>
      </c>
      <c r="HL49" s="35"/>
      <c r="HM49" s="35">
        <f t="shared" si="6"/>
        <v>0</v>
      </c>
      <c r="HN49" s="35"/>
      <c r="HO49" s="35">
        <f t="shared" si="3"/>
        <v>0</v>
      </c>
      <c r="HP49" s="35"/>
      <c r="HQ49" s="35"/>
      <c r="HR49" s="35"/>
      <c r="HS49" s="35"/>
      <c r="HT49" s="35"/>
    </row>
    <row r="50" spans="1:228" x14ac:dyDescent="0.25">
      <c r="B50" s="74"/>
      <c r="D50" s="77"/>
      <c r="E50" s="77"/>
      <c r="F50" s="80">
        <f>IF($C50="",ROUND(MIN(1,IF(Input!$A$11="Weekly",D50/(Formulas!$A$3*1),D50/(Formulas!$A$3*2))),1),IF(TEXT(ISNUMBER($C50),"#####")="False",ROUND(MIN(1,IF(Input!$A$11="Weekly",D50/(Formulas!$A$3*1),D50/(Formulas!$A$3*2))),1),ROUND(MIN(1,IF(Input!$A$11="Weekly",D50/(Formulas!$A$3*1),D50/(Formulas!$A$3*2))),1)*$C50))</f>
        <v>0</v>
      </c>
      <c r="G50" s="101"/>
      <c r="H50" s="77"/>
      <c r="I50" s="77"/>
      <c r="J50" s="80">
        <f>IF($C50="",ROUND(MIN(1,IF(Input!$A$11="Weekly",H50/(Formulas!$A$3*1),H50/(Formulas!$A$3*2))),1),IF(TEXT(ISNUMBER($C50),"#####")="False",ROUND(MIN(1,IF(Input!$A$11="Weekly",H50/(Formulas!$A$3*1),H50/(Formulas!$A$3*2))),1),ROUND(MIN(1,IF(Input!$A$11="Weekly",H50/(Formulas!$A$3*1),H50/(Formulas!$A$3*2))),1)*$C50))</f>
        <v>0</v>
      </c>
      <c r="K50" s="101"/>
      <c r="L50" s="77"/>
      <c r="M50" s="77"/>
      <c r="N50" s="80">
        <f>IF($C50="",ROUND(MIN(1,IF(Input!$A$11="Weekly",L50/(Formulas!$A$3*1),L50/(Formulas!$A$3*2))),1),IF(TEXT(ISNUMBER($C50),"#####")="False",ROUND(MIN(1,IF(Input!$A$11="Weekly",L50/(Formulas!$A$3*1),L50/(Formulas!$A$3*2))),1),ROUND(MIN(1,IF(Input!$A$11="Weekly",L50/(Formulas!$A$3*1),L50/(Formulas!$A$3*2))),1)*$C50))</f>
        <v>0</v>
      </c>
      <c r="O50" s="101"/>
      <c r="P50" s="77"/>
      <c r="Q50" s="77"/>
      <c r="R50" s="80">
        <f>IF($C50="",ROUND(MIN(1,IF(Input!$A$11="Weekly",P50/(Formulas!$A$3*1),P50/(Formulas!$A$3*2))),1),IF(TEXT(ISNUMBER($C50),"#####")="False",ROUND(MIN(1,IF(Input!$A$11="Weekly",P50/(Formulas!$A$3*1),P50/(Formulas!$A$3*2))),1),ROUND(MIN(1,IF(Input!$A$11="Weekly",P50/(Formulas!$A$3*1),P50/(Formulas!$A$3*2))),1)*$C50))</f>
        <v>0</v>
      </c>
      <c r="S50" s="101"/>
      <c r="T50" s="77"/>
      <c r="U50" s="77"/>
      <c r="V50" s="80">
        <f>IF($C50="",ROUND(MIN(1,IF(Input!$A$11="Weekly",T50/(Formulas!$A$3*1),T50/(Formulas!$A$3*2))),1),IF(TEXT(ISNUMBER($C50),"#####")="False",ROUND(MIN(1,IF(Input!$A$11="Weekly",T50/(Formulas!$A$3*1),T50/(Formulas!$A$3*2))),1),ROUND(MIN(1,IF(Input!$A$11="Weekly",T50/(Formulas!$A$3*1),T50/(Formulas!$A$3*2))),1)*$C50))</f>
        <v>0</v>
      </c>
      <c r="W50" s="79"/>
      <c r="X50" s="77"/>
      <c r="Y50" s="77"/>
      <c r="Z50" s="80">
        <f>IF($C50="",ROUND(MIN(1,IF(Input!$A$11="Weekly",X50/(Formulas!$A$3*1),X50/(Formulas!$A$3*2))),1),IF(TEXT(ISNUMBER($C50),"#####")="False",ROUND(MIN(1,IF(Input!$A$11="Weekly",X50/(Formulas!$A$3*1),X50/(Formulas!$A$3*2))),1),ROUND(MIN(1,IF(Input!$A$11="Weekly",X50/(Formulas!$A$3*1),X50/(Formulas!$A$3*2))),1)*$C50))</f>
        <v>0</v>
      </c>
      <c r="AA50" s="101"/>
      <c r="AB50" s="77"/>
      <c r="AC50" s="77"/>
      <c r="AD50" s="80">
        <f>IF($C50="",ROUND(MIN(1,IF(Input!$A$11="Weekly",AB50/(Formulas!$A$3*1),AB50/(Formulas!$A$3*2))),1),IF(TEXT(ISNUMBER($C50),"#####")="False",ROUND(MIN(1,IF(Input!$A$11="Weekly",AB50/(Formulas!$A$3*1),AB50/(Formulas!$A$3*2))),1),ROUND(MIN(1,IF(Input!$A$11="Weekly",AB50/(Formulas!$A$3*1),AB50/(Formulas!$A$3*2))),1)*$C50))</f>
        <v>0</v>
      </c>
      <c r="AE50" s="101"/>
      <c r="AF50" s="77"/>
      <c r="AG50" s="77"/>
      <c r="AH50" s="80">
        <f>IF($C50="",ROUND(MIN(1,IF(Input!$A$11="Weekly",AF50/(Formulas!$A$3*1),AF50/(Formulas!$A$3*2))),1),IF(TEXT(ISNUMBER($C50),"#####")="False",ROUND(MIN(1,IF(Input!$A$11="Weekly",AF50/(Formulas!$A$3*1),AF50/(Formulas!$A$3*2))),1),ROUND(MIN(1,IF(Input!$A$11="Weekly",AF50/(Formulas!$A$3*1),AF50/(Formulas!$A$3*2))),1)*$C50))</f>
        <v>0</v>
      </c>
      <c r="AI50" s="101"/>
      <c r="AJ50" s="77"/>
      <c r="AK50" s="77"/>
      <c r="AL50" s="80">
        <f>IF($C50="",ROUND(MIN(1,IF(Input!$A$11="Weekly",AJ50/(Formulas!$A$3*1),AJ50/(Formulas!$A$3*2))),1),IF(TEXT(ISNUMBER($C50),"#####")="False",ROUND(MIN(1,IF(Input!$A$11="Weekly",AJ50/(Formulas!$A$3*1),AJ50/(Formulas!$A$3*2))),1),ROUND(MIN(1,IF(Input!$A$11="Weekly",AJ50/(Formulas!$A$3*1),AJ50/(Formulas!$A$3*2))),1)*$C50))</f>
        <v>0</v>
      </c>
      <c r="AM50" s="79"/>
      <c r="AN50" s="77"/>
      <c r="AO50" s="77"/>
      <c r="AP50" s="80">
        <f>IF($C50="",ROUND(MIN(1,IF(Input!$A$11="Weekly",AN50/(Formulas!$A$3*1),AN50/(Formulas!$A$3*2))),1),IF(TEXT(ISNUMBER($C50),"#####")="False",ROUND(MIN(1,IF(Input!$A$11="Weekly",AN50/(Formulas!$A$3*1),AN50/(Formulas!$A$3*2))),1),ROUND(MIN(1,IF(Input!$A$11="Weekly",AN50/(Formulas!$A$3*1),AN50/(Formulas!$A$3*2))),1)*$C50))</f>
        <v>0</v>
      </c>
      <c r="AQ50" s="79"/>
      <c r="AR50" s="77"/>
      <c r="AS50" s="77"/>
      <c r="AT50" s="80">
        <f>IF($C50="",ROUND(MIN(1,IF(Input!$A$11="Weekly",AR50/(Formulas!$A$3*1),AR50/(Formulas!$A$3*2))),1),IF(TEXT(ISNUMBER($C50),"#####")="False",ROUND(MIN(1,IF(Input!$A$11="Weekly",AR50/(Formulas!$A$3*1),AR50/(Formulas!$A$3*2))),1),ROUND(MIN(1,IF(Input!$A$11="Weekly",AR50/(Formulas!$A$3*1),AR50/(Formulas!$A$3*2))),1)*$C50))</f>
        <v>0</v>
      </c>
      <c r="AU50" s="79"/>
      <c r="AV50" s="77"/>
      <c r="AW50" s="77"/>
      <c r="AX50" s="80">
        <f>IF($C50="",ROUND(MIN(1,IF(Input!$A$11="Weekly",AV50/(Formulas!$A$3*1),AV50/(Formulas!$A$3*2))),1),IF(TEXT(ISNUMBER($C50),"#####")="False",ROUND(MIN(1,IF(Input!$A$11="Weekly",AV50/(Formulas!$A$3*1),AV50/(Formulas!$A$3*2))),1),ROUND(MIN(1,IF(Input!$A$11="Weekly",AV50/(Formulas!$A$3*1),AV50/(Formulas!$A$3*2))),1)*$C50))</f>
        <v>0</v>
      </c>
      <c r="AY50" s="79"/>
      <c r="AZ50" s="77"/>
      <c r="BA50" s="77"/>
      <c r="BB50" s="80">
        <f>IF($C50="",ROUND(MIN(1,IF(Input!$A$11="Weekly",AZ50/(Formulas!$A$3*1),AZ50/(Formulas!$A$3*2))),1),IF(TEXT(ISNUMBER($C50),"#####")="False",ROUND(MIN(1,IF(Input!$A$11="Weekly",AZ50/(Formulas!$A$3*1),AZ50/(Formulas!$A$3*2))),1),ROUND(MIN(1,IF(Input!$A$11="Weekly",AZ50/(Formulas!$A$3*1),AZ50/(Formulas!$A$3*2))),1)*$C50))</f>
        <v>0</v>
      </c>
      <c r="BC50" s="79"/>
      <c r="BD50" s="77"/>
      <c r="BE50" s="77"/>
      <c r="BF50" s="80">
        <f>IF($C50="",ROUND(MIN(1,IF(Input!$A$11="Weekly",BD50/(Formulas!$A$3*1),BD50/(Formulas!$A$3*2))),1),IF(TEXT(ISNUMBER($C50),"#####")="False",ROUND(MIN(1,IF(Input!$A$11="Weekly",BD50/(Formulas!$A$3*1),BD50/(Formulas!$A$3*2))),1),ROUND(MIN(1,IF(Input!$A$11="Weekly",BD50/(Formulas!$A$3*1),BD50/(Formulas!$A$3*2))),1)*$C50))</f>
        <v>0</v>
      </c>
      <c r="BG50" s="79"/>
      <c r="BH50" s="77"/>
      <c r="BI50" s="77"/>
      <c r="BJ50" s="80">
        <f>IF($C50="",ROUND(MIN(1,IF(Input!$A$11="Weekly",BH50/(Formulas!$A$3*1),BH50/(Formulas!$A$3*2))),1),IF(TEXT(ISNUMBER($C50),"#####")="False",ROUND(MIN(1,IF(Input!$A$11="Weekly",BH50/(Formulas!$A$3*1),BH50/(Formulas!$A$3*2))),1),ROUND(MIN(1,IF(Input!$A$11="Weekly",BH50/(Formulas!$A$3*1),BH50/(Formulas!$A$3*2))),1)*$C50))</f>
        <v>0</v>
      </c>
      <c r="BK50" s="79"/>
      <c r="BL50" s="77"/>
      <c r="BM50" s="77"/>
      <c r="BN50" s="80">
        <f>IF($C50="",ROUND(MIN(1,IF(Input!$A$11="Weekly",BL50/(Formulas!$A$3*1),BL50/(Formulas!$A$3*2))),1),IF(TEXT(ISNUMBER($C50),"#####")="False",ROUND(MIN(1,IF(Input!$A$11="Weekly",BL50/(Formulas!$A$3*1),BL50/(Formulas!$A$3*2))),1),ROUND(MIN(1,IF(Input!$A$11="Weekly",BL50/(Formulas!$A$3*1),BL50/(Formulas!$A$3*2))),1)*$C50))</f>
        <v>0</v>
      </c>
      <c r="BO50" s="79"/>
      <c r="BP50" s="77"/>
      <c r="BQ50" s="77"/>
      <c r="BR50" s="80">
        <f>IF($C50="",ROUND(MIN(1,IF(Input!$A$11="Weekly",BP50/(Formulas!$A$3*1),BP50/(Formulas!$A$3*2))),1),IF(TEXT(ISNUMBER($C50),"#####")="False",ROUND(MIN(1,IF(Input!$A$11="Weekly",BP50/(Formulas!$A$3*1),BP50/(Formulas!$A$3*2))),1),ROUND(MIN(1,IF(Input!$A$11="Weekly",BP50/(Formulas!$A$3*1),BP50/(Formulas!$A$3*2))),1)*$C50))</f>
        <v>0</v>
      </c>
      <c r="BS50" s="79"/>
      <c r="BT50" s="77"/>
      <c r="BU50" s="77"/>
      <c r="BV50" s="80">
        <f>IF($C50="",ROUND(MIN(1,IF(Input!$A$11="Weekly",BT50/(Formulas!$A$3*1),BT50/(Formulas!$A$3*2))),1),IF(TEXT(ISNUMBER($C50),"#####")="False",ROUND(MIN(1,IF(Input!$A$11="Weekly",BT50/(Formulas!$A$3*1),BT50/(Formulas!$A$3*2))),1),ROUND(MIN(1,IF(Input!$A$11="Weekly",BT50/(Formulas!$A$3*1),BT50/(Formulas!$A$3*2))),1)*$C50))</f>
        <v>0</v>
      </c>
      <c r="BW50" s="79"/>
      <c r="BX50" s="77"/>
      <c r="BY50" s="77"/>
      <c r="BZ50" s="80">
        <f>IF($C50="",ROUND(MIN(1,IF(Input!$A$11="Weekly",BX50/(Formulas!$A$3*1),BX50/(Formulas!$A$3*2))),1),IF(TEXT(ISNUMBER($C50),"#####")="False",ROUND(MIN(1,IF(Input!$A$11="Weekly",BX50/(Formulas!$A$3*1),BX50/(Formulas!$A$3*2))),1),ROUND(MIN(1,IF(Input!$A$11="Weekly",BX50/(Formulas!$A$3*1),BX50/(Formulas!$A$3*2))),1)*$C50))</f>
        <v>0</v>
      </c>
      <c r="CA50" s="79"/>
      <c r="CB50" s="77"/>
      <c r="CC50" s="77"/>
      <c r="CD50" s="80">
        <f>IF($C50="",ROUND(MIN(1,IF(Input!$A$11="Weekly",CB50/(Formulas!$A$3*1),CB50/(Formulas!$A$3*2))),1),IF(TEXT(ISNUMBER($C50),"#####")="False",ROUND(MIN(1,IF(Input!$A$11="Weekly",CB50/(Formulas!$A$3*1),CB50/(Formulas!$A$3*2))),1),ROUND(MIN(1,IF(Input!$A$11="Weekly",CB50/(Formulas!$A$3*1),CB50/(Formulas!$A$3*2))),1)*$C50))</f>
        <v>0</v>
      </c>
      <c r="CE50" s="79"/>
      <c r="CF50" s="77"/>
      <c r="CG50" s="77"/>
      <c r="CH50" s="80">
        <f>IF($C50="",ROUND(MIN(1,IF(Input!$A$11="Weekly",CF50/(Formulas!$A$3*1),CF50/(Formulas!$A$3*2))),1),IF(TEXT(ISNUMBER($C50),"#####")="False",ROUND(MIN(1,IF(Input!$A$11="Weekly",CF50/(Formulas!$A$3*1),CF50/(Formulas!$A$3*2))),1),ROUND(MIN(1,IF(Input!$A$11="Weekly",CF50/(Formulas!$A$3*1),CF50/(Formulas!$A$3*2))),1)*$C50))</f>
        <v>0</v>
      </c>
      <c r="CI50" s="79"/>
      <c r="CJ50" s="77"/>
      <c r="CK50" s="77"/>
      <c r="CL50" s="80">
        <f>IF($C50="",ROUND(MIN(1,IF(Input!$A$11="Weekly",CJ50/(Formulas!$A$3*1),CJ50/(Formulas!$A$3*2))),1),IF(TEXT(ISNUMBER($C50),"#####")="False",ROUND(MIN(1,IF(Input!$A$11="Weekly",CJ50/(Formulas!$A$3*1),CJ50/(Formulas!$A$3*2))),1),ROUND(MIN(1,IF(Input!$A$11="Weekly",CJ50/(Formulas!$A$3*1),CJ50/(Formulas!$A$3*2))),1)*$C50))</f>
        <v>0</v>
      </c>
      <c r="CM50" s="79"/>
      <c r="CN50" s="77"/>
      <c r="CO50" s="77"/>
      <c r="CP50" s="80">
        <f>IF($C50="",ROUND(MIN(1,IF(Input!$A$11="Weekly",CN50/(Formulas!$A$3*1),CN50/(Formulas!$A$3*2))),1),IF(TEXT(ISNUMBER($C50),"#####")="False",ROUND(MIN(1,IF(Input!$A$11="Weekly",CN50/(Formulas!$A$3*1),CN50/(Formulas!$A$3*2))),1),ROUND(MIN(1,IF(Input!$A$11="Weekly",CN50/(Formulas!$A$3*1),CN50/(Formulas!$A$3*2))),1)*$C50))</f>
        <v>0</v>
      </c>
      <c r="CQ50" s="79"/>
      <c r="CR50" s="77"/>
      <c r="CS50" s="77"/>
      <c r="CT50" s="80">
        <f>IF($C50="",ROUND(MIN(1,IF(Input!$A$11="Weekly",CR50/(Formulas!$A$3*1),CR50/(Formulas!$A$3*2))),1),IF(TEXT(ISNUMBER($C50),"#####")="False",ROUND(MIN(1,IF(Input!$A$11="Weekly",CR50/(Formulas!$A$3*1),CR50/(Formulas!$A$3*2))),1),ROUND(MIN(1,IF(Input!$A$11="Weekly",CR50/(Formulas!$A$3*1),CR50/(Formulas!$A$3*2))),1)*$C50))</f>
        <v>0</v>
      </c>
      <c r="CU50" s="79"/>
      <c r="CV50" s="77"/>
      <c r="CW50" s="77"/>
      <c r="CX50" s="80">
        <f>IF($C50="",ROUND(MIN(1,IF(Input!$A$11="Weekly",CV50/(Formulas!$A$3*1),CV50/(Formulas!$A$3*2))),1),IF(TEXT(ISNUMBER($C50),"#####")="False",ROUND(MIN(1,IF(Input!$A$11="Weekly",CV50/(Formulas!$A$3*1),CV50/(Formulas!$A$3*2))),1),ROUND(MIN(1,IF(Input!$A$11="Weekly",CV50/(Formulas!$A$3*1),CV50/(Formulas!$A$3*2))),1)*$C50))</f>
        <v>0</v>
      </c>
      <c r="CY50" s="79"/>
      <c r="CZ50" s="77"/>
      <c r="DA50" s="77"/>
      <c r="DB50" s="80">
        <f>IF($C50="",ROUND(MIN(1,IF(Input!$A$11="Weekly",CZ50/(Formulas!$A$3*1),CZ50/(Formulas!$A$3*2))),1),IF(TEXT(ISNUMBER($C50),"#####")="False",ROUND(MIN(1,IF(Input!$A$11="Weekly",CZ50/(Formulas!$A$3*1),CZ50/(Formulas!$A$3*2))),1),ROUND(MIN(1,IF(Input!$A$11="Weekly",CZ50/(Formulas!$A$3*1),CZ50/(Formulas!$A$3*2))),1)*$C50))</f>
        <v>0</v>
      </c>
      <c r="DC50" s="79"/>
      <c r="DD50" s="77"/>
      <c r="DE50" s="77"/>
      <c r="DF50" s="80">
        <f>IF($C50="",ROUND(MIN(1,IF(Input!$A$11="Weekly",DD50/(Formulas!$A$3*1),DD50/(Formulas!$A$3*2))),1),IF(TEXT(ISNUMBER($C50),"#####")="False",ROUND(MIN(1,IF(Input!$A$11="Weekly",DD50/(Formulas!$A$3*1),DD50/(Formulas!$A$3*2))),1),ROUND(MIN(1,IF(Input!$A$11="Weekly",DD50/(Formulas!$A$3*1),DD50/(Formulas!$A$3*2))),1)*$C50))</f>
        <v>0</v>
      </c>
      <c r="DG50" s="79"/>
      <c r="DH50" s="77"/>
      <c r="DI50" s="77"/>
      <c r="DJ50" s="80">
        <f>IF($C50="",ROUND(MIN(1,IF(Input!$A$11="Weekly",DH50/(Formulas!$A$3*1),DH50/(Formulas!$A$3*2))),1),IF(TEXT(ISNUMBER($C50),"#####")="False",ROUND(MIN(1,IF(Input!$A$11="Weekly",DH50/(Formulas!$A$3*1),DH50/(Formulas!$A$3*2))),1),ROUND(MIN(1,IF(Input!$A$11="Weekly",DH50/(Formulas!$A$3*1),DH50/(Formulas!$A$3*2))),1)*$C50))</f>
        <v>0</v>
      </c>
      <c r="DK50" s="79"/>
      <c r="DL50" s="77"/>
      <c r="DM50" s="77"/>
      <c r="DN50" s="80">
        <f>IF($C50="",ROUND(MIN(1,IF(Input!$A$11="Weekly",DL50/(Formulas!$A$3*1),DL50/(Formulas!$A$3*2))),1),IF(TEXT(ISNUMBER($C50),"#####")="False",ROUND(MIN(1,IF(Input!$A$11="Weekly",DL50/(Formulas!$A$3*1),DL50/(Formulas!$A$3*2))),1),ROUND(MIN(1,IF(Input!$A$11="Weekly",DL50/(Formulas!$A$3*1),DL50/(Formulas!$A$3*2))),1)*$C50))</f>
        <v>0</v>
      </c>
      <c r="DO50" s="79"/>
      <c r="DP50" s="77"/>
      <c r="DQ50" s="77"/>
      <c r="DR50" s="80">
        <f>IF($C50="",ROUND(MIN(1,IF(Input!$A$11="Weekly",DP50/(Formulas!$A$3*1),DP50/(Formulas!$A$3*2))),1),IF(TEXT(ISNUMBER($C50),"#####")="False",ROUND(MIN(1,IF(Input!$A$11="Weekly",DP50/(Formulas!$A$3*1),DP50/(Formulas!$A$3*2))),1),ROUND(MIN(1,IF(Input!$A$11="Weekly",DP50/(Formulas!$A$3*1),DP50/(Formulas!$A$3*2))),1)*$C50))</f>
        <v>0</v>
      </c>
      <c r="DS50" s="79"/>
      <c r="DT50" s="77"/>
      <c r="DU50" s="77"/>
      <c r="DV50" s="80">
        <f>IF($C50="",ROUND(MIN(1,IF(Input!$A$11="Weekly",DT50/(Formulas!$A$3*1),DT50/(Formulas!$A$3*2))),1),IF(TEXT(ISNUMBER($C50),"#####")="False",ROUND(MIN(1,IF(Input!$A$11="Weekly",DT50/(Formulas!$A$3*1),DT50/(Formulas!$A$3*2))),1),ROUND(MIN(1,IF(Input!$A$11="Weekly",DT50/(Formulas!$A$3*1),DT50/(Formulas!$A$3*2))),1)*$C50))</f>
        <v>0</v>
      </c>
      <c r="DW50" s="79"/>
      <c r="DX50" s="77"/>
      <c r="DY50" s="77"/>
      <c r="DZ50" s="80">
        <f>IF($C50="",ROUND(MIN(1,IF(Input!$A$11="Weekly",DX50/(Formulas!$A$3*1),DX50/(Formulas!$A$3*2))),1),IF(TEXT(ISNUMBER($C50),"#####")="False",ROUND(MIN(1,IF(Input!$A$11="Weekly",DX50/(Formulas!$A$3*1),DX50/(Formulas!$A$3*2))),1),ROUND(MIN(1,IF(Input!$A$11="Weekly",DX50/(Formulas!$A$3*1),DX50/(Formulas!$A$3*2))),1)*$C50))</f>
        <v>0</v>
      </c>
      <c r="EA50" s="79"/>
      <c r="EB50" s="77"/>
      <c r="EC50" s="77"/>
      <c r="ED50" s="80">
        <f>IF($C50="",ROUND(MIN(1,IF(Input!$A$11="Weekly",EB50/(Formulas!$A$3*1),EB50/(Formulas!$A$3*2))),1),IF(TEXT(ISNUMBER($C50),"#####")="False",ROUND(MIN(1,IF(Input!$A$11="Weekly",EB50/(Formulas!$A$3*1),EB50/(Formulas!$A$3*2))),1),ROUND(MIN(1,IF(Input!$A$11="Weekly",EB50/(Formulas!$A$3*1),EB50/(Formulas!$A$3*2))),1)*$C50))</f>
        <v>0</v>
      </c>
      <c r="EE50" s="79"/>
      <c r="EF50" s="77"/>
      <c r="EG50" s="77"/>
      <c r="EH50" s="80">
        <f>IF($C50="",ROUND(MIN(1,IF(Input!$A$11="Weekly",EF50/(Formulas!$A$3*1),EF50/(Formulas!$A$3*2))),1),IF(TEXT(ISNUMBER($C50),"#####")="False",ROUND(MIN(1,IF(Input!$A$11="Weekly",EF50/(Formulas!$A$3*1),EF50/(Formulas!$A$3*2))),1),ROUND(MIN(1,IF(Input!$A$11="Weekly",EF50/(Formulas!$A$3*1),EF50/(Formulas!$A$3*2))),1)*$C50))</f>
        <v>0</v>
      </c>
      <c r="EI50" s="79"/>
      <c r="EJ50" s="77"/>
      <c r="EK50" s="77"/>
      <c r="EL50" s="80">
        <f>IF($C50="",ROUND(MIN(1,IF(Input!$A$11="Weekly",EJ50/(Formulas!$A$3*1),EJ50/(Formulas!$A$3*2))),1),IF(TEXT(ISNUMBER($C50),"#####")="False",ROUND(MIN(1,IF(Input!$A$11="Weekly",EJ50/(Formulas!$A$3*1),EJ50/(Formulas!$A$3*2))),1),ROUND(MIN(1,IF(Input!$A$11="Weekly",EJ50/(Formulas!$A$3*1),EJ50/(Formulas!$A$3*2))),1)*$C50))</f>
        <v>0</v>
      </c>
      <c r="EM50" s="79"/>
      <c r="EN50" s="77"/>
      <c r="EO50" s="77"/>
      <c r="EP50" s="80">
        <f>IF($C50="",ROUND(MIN(1,IF(Input!$A$11="Weekly",EN50/(Formulas!$A$3*1),EN50/(Formulas!$A$3*2))),1),IF(TEXT(ISNUMBER($C50),"#####")="False",ROUND(MIN(1,IF(Input!$A$11="Weekly",EN50/(Formulas!$A$3*1),EN50/(Formulas!$A$3*2))),1),ROUND(MIN(1,IF(Input!$A$11="Weekly",EN50/(Formulas!$A$3*1),EN50/(Formulas!$A$3*2))),1)*$C50))</f>
        <v>0</v>
      </c>
      <c r="EQ50" s="79"/>
      <c r="ER50" s="77"/>
      <c r="ES50" s="77"/>
      <c r="ET50" s="80">
        <f>IF($C50="",ROUND(MIN(1,IF(Input!$A$11="Weekly",ER50/(Formulas!$A$3*1),ER50/(Formulas!$A$3*2))),1),IF(TEXT(ISNUMBER($C50),"#####")="False",ROUND(MIN(1,IF(Input!$A$11="Weekly",ER50/(Formulas!$A$3*1),ER50/(Formulas!$A$3*2))),1),ROUND(MIN(1,IF(Input!$A$11="Weekly",ER50/(Formulas!$A$3*1),ER50/(Formulas!$A$3*2))),1)*$C50))</f>
        <v>0</v>
      </c>
      <c r="EU50" s="79"/>
      <c r="EV50" s="77"/>
      <c r="EW50" s="77"/>
      <c r="EX50" s="80">
        <f>IF($C50="",ROUND(MIN(1,IF(Input!$A$11="Weekly",EV50/(Formulas!$A$3*1),EV50/(Formulas!$A$3*2))),1),IF(TEXT(ISNUMBER($C50),"#####")="False",ROUND(MIN(1,IF(Input!$A$11="Weekly",EV50/(Formulas!$A$3*1),EV50/(Formulas!$A$3*2))),1),ROUND(MIN(1,IF(Input!$A$11="Weekly",EV50/(Formulas!$A$3*1),EV50/(Formulas!$A$3*2))),1)*$C50))</f>
        <v>0</v>
      </c>
      <c r="EY50" s="79"/>
      <c r="EZ50" s="77"/>
      <c r="FA50" s="77"/>
      <c r="FB50" s="80">
        <f>IF($C50="",ROUND(MIN(1,IF(Input!$A$11="Weekly",EZ50/(Formulas!$A$3*1),EZ50/(Formulas!$A$3*2))),1),IF(TEXT(ISNUMBER($C50),"#####")="False",ROUND(MIN(1,IF(Input!$A$11="Weekly",EZ50/(Formulas!$A$3*1),EZ50/(Formulas!$A$3*2))),1),ROUND(MIN(1,IF(Input!$A$11="Weekly",EZ50/(Formulas!$A$3*1),EZ50/(Formulas!$A$3*2))),1)*$C50))</f>
        <v>0</v>
      </c>
      <c r="FC50" s="79"/>
      <c r="FD50" s="77"/>
      <c r="FE50" s="77"/>
      <c r="FF50" s="80">
        <f>IF($C50="",ROUND(MIN(1,IF(Input!$A$11="Weekly",FD50/(Formulas!$A$3*1),FD50/(Formulas!$A$3*2))),1),IF(TEXT(ISNUMBER($C50),"#####")="False",ROUND(MIN(1,IF(Input!$A$11="Weekly",FD50/(Formulas!$A$3*1),FD50/(Formulas!$A$3*2))),1),ROUND(MIN(1,IF(Input!$A$11="Weekly",FD50/(Formulas!$A$3*1),FD50/(Formulas!$A$3*2))),1)*$C50))</f>
        <v>0</v>
      </c>
      <c r="FG50" s="79"/>
      <c r="FH50" s="77"/>
      <c r="FI50" s="77"/>
      <c r="FJ50" s="80">
        <f>IF($C50="",ROUND(MIN(1,IF(Input!$A$11="Weekly",FH50/(Formulas!$A$3*1),FH50/(Formulas!$A$3*2))),1),IF(TEXT(ISNUMBER($C50),"#####")="False",ROUND(MIN(1,IF(Input!$A$11="Weekly",FH50/(Formulas!$A$3*1),FH50/(Formulas!$A$3*2))),1),ROUND(MIN(1,IF(Input!$A$11="Weekly",FH50/(Formulas!$A$3*1),FH50/(Formulas!$A$3*2))),1)*$C50))</f>
        <v>0</v>
      </c>
      <c r="FK50" s="79"/>
      <c r="FL50" s="77"/>
      <c r="FM50" s="77"/>
      <c r="FN50" s="80">
        <f>IF($C50="",ROUND(MIN(1,IF(Input!$A$11="Weekly",FL50/(Formulas!$A$3*1),FL50/(Formulas!$A$3*2))),1),IF(TEXT(ISNUMBER($C50),"#####")="False",ROUND(MIN(1,IF(Input!$A$11="Weekly",FL50/(Formulas!$A$3*1),FL50/(Formulas!$A$3*2))),1),ROUND(MIN(1,IF(Input!$A$11="Weekly",FL50/(Formulas!$A$3*1),FL50/(Formulas!$A$3*2))),1)*$C50))</f>
        <v>0</v>
      </c>
      <c r="FO50" s="79"/>
      <c r="FP50" s="77"/>
      <c r="FQ50" s="77"/>
      <c r="FR50" s="80">
        <f>IF($C50="",ROUND(MIN(1,IF(Input!$A$11="Weekly",FP50/(Formulas!$A$3*1),FP50/(Formulas!$A$3*2))),1),IF(TEXT(ISNUMBER($C50),"#####")="False",ROUND(MIN(1,IF(Input!$A$11="Weekly",FP50/(Formulas!$A$3*1),FP50/(Formulas!$A$3*2))),1),ROUND(MIN(1,IF(Input!$A$11="Weekly",FP50/(Formulas!$A$3*1),FP50/(Formulas!$A$3*2))),1)*$C50))</f>
        <v>0</v>
      </c>
      <c r="FS50" s="79"/>
      <c r="FT50" s="77"/>
      <c r="FU50" s="77"/>
      <c r="FV50" s="80">
        <f>IF($C50="",ROUND(MIN(1,IF(Input!$A$11="Weekly",FT50/(Formulas!$A$3*1),FT50/(Formulas!$A$3*2))),1),IF(TEXT(ISNUMBER($C50),"#####")="False",ROUND(MIN(1,IF(Input!$A$11="Weekly",FT50/(Formulas!$A$3*1),FT50/(Formulas!$A$3*2))),1),ROUND(MIN(1,IF(Input!$A$11="Weekly",FT50/(Formulas!$A$3*1),FT50/(Formulas!$A$3*2))),1)*$C50))</f>
        <v>0</v>
      </c>
      <c r="FW50" s="79"/>
      <c r="FX50" s="77"/>
      <c r="FY50" s="77"/>
      <c r="FZ50" s="80">
        <f>IF($C50="",ROUND(MIN(1,IF(Input!$A$11="Weekly",FX50/(Formulas!$A$3*1),FX50/(Formulas!$A$3*2))),1),IF(TEXT(ISNUMBER($C50),"#####")="False",ROUND(MIN(1,IF(Input!$A$11="Weekly",FX50/(Formulas!$A$3*1),FX50/(Formulas!$A$3*2))),1),ROUND(MIN(1,IF(Input!$A$11="Weekly",FX50/(Formulas!$A$3*1),FX50/(Formulas!$A$3*2))),1)*$C50))</f>
        <v>0</v>
      </c>
      <c r="GA50" s="79"/>
      <c r="GB50" s="77"/>
      <c r="GC50" s="77"/>
      <c r="GD50" s="80">
        <f>IF($C50="",ROUND(MIN(1,IF(Input!$A$11="Weekly",GB50/(Formulas!$A$3*1),GB50/(Formulas!$A$3*2))),1),IF(TEXT(ISNUMBER($C50),"#####")="False",ROUND(MIN(1,IF(Input!$A$11="Weekly",GB50/(Formulas!$A$3*1),GB50/(Formulas!$A$3*2))),1),ROUND(MIN(1,IF(Input!$A$11="Weekly",GB50/(Formulas!$A$3*1),GB50/(Formulas!$A$3*2))),1)*$C50))</f>
        <v>0</v>
      </c>
      <c r="GE50" s="79"/>
      <c r="GF50" s="77"/>
      <c r="GG50" s="77"/>
      <c r="GH50" s="80">
        <f>IF($C50="",ROUND(MIN(1,IF(Input!$A$11="Weekly",GF50/(Formulas!$A$3*1),GF50/(Formulas!$A$3*2))),1),IF(TEXT(ISNUMBER($C50),"#####")="False",ROUND(MIN(1,IF(Input!$A$11="Weekly",GF50/(Formulas!$A$3*1),GF50/(Formulas!$A$3*2))),1),ROUND(MIN(1,IF(Input!$A$11="Weekly",GF50/(Formulas!$A$3*1),GF50/(Formulas!$A$3*2))),1)*$C50))</f>
        <v>0</v>
      </c>
      <c r="GI50" s="79"/>
      <c r="GJ50" s="77"/>
      <c r="GK50" s="77"/>
      <c r="GL50" s="80">
        <f>IF($C50="",ROUND(MIN(1,IF(Input!$A$11="Weekly",GJ50/(Formulas!$A$3*1),GJ50/(Formulas!$A$3*2))),1),IF(TEXT(ISNUMBER($C50),"#####")="False",ROUND(MIN(1,IF(Input!$A$11="Weekly",GJ50/(Formulas!$A$3*1),GJ50/(Formulas!$A$3*2))),1),ROUND(MIN(1,IF(Input!$A$11="Weekly",GJ50/(Formulas!$A$3*1),GJ50/(Formulas!$A$3*2))),1)*$C50))</f>
        <v>0</v>
      </c>
      <c r="GM50" s="79"/>
      <c r="GN50" s="77"/>
      <c r="GO50" s="77"/>
      <c r="GP50" s="80">
        <f>IF($C50="",ROUND(MIN(1,IF(Input!$A$11="Weekly",GN50/(Formulas!$A$3*1),GN50/(Formulas!$A$3*2))),1),IF(TEXT(ISNUMBER($C50),"#####")="False",ROUND(MIN(1,IF(Input!$A$11="Weekly",GN50/(Formulas!$A$3*1),GN50/(Formulas!$A$3*2))),1),ROUND(MIN(1,IF(Input!$A$11="Weekly",GN50/(Formulas!$A$3*1),GN50/(Formulas!$A$3*2))),1)*$C50))</f>
        <v>0</v>
      </c>
      <c r="GQ50" s="79"/>
      <c r="GR50" s="77"/>
      <c r="GS50" s="77"/>
      <c r="GT50" s="80">
        <f>IF($C50="",ROUND(MIN(1,IF(Input!$A$11="Weekly",GR50/(Formulas!$A$3*1),GR50/(Formulas!$A$3*2))),1),IF(TEXT(ISNUMBER($C50),"#####")="False",ROUND(MIN(1,IF(Input!$A$11="Weekly",GR50/(Formulas!$A$3*1),GR50/(Formulas!$A$3*2))),1),ROUND(MIN(1,IF(Input!$A$11="Weekly",GR50/(Formulas!$A$3*1),GR50/(Formulas!$A$3*2))),1)*$C50))</f>
        <v>0</v>
      </c>
      <c r="GU50" s="79"/>
      <c r="GV50" s="77"/>
      <c r="GW50" s="77"/>
      <c r="GX50" s="80">
        <f>IF($C50="",ROUND(MIN(1,IF(Input!$A$11="Weekly",GV50/(Formulas!$A$3*1),GV50/(Formulas!$A$3*2))),1),IF(TEXT(ISNUMBER($C50),"#####")="False",ROUND(MIN(1,IF(Input!$A$11="Weekly",GV50/(Formulas!$A$3*1),GV50/(Formulas!$A$3*2))),1),ROUND(MIN(1,IF(Input!$A$11="Weekly",GV50/(Formulas!$A$3*1),GV50/(Formulas!$A$3*2))),1)*$C50))</f>
        <v>0</v>
      </c>
      <c r="GY50" s="79"/>
      <c r="GZ50" s="77"/>
      <c r="HA50" s="77"/>
      <c r="HB50" s="80">
        <f>IF($C50="",ROUND(MIN(1,IF(Input!$A$11="Weekly",GZ50/(Formulas!$A$3*1),GZ50/(Formulas!$A$3*2))),1),IF(TEXT(ISNUMBER($C50),"#####")="False",ROUND(MIN(1,IF(Input!$A$11="Weekly",GZ50/(Formulas!$A$3*1),GZ50/(Formulas!$A$3*2))),1),ROUND(MIN(1,IF(Input!$A$11="Weekly",GZ50/(Formulas!$A$3*1),GZ50/(Formulas!$A$3*2))),1)*$C50))</f>
        <v>0</v>
      </c>
      <c r="HC50" s="79"/>
      <c r="HD50" s="77"/>
      <c r="HE50" s="77"/>
      <c r="HF50" s="80">
        <f>IF($C50="",ROUND(MIN(1,IF(Input!$A$11="Weekly",HD50/(Formulas!$A$3*1),HD50/(Formulas!$A$3*2))),1),IF(TEXT(ISNUMBER($C50),"#####")="False",ROUND(MIN(1,IF(Input!$A$11="Weekly",HD50/(Formulas!$A$3*1),HD50/(Formulas!$A$3*2))),1),ROUND(MIN(1,IF(Input!$A$11="Weekly",HD50/(Formulas!$A$3*1),HD50/(Formulas!$A$3*2))),1)*$C50))</f>
        <v>0</v>
      </c>
      <c r="HG50" s="79"/>
      <c r="HH50" s="35"/>
      <c r="HI50" s="35">
        <f t="shared" si="4"/>
        <v>0</v>
      </c>
      <c r="HJ50" s="35"/>
      <c r="HK50" s="35">
        <f t="shared" si="5"/>
        <v>0</v>
      </c>
      <c r="HL50" s="35"/>
      <c r="HM50" s="35">
        <f t="shared" si="6"/>
        <v>0</v>
      </c>
      <c r="HN50" s="35"/>
      <c r="HO50" s="35">
        <f t="shared" si="3"/>
        <v>0</v>
      </c>
      <c r="HP50" s="35"/>
      <c r="HQ50" s="35"/>
      <c r="HR50" s="35"/>
      <c r="HS50" s="35"/>
      <c r="HT50" s="35"/>
    </row>
    <row r="51" spans="1:228" x14ac:dyDescent="0.25">
      <c r="B51" s="74"/>
      <c r="D51" s="77"/>
      <c r="E51" s="77"/>
      <c r="F51" s="80">
        <f>IF($C51="",ROUND(MIN(1,IF(Input!$A$11="Weekly",D51/(Formulas!$A$3*1),D51/(Formulas!$A$3*2))),1),IF(TEXT(ISNUMBER($C51),"#####")="False",ROUND(MIN(1,IF(Input!$A$11="Weekly",D51/(Formulas!$A$3*1),D51/(Formulas!$A$3*2))),1),ROUND(MIN(1,IF(Input!$A$11="Weekly",D51/(Formulas!$A$3*1),D51/(Formulas!$A$3*2))),1)*$C51))</f>
        <v>0</v>
      </c>
      <c r="G51" s="101"/>
      <c r="H51" s="77"/>
      <c r="I51" s="77"/>
      <c r="J51" s="80">
        <f>IF($C51="",ROUND(MIN(1,IF(Input!$A$11="Weekly",H51/(Formulas!$A$3*1),H51/(Formulas!$A$3*2))),1),IF(TEXT(ISNUMBER($C51),"#####")="False",ROUND(MIN(1,IF(Input!$A$11="Weekly",H51/(Formulas!$A$3*1),H51/(Formulas!$A$3*2))),1),ROUND(MIN(1,IF(Input!$A$11="Weekly",H51/(Formulas!$A$3*1),H51/(Formulas!$A$3*2))),1)*$C51))</f>
        <v>0</v>
      </c>
      <c r="K51" s="101"/>
      <c r="L51" s="77"/>
      <c r="M51" s="77"/>
      <c r="N51" s="80">
        <f>IF($C51="",ROUND(MIN(1,IF(Input!$A$11="Weekly",L51/(Formulas!$A$3*1),L51/(Formulas!$A$3*2))),1),IF(TEXT(ISNUMBER($C51),"#####")="False",ROUND(MIN(1,IF(Input!$A$11="Weekly",L51/(Formulas!$A$3*1),L51/(Formulas!$A$3*2))),1),ROUND(MIN(1,IF(Input!$A$11="Weekly",L51/(Formulas!$A$3*1),L51/(Formulas!$A$3*2))),1)*$C51))</f>
        <v>0</v>
      </c>
      <c r="O51" s="101"/>
      <c r="P51" s="77"/>
      <c r="Q51" s="77"/>
      <c r="R51" s="80">
        <f>IF($C51="",ROUND(MIN(1,IF(Input!$A$11="Weekly",P51/(Formulas!$A$3*1),P51/(Formulas!$A$3*2))),1),IF(TEXT(ISNUMBER($C51),"#####")="False",ROUND(MIN(1,IF(Input!$A$11="Weekly",P51/(Formulas!$A$3*1),P51/(Formulas!$A$3*2))),1),ROUND(MIN(1,IF(Input!$A$11="Weekly",P51/(Formulas!$A$3*1),P51/(Formulas!$A$3*2))),1)*$C51))</f>
        <v>0</v>
      </c>
      <c r="S51" s="101"/>
      <c r="T51" s="77"/>
      <c r="U51" s="77"/>
      <c r="V51" s="80">
        <f>IF($C51="",ROUND(MIN(1,IF(Input!$A$11="Weekly",T51/(Formulas!$A$3*1),T51/(Formulas!$A$3*2))),1),IF(TEXT(ISNUMBER($C51),"#####")="False",ROUND(MIN(1,IF(Input!$A$11="Weekly",T51/(Formulas!$A$3*1),T51/(Formulas!$A$3*2))),1),ROUND(MIN(1,IF(Input!$A$11="Weekly",T51/(Formulas!$A$3*1),T51/(Formulas!$A$3*2))),1)*$C51))</f>
        <v>0</v>
      </c>
      <c r="W51" s="79"/>
      <c r="X51" s="77"/>
      <c r="Y51" s="77"/>
      <c r="Z51" s="80">
        <f>IF($C51="",ROUND(MIN(1,IF(Input!$A$11="Weekly",X51/(Formulas!$A$3*1),X51/(Formulas!$A$3*2))),1),IF(TEXT(ISNUMBER($C51),"#####")="False",ROUND(MIN(1,IF(Input!$A$11="Weekly",X51/(Formulas!$A$3*1),X51/(Formulas!$A$3*2))),1),ROUND(MIN(1,IF(Input!$A$11="Weekly",X51/(Formulas!$A$3*1),X51/(Formulas!$A$3*2))),1)*$C51))</f>
        <v>0</v>
      </c>
      <c r="AA51" s="101"/>
      <c r="AB51" s="77"/>
      <c r="AC51" s="77"/>
      <c r="AD51" s="80">
        <f>IF($C51="",ROUND(MIN(1,IF(Input!$A$11="Weekly",AB51/(Formulas!$A$3*1),AB51/(Formulas!$A$3*2))),1),IF(TEXT(ISNUMBER($C51),"#####")="False",ROUND(MIN(1,IF(Input!$A$11="Weekly",AB51/(Formulas!$A$3*1),AB51/(Formulas!$A$3*2))),1),ROUND(MIN(1,IF(Input!$A$11="Weekly",AB51/(Formulas!$A$3*1),AB51/(Formulas!$A$3*2))),1)*$C51))</f>
        <v>0</v>
      </c>
      <c r="AE51" s="101"/>
      <c r="AF51" s="77"/>
      <c r="AG51" s="77"/>
      <c r="AH51" s="80">
        <f>IF($C51="",ROUND(MIN(1,IF(Input!$A$11="Weekly",AF51/(Formulas!$A$3*1),AF51/(Formulas!$A$3*2))),1),IF(TEXT(ISNUMBER($C51),"#####")="False",ROUND(MIN(1,IF(Input!$A$11="Weekly",AF51/(Formulas!$A$3*1),AF51/(Formulas!$A$3*2))),1),ROUND(MIN(1,IF(Input!$A$11="Weekly",AF51/(Formulas!$A$3*1),AF51/(Formulas!$A$3*2))),1)*$C51))</f>
        <v>0</v>
      </c>
      <c r="AI51" s="101"/>
      <c r="AJ51" s="77"/>
      <c r="AK51" s="77"/>
      <c r="AL51" s="80">
        <f>IF($C51="",ROUND(MIN(1,IF(Input!$A$11="Weekly",AJ51/(Formulas!$A$3*1),AJ51/(Formulas!$A$3*2))),1),IF(TEXT(ISNUMBER($C51),"#####")="False",ROUND(MIN(1,IF(Input!$A$11="Weekly",AJ51/(Formulas!$A$3*1),AJ51/(Formulas!$A$3*2))),1),ROUND(MIN(1,IF(Input!$A$11="Weekly",AJ51/(Formulas!$A$3*1),AJ51/(Formulas!$A$3*2))),1)*$C51))</f>
        <v>0</v>
      </c>
      <c r="AM51" s="79"/>
      <c r="AN51" s="77"/>
      <c r="AO51" s="77"/>
      <c r="AP51" s="80">
        <f>IF($C51="",ROUND(MIN(1,IF(Input!$A$11="Weekly",AN51/(Formulas!$A$3*1),AN51/(Formulas!$A$3*2))),1),IF(TEXT(ISNUMBER($C51),"#####")="False",ROUND(MIN(1,IF(Input!$A$11="Weekly",AN51/(Formulas!$A$3*1),AN51/(Formulas!$A$3*2))),1),ROUND(MIN(1,IF(Input!$A$11="Weekly",AN51/(Formulas!$A$3*1),AN51/(Formulas!$A$3*2))),1)*$C51))</f>
        <v>0</v>
      </c>
      <c r="AQ51" s="79"/>
      <c r="AR51" s="77"/>
      <c r="AS51" s="77"/>
      <c r="AT51" s="80">
        <f>IF($C51="",ROUND(MIN(1,IF(Input!$A$11="Weekly",AR51/(Formulas!$A$3*1),AR51/(Formulas!$A$3*2))),1),IF(TEXT(ISNUMBER($C51),"#####")="False",ROUND(MIN(1,IF(Input!$A$11="Weekly",AR51/(Formulas!$A$3*1),AR51/(Formulas!$A$3*2))),1),ROUND(MIN(1,IF(Input!$A$11="Weekly",AR51/(Formulas!$A$3*1),AR51/(Formulas!$A$3*2))),1)*$C51))</f>
        <v>0</v>
      </c>
      <c r="AU51" s="79"/>
      <c r="AV51" s="77"/>
      <c r="AW51" s="77"/>
      <c r="AX51" s="80">
        <f>IF($C51="",ROUND(MIN(1,IF(Input!$A$11="Weekly",AV51/(Formulas!$A$3*1),AV51/(Formulas!$A$3*2))),1),IF(TEXT(ISNUMBER($C51),"#####")="False",ROUND(MIN(1,IF(Input!$A$11="Weekly",AV51/(Formulas!$A$3*1),AV51/(Formulas!$A$3*2))),1),ROUND(MIN(1,IF(Input!$A$11="Weekly",AV51/(Formulas!$A$3*1),AV51/(Formulas!$A$3*2))),1)*$C51))</f>
        <v>0</v>
      </c>
      <c r="AY51" s="79"/>
      <c r="AZ51" s="77"/>
      <c r="BA51" s="77"/>
      <c r="BB51" s="80">
        <f>IF($C51="",ROUND(MIN(1,IF(Input!$A$11="Weekly",AZ51/(Formulas!$A$3*1),AZ51/(Formulas!$A$3*2))),1),IF(TEXT(ISNUMBER($C51),"#####")="False",ROUND(MIN(1,IF(Input!$A$11="Weekly",AZ51/(Formulas!$A$3*1),AZ51/(Formulas!$A$3*2))),1),ROUND(MIN(1,IF(Input!$A$11="Weekly",AZ51/(Formulas!$A$3*1),AZ51/(Formulas!$A$3*2))),1)*$C51))</f>
        <v>0</v>
      </c>
      <c r="BC51" s="79"/>
      <c r="BD51" s="77"/>
      <c r="BE51" s="77"/>
      <c r="BF51" s="80">
        <f>IF($C51="",ROUND(MIN(1,IF(Input!$A$11="Weekly",BD51/(Formulas!$A$3*1),BD51/(Formulas!$A$3*2))),1),IF(TEXT(ISNUMBER($C51),"#####")="False",ROUND(MIN(1,IF(Input!$A$11="Weekly",BD51/(Formulas!$A$3*1),BD51/(Formulas!$A$3*2))),1),ROUND(MIN(1,IF(Input!$A$11="Weekly",BD51/(Formulas!$A$3*1),BD51/(Formulas!$A$3*2))),1)*$C51))</f>
        <v>0</v>
      </c>
      <c r="BG51" s="79"/>
      <c r="BH51" s="77"/>
      <c r="BI51" s="77"/>
      <c r="BJ51" s="80">
        <f>IF($C51="",ROUND(MIN(1,IF(Input!$A$11="Weekly",BH51/(Formulas!$A$3*1),BH51/(Formulas!$A$3*2))),1),IF(TEXT(ISNUMBER($C51),"#####")="False",ROUND(MIN(1,IF(Input!$A$11="Weekly",BH51/(Formulas!$A$3*1),BH51/(Formulas!$A$3*2))),1),ROUND(MIN(1,IF(Input!$A$11="Weekly",BH51/(Formulas!$A$3*1),BH51/(Formulas!$A$3*2))),1)*$C51))</f>
        <v>0</v>
      </c>
      <c r="BK51" s="79"/>
      <c r="BL51" s="77"/>
      <c r="BM51" s="77"/>
      <c r="BN51" s="80">
        <f>IF($C51="",ROUND(MIN(1,IF(Input!$A$11="Weekly",BL51/(Formulas!$A$3*1),BL51/(Formulas!$A$3*2))),1),IF(TEXT(ISNUMBER($C51),"#####")="False",ROUND(MIN(1,IF(Input!$A$11="Weekly",BL51/(Formulas!$A$3*1),BL51/(Formulas!$A$3*2))),1),ROUND(MIN(1,IF(Input!$A$11="Weekly",BL51/(Formulas!$A$3*1),BL51/(Formulas!$A$3*2))),1)*$C51))</f>
        <v>0</v>
      </c>
      <c r="BO51" s="79"/>
      <c r="BP51" s="77"/>
      <c r="BQ51" s="77"/>
      <c r="BR51" s="80">
        <f>IF($C51="",ROUND(MIN(1,IF(Input!$A$11="Weekly",BP51/(Formulas!$A$3*1),BP51/(Formulas!$A$3*2))),1),IF(TEXT(ISNUMBER($C51),"#####")="False",ROUND(MIN(1,IF(Input!$A$11="Weekly",BP51/(Formulas!$A$3*1),BP51/(Formulas!$A$3*2))),1),ROUND(MIN(1,IF(Input!$A$11="Weekly",BP51/(Formulas!$A$3*1),BP51/(Formulas!$A$3*2))),1)*$C51))</f>
        <v>0</v>
      </c>
      <c r="BS51" s="79"/>
      <c r="BT51" s="77"/>
      <c r="BU51" s="77"/>
      <c r="BV51" s="80">
        <f>IF($C51="",ROUND(MIN(1,IF(Input!$A$11="Weekly",BT51/(Formulas!$A$3*1),BT51/(Formulas!$A$3*2))),1),IF(TEXT(ISNUMBER($C51),"#####")="False",ROUND(MIN(1,IF(Input!$A$11="Weekly",BT51/(Formulas!$A$3*1),BT51/(Formulas!$A$3*2))),1),ROUND(MIN(1,IF(Input!$A$11="Weekly",BT51/(Formulas!$A$3*1),BT51/(Formulas!$A$3*2))),1)*$C51))</f>
        <v>0</v>
      </c>
      <c r="BW51" s="79"/>
      <c r="BX51" s="77"/>
      <c r="BY51" s="77"/>
      <c r="BZ51" s="80">
        <f>IF($C51="",ROUND(MIN(1,IF(Input!$A$11="Weekly",BX51/(Formulas!$A$3*1),BX51/(Formulas!$A$3*2))),1),IF(TEXT(ISNUMBER($C51),"#####")="False",ROUND(MIN(1,IF(Input!$A$11="Weekly",BX51/(Formulas!$A$3*1),BX51/(Formulas!$A$3*2))),1),ROUND(MIN(1,IF(Input!$A$11="Weekly",BX51/(Formulas!$A$3*1),BX51/(Formulas!$A$3*2))),1)*$C51))</f>
        <v>0</v>
      </c>
      <c r="CA51" s="79"/>
      <c r="CB51" s="77"/>
      <c r="CC51" s="77"/>
      <c r="CD51" s="80">
        <f>IF($C51="",ROUND(MIN(1,IF(Input!$A$11="Weekly",CB51/(Formulas!$A$3*1),CB51/(Formulas!$A$3*2))),1),IF(TEXT(ISNUMBER($C51),"#####")="False",ROUND(MIN(1,IF(Input!$A$11="Weekly",CB51/(Formulas!$A$3*1),CB51/(Formulas!$A$3*2))),1),ROUND(MIN(1,IF(Input!$A$11="Weekly",CB51/(Formulas!$A$3*1),CB51/(Formulas!$A$3*2))),1)*$C51))</f>
        <v>0</v>
      </c>
      <c r="CE51" s="79"/>
      <c r="CF51" s="77"/>
      <c r="CG51" s="77"/>
      <c r="CH51" s="80">
        <f>IF($C51="",ROUND(MIN(1,IF(Input!$A$11="Weekly",CF51/(Formulas!$A$3*1),CF51/(Formulas!$A$3*2))),1),IF(TEXT(ISNUMBER($C51),"#####")="False",ROUND(MIN(1,IF(Input!$A$11="Weekly",CF51/(Formulas!$A$3*1),CF51/(Formulas!$A$3*2))),1),ROUND(MIN(1,IF(Input!$A$11="Weekly",CF51/(Formulas!$A$3*1),CF51/(Formulas!$A$3*2))),1)*$C51))</f>
        <v>0</v>
      </c>
      <c r="CI51" s="79"/>
      <c r="CJ51" s="77"/>
      <c r="CK51" s="77"/>
      <c r="CL51" s="80">
        <f>IF($C51="",ROUND(MIN(1,IF(Input!$A$11="Weekly",CJ51/(Formulas!$A$3*1),CJ51/(Formulas!$A$3*2))),1),IF(TEXT(ISNUMBER($C51),"#####")="False",ROUND(MIN(1,IF(Input!$A$11="Weekly",CJ51/(Formulas!$A$3*1),CJ51/(Formulas!$A$3*2))),1),ROUND(MIN(1,IF(Input!$A$11="Weekly",CJ51/(Formulas!$A$3*1),CJ51/(Formulas!$A$3*2))),1)*$C51))</f>
        <v>0</v>
      </c>
      <c r="CM51" s="79"/>
      <c r="CN51" s="77"/>
      <c r="CO51" s="77"/>
      <c r="CP51" s="80">
        <f>IF($C51="",ROUND(MIN(1,IF(Input!$A$11="Weekly",CN51/(Formulas!$A$3*1),CN51/(Formulas!$A$3*2))),1),IF(TEXT(ISNUMBER($C51),"#####")="False",ROUND(MIN(1,IF(Input!$A$11="Weekly",CN51/(Formulas!$A$3*1),CN51/(Formulas!$A$3*2))),1),ROUND(MIN(1,IF(Input!$A$11="Weekly",CN51/(Formulas!$A$3*1),CN51/(Formulas!$A$3*2))),1)*$C51))</f>
        <v>0</v>
      </c>
      <c r="CQ51" s="79"/>
      <c r="CR51" s="77"/>
      <c r="CS51" s="77"/>
      <c r="CT51" s="80">
        <f>IF($C51="",ROUND(MIN(1,IF(Input!$A$11="Weekly",CR51/(Formulas!$A$3*1),CR51/(Formulas!$A$3*2))),1),IF(TEXT(ISNUMBER($C51),"#####")="False",ROUND(MIN(1,IF(Input!$A$11="Weekly",CR51/(Formulas!$A$3*1),CR51/(Formulas!$A$3*2))),1),ROUND(MIN(1,IF(Input!$A$11="Weekly",CR51/(Formulas!$A$3*1),CR51/(Formulas!$A$3*2))),1)*$C51))</f>
        <v>0</v>
      </c>
      <c r="CU51" s="79"/>
      <c r="CV51" s="77"/>
      <c r="CW51" s="77"/>
      <c r="CX51" s="80">
        <f>IF($C51="",ROUND(MIN(1,IF(Input!$A$11="Weekly",CV51/(Formulas!$A$3*1),CV51/(Formulas!$A$3*2))),1),IF(TEXT(ISNUMBER($C51),"#####")="False",ROUND(MIN(1,IF(Input!$A$11="Weekly",CV51/(Formulas!$A$3*1),CV51/(Formulas!$A$3*2))),1),ROUND(MIN(1,IF(Input!$A$11="Weekly",CV51/(Formulas!$A$3*1),CV51/(Formulas!$A$3*2))),1)*$C51))</f>
        <v>0</v>
      </c>
      <c r="CY51" s="79"/>
      <c r="CZ51" s="77"/>
      <c r="DA51" s="77"/>
      <c r="DB51" s="80">
        <f>IF($C51="",ROUND(MIN(1,IF(Input!$A$11="Weekly",CZ51/(Formulas!$A$3*1),CZ51/(Formulas!$A$3*2))),1),IF(TEXT(ISNUMBER($C51),"#####")="False",ROUND(MIN(1,IF(Input!$A$11="Weekly",CZ51/(Formulas!$A$3*1),CZ51/(Formulas!$A$3*2))),1),ROUND(MIN(1,IF(Input!$A$11="Weekly",CZ51/(Formulas!$A$3*1),CZ51/(Formulas!$A$3*2))),1)*$C51))</f>
        <v>0</v>
      </c>
      <c r="DC51" s="79"/>
      <c r="DD51" s="77"/>
      <c r="DE51" s="77"/>
      <c r="DF51" s="80">
        <f>IF($C51="",ROUND(MIN(1,IF(Input!$A$11="Weekly",DD51/(Formulas!$A$3*1),DD51/(Formulas!$A$3*2))),1),IF(TEXT(ISNUMBER($C51),"#####")="False",ROUND(MIN(1,IF(Input!$A$11="Weekly",DD51/(Formulas!$A$3*1),DD51/(Formulas!$A$3*2))),1),ROUND(MIN(1,IF(Input!$A$11="Weekly",DD51/(Formulas!$A$3*1),DD51/(Formulas!$A$3*2))),1)*$C51))</f>
        <v>0</v>
      </c>
      <c r="DG51" s="79"/>
      <c r="DH51" s="77"/>
      <c r="DI51" s="77"/>
      <c r="DJ51" s="80">
        <f>IF($C51="",ROUND(MIN(1,IF(Input!$A$11="Weekly",DH51/(Formulas!$A$3*1),DH51/(Formulas!$A$3*2))),1),IF(TEXT(ISNUMBER($C51),"#####")="False",ROUND(MIN(1,IF(Input!$A$11="Weekly",DH51/(Formulas!$A$3*1),DH51/(Formulas!$A$3*2))),1),ROUND(MIN(1,IF(Input!$A$11="Weekly",DH51/(Formulas!$A$3*1),DH51/(Formulas!$A$3*2))),1)*$C51))</f>
        <v>0</v>
      </c>
      <c r="DK51" s="79"/>
      <c r="DL51" s="77"/>
      <c r="DM51" s="77"/>
      <c r="DN51" s="80">
        <f>IF($C51="",ROUND(MIN(1,IF(Input!$A$11="Weekly",DL51/(Formulas!$A$3*1),DL51/(Formulas!$A$3*2))),1),IF(TEXT(ISNUMBER($C51),"#####")="False",ROUND(MIN(1,IF(Input!$A$11="Weekly",DL51/(Formulas!$A$3*1),DL51/(Formulas!$A$3*2))),1),ROUND(MIN(1,IF(Input!$A$11="Weekly",DL51/(Formulas!$A$3*1),DL51/(Formulas!$A$3*2))),1)*$C51))</f>
        <v>0</v>
      </c>
      <c r="DO51" s="79"/>
      <c r="DP51" s="77"/>
      <c r="DQ51" s="77"/>
      <c r="DR51" s="80">
        <f>IF($C51="",ROUND(MIN(1,IF(Input!$A$11="Weekly",DP51/(Formulas!$A$3*1),DP51/(Formulas!$A$3*2))),1),IF(TEXT(ISNUMBER($C51),"#####")="False",ROUND(MIN(1,IF(Input!$A$11="Weekly",DP51/(Formulas!$A$3*1),DP51/(Formulas!$A$3*2))),1),ROUND(MIN(1,IF(Input!$A$11="Weekly",DP51/(Formulas!$A$3*1),DP51/(Formulas!$A$3*2))),1)*$C51))</f>
        <v>0</v>
      </c>
      <c r="DS51" s="79"/>
      <c r="DT51" s="77"/>
      <c r="DU51" s="77"/>
      <c r="DV51" s="80">
        <f>IF($C51="",ROUND(MIN(1,IF(Input!$A$11="Weekly",DT51/(Formulas!$A$3*1),DT51/(Formulas!$A$3*2))),1),IF(TEXT(ISNUMBER($C51),"#####")="False",ROUND(MIN(1,IF(Input!$A$11="Weekly",DT51/(Formulas!$A$3*1),DT51/(Formulas!$A$3*2))),1),ROUND(MIN(1,IF(Input!$A$11="Weekly",DT51/(Formulas!$A$3*1),DT51/(Formulas!$A$3*2))),1)*$C51))</f>
        <v>0</v>
      </c>
      <c r="DW51" s="79"/>
      <c r="DX51" s="77"/>
      <c r="DY51" s="77"/>
      <c r="DZ51" s="80">
        <f>IF($C51="",ROUND(MIN(1,IF(Input!$A$11="Weekly",DX51/(Formulas!$A$3*1),DX51/(Formulas!$A$3*2))),1),IF(TEXT(ISNUMBER($C51),"#####")="False",ROUND(MIN(1,IF(Input!$A$11="Weekly",DX51/(Formulas!$A$3*1),DX51/(Formulas!$A$3*2))),1),ROUND(MIN(1,IF(Input!$A$11="Weekly",DX51/(Formulas!$A$3*1),DX51/(Formulas!$A$3*2))),1)*$C51))</f>
        <v>0</v>
      </c>
      <c r="EA51" s="79"/>
      <c r="EB51" s="77"/>
      <c r="EC51" s="77"/>
      <c r="ED51" s="80">
        <f>IF($C51="",ROUND(MIN(1,IF(Input!$A$11="Weekly",EB51/(Formulas!$A$3*1),EB51/(Formulas!$A$3*2))),1),IF(TEXT(ISNUMBER($C51),"#####")="False",ROUND(MIN(1,IF(Input!$A$11="Weekly",EB51/(Formulas!$A$3*1),EB51/(Formulas!$A$3*2))),1),ROUND(MIN(1,IF(Input!$A$11="Weekly",EB51/(Formulas!$A$3*1),EB51/(Formulas!$A$3*2))),1)*$C51))</f>
        <v>0</v>
      </c>
      <c r="EE51" s="79"/>
      <c r="EF51" s="77"/>
      <c r="EG51" s="77"/>
      <c r="EH51" s="80">
        <f>IF($C51="",ROUND(MIN(1,IF(Input!$A$11="Weekly",EF51/(Formulas!$A$3*1),EF51/(Formulas!$A$3*2))),1),IF(TEXT(ISNUMBER($C51),"#####")="False",ROUND(MIN(1,IF(Input!$A$11="Weekly",EF51/(Formulas!$A$3*1),EF51/(Formulas!$A$3*2))),1),ROUND(MIN(1,IF(Input!$A$11="Weekly",EF51/(Formulas!$A$3*1),EF51/(Formulas!$A$3*2))),1)*$C51))</f>
        <v>0</v>
      </c>
      <c r="EI51" s="79"/>
      <c r="EJ51" s="77"/>
      <c r="EK51" s="77"/>
      <c r="EL51" s="80">
        <f>IF($C51="",ROUND(MIN(1,IF(Input!$A$11="Weekly",EJ51/(Formulas!$A$3*1),EJ51/(Formulas!$A$3*2))),1),IF(TEXT(ISNUMBER($C51),"#####")="False",ROUND(MIN(1,IF(Input!$A$11="Weekly",EJ51/(Formulas!$A$3*1),EJ51/(Formulas!$A$3*2))),1),ROUND(MIN(1,IF(Input!$A$11="Weekly",EJ51/(Formulas!$A$3*1),EJ51/(Formulas!$A$3*2))),1)*$C51))</f>
        <v>0</v>
      </c>
      <c r="EM51" s="79"/>
      <c r="EN51" s="77"/>
      <c r="EO51" s="77"/>
      <c r="EP51" s="80">
        <f>IF($C51="",ROUND(MIN(1,IF(Input!$A$11="Weekly",EN51/(Formulas!$A$3*1),EN51/(Formulas!$A$3*2))),1),IF(TEXT(ISNUMBER($C51),"#####")="False",ROUND(MIN(1,IF(Input!$A$11="Weekly",EN51/(Formulas!$A$3*1),EN51/(Formulas!$A$3*2))),1),ROUND(MIN(1,IF(Input!$A$11="Weekly",EN51/(Formulas!$A$3*1),EN51/(Formulas!$A$3*2))),1)*$C51))</f>
        <v>0</v>
      </c>
      <c r="EQ51" s="79"/>
      <c r="ER51" s="77"/>
      <c r="ES51" s="77"/>
      <c r="ET51" s="80">
        <f>IF($C51="",ROUND(MIN(1,IF(Input!$A$11="Weekly",ER51/(Formulas!$A$3*1),ER51/(Formulas!$A$3*2))),1),IF(TEXT(ISNUMBER($C51),"#####")="False",ROUND(MIN(1,IF(Input!$A$11="Weekly",ER51/(Formulas!$A$3*1),ER51/(Formulas!$A$3*2))),1),ROUND(MIN(1,IF(Input!$A$11="Weekly",ER51/(Formulas!$A$3*1),ER51/(Formulas!$A$3*2))),1)*$C51))</f>
        <v>0</v>
      </c>
      <c r="EU51" s="79"/>
      <c r="EV51" s="77"/>
      <c r="EW51" s="77"/>
      <c r="EX51" s="80">
        <f>IF($C51="",ROUND(MIN(1,IF(Input!$A$11="Weekly",EV51/(Formulas!$A$3*1),EV51/(Formulas!$A$3*2))),1),IF(TEXT(ISNUMBER($C51),"#####")="False",ROUND(MIN(1,IF(Input!$A$11="Weekly",EV51/(Formulas!$A$3*1),EV51/(Formulas!$A$3*2))),1),ROUND(MIN(1,IF(Input!$A$11="Weekly",EV51/(Formulas!$A$3*1),EV51/(Formulas!$A$3*2))),1)*$C51))</f>
        <v>0</v>
      </c>
      <c r="EY51" s="79"/>
      <c r="EZ51" s="77"/>
      <c r="FA51" s="77"/>
      <c r="FB51" s="80">
        <f>IF($C51="",ROUND(MIN(1,IF(Input!$A$11="Weekly",EZ51/(Formulas!$A$3*1),EZ51/(Formulas!$A$3*2))),1),IF(TEXT(ISNUMBER($C51),"#####")="False",ROUND(MIN(1,IF(Input!$A$11="Weekly",EZ51/(Formulas!$A$3*1),EZ51/(Formulas!$A$3*2))),1),ROUND(MIN(1,IF(Input!$A$11="Weekly",EZ51/(Formulas!$A$3*1),EZ51/(Formulas!$A$3*2))),1)*$C51))</f>
        <v>0</v>
      </c>
      <c r="FC51" s="79"/>
      <c r="FD51" s="77"/>
      <c r="FE51" s="77"/>
      <c r="FF51" s="80">
        <f>IF($C51="",ROUND(MIN(1,IF(Input!$A$11="Weekly",FD51/(Formulas!$A$3*1),FD51/(Formulas!$A$3*2))),1),IF(TEXT(ISNUMBER($C51),"#####")="False",ROUND(MIN(1,IF(Input!$A$11="Weekly",FD51/(Formulas!$A$3*1),FD51/(Formulas!$A$3*2))),1),ROUND(MIN(1,IF(Input!$A$11="Weekly",FD51/(Formulas!$A$3*1),FD51/(Formulas!$A$3*2))),1)*$C51))</f>
        <v>0</v>
      </c>
      <c r="FG51" s="79"/>
      <c r="FH51" s="77"/>
      <c r="FI51" s="77"/>
      <c r="FJ51" s="80">
        <f>IF($C51="",ROUND(MIN(1,IF(Input!$A$11="Weekly",FH51/(Formulas!$A$3*1),FH51/(Formulas!$A$3*2))),1),IF(TEXT(ISNUMBER($C51),"#####")="False",ROUND(MIN(1,IF(Input!$A$11="Weekly",FH51/(Formulas!$A$3*1),FH51/(Formulas!$A$3*2))),1),ROUND(MIN(1,IF(Input!$A$11="Weekly",FH51/(Formulas!$A$3*1),FH51/(Formulas!$A$3*2))),1)*$C51))</f>
        <v>0</v>
      </c>
      <c r="FK51" s="79"/>
      <c r="FL51" s="77"/>
      <c r="FM51" s="77"/>
      <c r="FN51" s="80">
        <f>IF($C51="",ROUND(MIN(1,IF(Input!$A$11="Weekly",FL51/(Formulas!$A$3*1),FL51/(Formulas!$A$3*2))),1),IF(TEXT(ISNUMBER($C51),"#####")="False",ROUND(MIN(1,IF(Input!$A$11="Weekly",FL51/(Formulas!$A$3*1),FL51/(Formulas!$A$3*2))),1),ROUND(MIN(1,IF(Input!$A$11="Weekly",FL51/(Formulas!$A$3*1),FL51/(Formulas!$A$3*2))),1)*$C51))</f>
        <v>0</v>
      </c>
      <c r="FO51" s="79"/>
      <c r="FP51" s="77"/>
      <c r="FQ51" s="77"/>
      <c r="FR51" s="80">
        <f>IF($C51="",ROUND(MIN(1,IF(Input!$A$11="Weekly",FP51/(Formulas!$A$3*1),FP51/(Formulas!$A$3*2))),1),IF(TEXT(ISNUMBER($C51),"#####")="False",ROUND(MIN(1,IF(Input!$A$11="Weekly",FP51/(Formulas!$A$3*1),FP51/(Formulas!$A$3*2))),1),ROUND(MIN(1,IF(Input!$A$11="Weekly",FP51/(Formulas!$A$3*1),FP51/(Formulas!$A$3*2))),1)*$C51))</f>
        <v>0</v>
      </c>
      <c r="FS51" s="79"/>
      <c r="FT51" s="77"/>
      <c r="FU51" s="77"/>
      <c r="FV51" s="80">
        <f>IF($C51="",ROUND(MIN(1,IF(Input!$A$11="Weekly",FT51/(Formulas!$A$3*1),FT51/(Formulas!$A$3*2))),1),IF(TEXT(ISNUMBER($C51),"#####")="False",ROUND(MIN(1,IF(Input!$A$11="Weekly",FT51/(Formulas!$A$3*1),FT51/(Formulas!$A$3*2))),1),ROUND(MIN(1,IF(Input!$A$11="Weekly",FT51/(Formulas!$A$3*1),FT51/(Formulas!$A$3*2))),1)*$C51))</f>
        <v>0</v>
      </c>
      <c r="FW51" s="79"/>
      <c r="FX51" s="77"/>
      <c r="FY51" s="77"/>
      <c r="FZ51" s="80">
        <f>IF($C51="",ROUND(MIN(1,IF(Input!$A$11="Weekly",FX51/(Formulas!$A$3*1),FX51/(Formulas!$A$3*2))),1),IF(TEXT(ISNUMBER($C51),"#####")="False",ROUND(MIN(1,IF(Input!$A$11="Weekly",FX51/(Formulas!$A$3*1),FX51/(Formulas!$A$3*2))),1),ROUND(MIN(1,IF(Input!$A$11="Weekly",FX51/(Formulas!$A$3*1),FX51/(Formulas!$A$3*2))),1)*$C51))</f>
        <v>0</v>
      </c>
      <c r="GA51" s="79"/>
      <c r="GB51" s="77"/>
      <c r="GC51" s="77"/>
      <c r="GD51" s="80">
        <f>IF($C51="",ROUND(MIN(1,IF(Input!$A$11="Weekly",GB51/(Formulas!$A$3*1),GB51/(Formulas!$A$3*2))),1),IF(TEXT(ISNUMBER($C51),"#####")="False",ROUND(MIN(1,IF(Input!$A$11="Weekly",GB51/(Formulas!$A$3*1),GB51/(Formulas!$A$3*2))),1),ROUND(MIN(1,IF(Input!$A$11="Weekly",GB51/(Formulas!$A$3*1),GB51/(Formulas!$A$3*2))),1)*$C51))</f>
        <v>0</v>
      </c>
      <c r="GE51" s="79"/>
      <c r="GF51" s="77"/>
      <c r="GG51" s="77"/>
      <c r="GH51" s="80">
        <f>IF($C51="",ROUND(MIN(1,IF(Input!$A$11="Weekly",GF51/(Formulas!$A$3*1),GF51/(Formulas!$A$3*2))),1),IF(TEXT(ISNUMBER($C51),"#####")="False",ROUND(MIN(1,IF(Input!$A$11="Weekly",GF51/(Formulas!$A$3*1),GF51/(Formulas!$A$3*2))),1),ROUND(MIN(1,IF(Input!$A$11="Weekly",GF51/(Formulas!$A$3*1),GF51/(Formulas!$A$3*2))),1)*$C51))</f>
        <v>0</v>
      </c>
      <c r="GI51" s="79"/>
      <c r="GJ51" s="77"/>
      <c r="GK51" s="77"/>
      <c r="GL51" s="80">
        <f>IF($C51="",ROUND(MIN(1,IF(Input!$A$11="Weekly",GJ51/(Formulas!$A$3*1),GJ51/(Formulas!$A$3*2))),1),IF(TEXT(ISNUMBER($C51),"#####")="False",ROUND(MIN(1,IF(Input!$A$11="Weekly",GJ51/(Formulas!$A$3*1),GJ51/(Formulas!$A$3*2))),1),ROUND(MIN(1,IF(Input!$A$11="Weekly",GJ51/(Formulas!$A$3*1),GJ51/(Formulas!$A$3*2))),1)*$C51))</f>
        <v>0</v>
      </c>
      <c r="GM51" s="79"/>
      <c r="GN51" s="77"/>
      <c r="GO51" s="77"/>
      <c r="GP51" s="80">
        <f>IF($C51="",ROUND(MIN(1,IF(Input!$A$11="Weekly",GN51/(Formulas!$A$3*1),GN51/(Formulas!$A$3*2))),1),IF(TEXT(ISNUMBER($C51),"#####")="False",ROUND(MIN(1,IF(Input!$A$11="Weekly",GN51/(Formulas!$A$3*1),GN51/(Formulas!$A$3*2))),1),ROUND(MIN(1,IF(Input!$A$11="Weekly",GN51/(Formulas!$A$3*1),GN51/(Formulas!$A$3*2))),1)*$C51))</f>
        <v>0</v>
      </c>
      <c r="GQ51" s="79"/>
      <c r="GR51" s="77"/>
      <c r="GS51" s="77"/>
      <c r="GT51" s="80">
        <f>IF($C51="",ROUND(MIN(1,IF(Input!$A$11="Weekly",GR51/(Formulas!$A$3*1),GR51/(Formulas!$A$3*2))),1),IF(TEXT(ISNUMBER($C51),"#####")="False",ROUND(MIN(1,IF(Input!$A$11="Weekly",GR51/(Formulas!$A$3*1),GR51/(Formulas!$A$3*2))),1),ROUND(MIN(1,IF(Input!$A$11="Weekly",GR51/(Formulas!$A$3*1),GR51/(Formulas!$A$3*2))),1)*$C51))</f>
        <v>0</v>
      </c>
      <c r="GU51" s="79"/>
      <c r="GV51" s="77"/>
      <c r="GW51" s="77"/>
      <c r="GX51" s="80">
        <f>IF($C51="",ROUND(MIN(1,IF(Input!$A$11="Weekly",GV51/(Formulas!$A$3*1),GV51/(Formulas!$A$3*2))),1),IF(TEXT(ISNUMBER($C51),"#####")="False",ROUND(MIN(1,IF(Input!$A$11="Weekly",GV51/(Formulas!$A$3*1),GV51/(Formulas!$A$3*2))),1),ROUND(MIN(1,IF(Input!$A$11="Weekly",GV51/(Formulas!$A$3*1),GV51/(Formulas!$A$3*2))),1)*$C51))</f>
        <v>0</v>
      </c>
      <c r="GY51" s="79"/>
      <c r="GZ51" s="77"/>
      <c r="HA51" s="77"/>
      <c r="HB51" s="80">
        <f>IF($C51="",ROUND(MIN(1,IF(Input!$A$11="Weekly",GZ51/(Formulas!$A$3*1),GZ51/(Formulas!$A$3*2))),1),IF(TEXT(ISNUMBER($C51),"#####")="False",ROUND(MIN(1,IF(Input!$A$11="Weekly",GZ51/(Formulas!$A$3*1),GZ51/(Formulas!$A$3*2))),1),ROUND(MIN(1,IF(Input!$A$11="Weekly",GZ51/(Formulas!$A$3*1),GZ51/(Formulas!$A$3*2))),1)*$C51))</f>
        <v>0</v>
      </c>
      <c r="HC51" s="79"/>
      <c r="HD51" s="77"/>
      <c r="HE51" s="77"/>
      <c r="HF51" s="80">
        <f>IF($C51="",ROUND(MIN(1,IF(Input!$A$11="Weekly",HD51/(Formulas!$A$3*1),HD51/(Formulas!$A$3*2))),1),IF(TEXT(ISNUMBER($C51),"#####")="False",ROUND(MIN(1,IF(Input!$A$11="Weekly",HD51/(Formulas!$A$3*1),HD51/(Formulas!$A$3*2))),1),ROUND(MIN(1,IF(Input!$A$11="Weekly",HD51/(Formulas!$A$3*1),HD51/(Formulas!$A$3*2))),1)*$C51))</f>
        <v>0</v>
      </c>
      <c r="HG51" s="79"/>
      <c r="HH51" s="35"/>
      <c r="HI51" s="35">
        <f t="shared" si="4"/>
        <v>0</v>
      </c>
      <c r="HJ51" s="35"/>
      <c r="HK51" s="35">
        <f t="shared" si="5"/>
        <v>0</v>
      </c>
      <c r="HL51" s="35"/>
      <c r="HM51" s="35">
        <f t="shared" si="6"/>
        <v>0</v>
      </c>
      <c r="HN51" s="35"/>
      <c r="HO51" s="35">
        <f t="shared" si="3"/>
        <v>0</v>
      </c>
      <c r="HP51" s="35"/>
      <c r="HQ51" s="35"/>
      <c r="HR51" s="35"/>
      <c r="HS51" s="35"/>
      <c r="HT51" s="35"/>
    </row>
    <row r="52" spans="1:228" x14ac:dyDescent="0.25">
      <c r="B52" s="74"/>
      <c r="D52" s="77"/>
      <c r="E52" s="77"/>
      <c r="F52" s="80">
        <f>IF($C52="",ROUND(MIN(1,IF(Input!$A$11="Weekly",D52/(Formulas!$A$3*1),D52/(Formulas!$A$3*2))),1),IF(TEXT(ISNUMBER($C52),"#####")="False",ROUND(MIN(1,IF(Input!$A$11="Weekly",D52/(Formulas!$A$3*1),D52/(Formulas!$A$3*2))),1),ROUND(MIN(1,IF(Input!$A$11="Weekly",D52/(Formulas!$A$3*1),D52/(Formulas!$A$3*2))),1)*$C52))</f>
        <v>0</v>
      </c>
      <c r="G52" s="101"/>
      <c r="H52" s="77"/>
      <c r="I52" s="77"/>
      <c r="J52" s="80">
        <f>IF($C52="",ROUND(MIN(1,IF(Input!$A$11="Weekly",H52/(Formulas!$A$3*1),H52/(Formulas!$A$3*2))),1),IF(TEXT(ISNUMBER($C52),"#####")="False",ROUND(MIN(1,IF(Input!$A$11="Weekly",H52/(Formulas!$A$3*1),H52/(Formulas!$A$3*2))),1),ROUND(MIN(1,IF(Input!$A$11="Weekly",H52/(Formulas!$A$3*1),H52/(Formulas!$A$3*2))),1)*$C52))</f>
        <v>0</v>
      </c>
      <c r="K52" s="101"/>
      <c r="L52" s="77"/>
      <c r="M52" s="77"/>
      <c r="N52" s="80">
        <f>IF($C52="",ROUND(MIN(1,IF(Input!$A$11="Weekly",L52/(Formulas!$A$3*1),L52/(Formulas!$A$3*2))),1),IF(TEXT(ISNUMBER($C52),"#####")="False",ROUND(MIN(1,IF(Input!$A$11="Weekly",L52/(Formulas!$A$3*1),L52/(Formulas!$A$3*2))),1),ROUND(MIN(1,IF(Input!$A$11="Weekly",L52/(Formulas!$A$3*1),L52/(Formulas!$A$3*2))),1)*$C52))</f>
        <v>0</v>
      </c>
      <c r="O52" s="101"/>
      <c r="P52" s="77"/>
      <c r="Q52" s="77"/>
      <c r="R52" s="80">
        <f>IF($C52="",ROUND(MIN(1,IF(Input!$A$11="Weekly",P52/(Formulas!$A$3*1),P52/(Formulas!$A$3*2))),1),IF(TEXT(ISNUMBER($C52),"#####")="False",ROUND(MIN(1,IF(Input!$A$11="Weekly",P52/(Formulas!$A$3*1),P52/(Formulas!$A$3*2))),1),ROUND(MIN(1,IF(Input!$A$11="Weekly",P52/(Formulas!$A$3*1),P52/(Formulas!$A$3*2))),1)*$C52))</f>
        <v>0</v>
      </c>
      <c r="S52" s="101"/>
      <c r="T52" s="77"/>
      <c r="U52" s="77"/>
      <c r="V52" s="80">
        <f>IF($C52="",ROUND(MIN(1,IF(Input!$A$11="Weekly",T52/(Formulas!$A$3*1),T52/(Formulas!$A$3*2))),1),IF(TEXT(ISNUMBER($C52),"#####")="False",ROUND(MIN(1,IF(Input!$A$11="Weekly",T52/(Formulas!$A$3*1),T52/(Formulas!$A$3*2))),1),ROUND(MIN(1,IF(Input!$A$11="Weekly",T52/(Formulas!$A$3*1),T52/(Formulas!$A$3*2))),1)*$C52))</f>
        <v>0</v>
      </c>
      <c r="W52" s="79"/>
      <c r="X52" s="77"/>
      <c r="Y52" s="77"/>
      <c r="Z52" s="80">
        <f>IF($C52="",ROUND(MIN(1,IF(Input!$A$11="Weekly",X52/(Formulas!$A$3*1),X52/(Formulas!$A$3*2))),1),IF(TEXT(ISNUMBER($C52),"#####")="False",ROUND(MIN(1,IF(Input!$A$11="Weekly",X52/(Formulas!$A$3*1),X52/(Formulas!$A$3*2))),1),ROUND(MIN(1,IF(Input!$A$11="Weekly",X52/(Formulas!$A$3*1),X52/(Formulas!$A$3*2))),1)*$C52))</f>
        <v>0</v>
      </c>
      <c r="AA52" s="101"/>
      <c r="AB52" s="77"/>
      <c r="AC52" s="77"/>
      <c r="AD52" s="80">
        <f>IF($C52="",ROUND(MIN(1,IF(Input!$A$11="Weekly",AB52/(Formulas!$A$3*1),AB52/(Formulas!$A$3*2))),1),IF(TEXT(ISNUMBER($C52),"#####")="False",ROUND(MIN(1,IF(Input!$A$11="Weekly",AB52/(Formulas!$A$3*1),AB52/(Formulas!$A$3*2))),1),ROUND(MIN(1,IF(Input!$A$11="Weekly",AB52/(Formulas!$A$3*1),AB52/(Formulas!$A$3*2))),1)*$C52))</f>
        <v>0</v>
      </c>
      <c r="AE52" s="101"/>
      <c r="AF52" s="77"/>
      <c r="AG52" s="77"/>
      <c r="AH52" s="80">
        <f>IF($C52="",ROUND(MIN(1,IF(Input!$A$11="Weekly",AF52/(Formulas!$A$3*1),AF52/(Formulas!$A$3*2))),1),IF(TEXT(ISNUMBER($C52),"#####")="False",ROUND(MIN(1,IF(Input!$A$11="Weekly",AF52/(Formulas!$A$3*1),AF52/(Formulas!$A$3*2))),1),ROUND(MIN(1,IF(Input!$A$11="Weekly",AF52/(Formulas!$A$3*1),AF52/(Formulas!$A$3*2))),1)*$C52))</f>
        <v>0</v>
      </c>
      <c r="AI52" s="101"/>
      <c r="AJ52" s="77"/>
      <c r="AK52" s="77"/>
      <c r="AL52" s="80">
        <f>IF($C52="",ROUND(MIN(1,IF(Input!$A$11="Weekly",AJ52/(Formulas!$A$3*1),AJ52/(Formulas!$A$3*2))),1),IF(TEXT(ISNUMBER($C52),"#####")="False",ROUND(MIN(1,IF(Input!$A$11="Weekly",AJ52/(Formulas!$A$3*1),AJ52/(Formulas!$A$3*2))),1),ROUND(MIN(1,IF(Input!$A$11="Weekly",AJ52/(Formulas!$A$3*1),AJ52/(Formulas!$A$3*2))),1)*$C52))</f>
        <v>0</v>
      </c>
      <c r="AM52" s="79"/>
      <c r="AN52" s="77"/>
      <c r="AO52" s="77"/>
      <c r="AP52" s="80">
        <f>IF($C52="",ROUND(MIN(1,IF(Input!$A$11="Weekly",AN52/(Formulas!$A$3*1),AN52/(Formulas!$A$3*2))),1),IF(TEXT(ISNUMBER($C52),"#####")="False",ROUND(MIN(1,IF(Input!$A$11="Weekly",AN52/(Formulas!$A$3*1),AN52/(Formulas!$A$3*2))),1),ROUND(MIN(1,IF(Input!$A$11="Weekly",AN52/(Formulas!$A$3*1),AN52/(Formulas!$A$3*2))),1)*$C52))</f>
        <v>0</v>
      </c>
      <c r="AQ52" s="79"/>
      <c r="AR52" s="77"/>
      <c r="AS52" s="77"/>
      <c r="AT52" s="80">
        <f>IF($C52="",ROUND(MIN(1,IF(Input!$A$11="Weekly",AR52/(Formulas!$A$3*1),AR52/(Formulas!$A$3*2))),1),IF(TEXT(ISNUMBER($C52),"#####")="False",ROUND(MIN(1,IF(Input!$A$11="Weekly",AR52/(Formulas!$A$3*1),AR52/(Formulas!$A$3*2))),1),ROUND(MIN(1,IF(Input!$A$11="Weekly",AR52/(Formulas!$A$3*1),AR52/(Formulas!$A$3*2))),1)*$C52))</f>
        <v>0</v>
      </c>
      <c r="AU52" s="79"/>
      <c r="AV52" s="77"/>
      <c r="AW52" s="77"/>
      <c r="AX52" s="80">
        <f>IF($C52="",ROUND(MIN(1,IF(Input!$A$11="Weekly",AV52/(Formulas!$A$3*1),AV52/(Formulas!$A$3*2))),1),IF(TEXT(ISNUMBER($C52),"#####")="False",ROUND(MIN(1,IF(Input!$A$11="Weekly",AV52/(Formulas!$A$3*1),AV52/(Formulas!$A$3*2))),1),ROUND(MIN(1,IF(Input!$A$11="Weekly",AV52/(Formulas!$A$3*1),AV52/(Formulas!$A$3*2))),1)*$C52))</f>
        <v>0</v>
      </c>
      <c r="AY52" s="79"/>
      <c r="AZ52" s="77"/>
      <c r="BA52" s="77"/>
      <c r="BB52" s="80">
        <f>IF($C52="",ROUND(MIN(1,IF(Input!$A$11="Weekly",AZ52/(Formulas!$A$3*1),AZ52/(Formulas!$A$3*2))),1),IF(TEXT(ISNUMBER($C52),"#####")="False",ROUND(MIN(1,IF(Input!$A$11="Weekly",AZ52/(Formulas!$A$3*1),AZ52/(Formulas!$A$3*2))),1),ROUND(MIN(1,IF(Input!$A$11="Weekly",AZ52/(Formulas!$A$3*1),AZ52/(Formulas!$A$3*2))),1)*$C52))</f>
        <v>0</v>
      </c>
      <c r="BC52" s="79"/>
      <c r="BD52" s="77"/>
      <c r="BE52" s="77"/>
      <c r="BF52" s="80">
        <f>IF($C52="",ROUND(MIN(1,IF(Input!$A$11="Weekly",BD52/(Formulas!$A$3*1),BD52/(Formulas!$A$3*2))),1),IF(TEXT(ISNUMBER($C52),"#####")="False",ROUND(MIN(1,IF(Input!$A$11="Weekly",BD52/(Formulas!$A$3*1),BD52/(Formulas!$A$3*2))),1),ROUND(MIN(1,IF(Input!$A$11="Weekly",BD52/(Formulas!$A$3*1),BD52/(Formulas!$A$3*2))),1)*$C52))</f>
        <v>0</v>
      </c>
      <c r="BG52" s="79"/>
      <c r="BH52" s="77"/>
      <c r="BI52" s="77"/>
      <c r="BJ52" s="80">
        <f>IF($C52="",ROUND(MIN(1,IF(Input!$A$11="Weekly",BH52/(Formulas!$A$3*1),BH52/(Formulas!$A$3*2))),1),IF(TEXT(ISNUMBER($C52),"#####")="False",ROUND(MIN(1,IF(Input!$A$11="Weekly",BH52/(Formulas!$A$3*1),BH52/(Formulas!$A$3*2))),1),ROUND(MIN(1,IF(Input!$A$11="Weekly",BH52/(Formulas!$A$3*1),BH52/(Formulas!$A$3*2))),1)*$C52))</f>
        <v>0</v>
      </c>
      <c r="BK52" s="79"/>
      <c r="BL52" s="77"/>
      <c r="BM52" s="77"/>
      <c r="BN52" s="80">
        <f>IF($C52="",ROUND(MIN(1,IF(Input!$A$11="Weekly",BL52/(Formulas!$A$3*1),BL52/(Formulas!$A$3*2))),1),IF(TEXT(ISNUMBER($C52),"#####")="False",ROUND(MIN(1,IF(Input!$A$11="Weekly",BL52/(Formulas!$A$3*1),BL52/(Formulas!$A$3*2))),1),ROUND(MIN(1,IF(Input!$A$11="Weekly",BL52/(Formulas!$A$3*1),BL52/(Formulas!$A$3*2))),1)*$C52))</f>
        <v>0</v>
      </c>
      <c r="BO52" s="79"/>
      <c r="BP52" s="77"/>
      <c r="BQ52" s="77"/>
      <c r="BR52" s="80">
        <f>IF($C52="",ROUND(MIN(1,IF(Input!$A$11="Weekly",BP52/(Formulas!$A$3*1),BP52/(Formulas!$A$3*2))),1),IF(TEXT(ISNUMBER($C52),"#####")="False",ROUND(MIN(1,IF(Input!$A$11="Weekly",BP52/(Formulas!$A$3*1),BP52/(Formulas!$A$3*2))),1),ROUND(MIN(1,IF(Input!$A$11="Weekly",BP52/(Formulas!$A$3*1),BP52/(Formulas!$A$3*2))),1)*$C52))</f>
        <v>0</v>
      </c>
      <c r="BS52" s="79"/>
      <c r="BT52" s="77"/>
      <c r="BU52" s="77"/>
      <c r="BV52" s="80">
        <f>IF($C52="",ROUND(MIN(1,IF(Input!$A$11="Weekly",BT52/(Formulas!$A$3*1),BT52/(Formulas!$A$3*2))),1),IF(TEXT(ISNUMBER($C52),"#####")="False",ROUND(MIN(1,IF(Input!$A$11="Weekly",BT52/(Formulas!$A$3*1),BT52/(Formulas!$A$3*2))),1),ROUND(MIN(1,IF(Input!$A$11="Weekly",BT52/(Formulas!$A$3*1),BT52/(Formulas!$A$3*2))),1)*$C52))</f>
        <v>0</v>
      </c>
      <c r="BW52" s="79"/>
      <c r="BX52" s="77"/>
      <c r="BY52" s="77"/>
      <c r="BZ52" s="80">
        <f>IF($C52="",ROUND(MIN(1,IF(Input!$A$11="Weekly",BX52/(Formulas!$A$3*1),BX52/(Formulas!$A$3*2))),1),IF(TEXT(ISNUMBER($C52),"#####")="False",ROUND(MIN(1,IF(Input!$A$11="Weekly",BX52/(Formulas!$A$3*1),BX52/(Formulas!$A$3*2))),1),ROUND(MIN(1,IF(Input!$A$11="Weekly",BX52/(Formulas!$A$3*1),BX52/(Formulas!$A$3*2))),1)*$C52))</f>
        <v>0</v>
      </c>
      <c r="CA52" s="79"/>
      <c r="CB52" s="77"/>
      <c r="CC52" s="77"/>
      <c r="CD52" s="80">
        <f>IF($C52="",ROUND(MIN(1,IF(Input!$A$11="Weekly",CB52/(Formulas!$A$3*1),CB52/(Formulas!$A$3*2))),1),IF(TEXT(ISNUMBER($C52),"#####")="False",ROUND(MIN(1,IF(Input!$A$11="Weekly",CB52/(Formulas!$A$3*1),CB52/(Formulas!$A$3*2))),1),ROUND(MIN(1,IF(Input!$A$11="Weekly",CB52/(Formulas!$A$3*1),CB52/(Formulas!$A$3*2))),1)*$C52))</f>
        <v>0</v>
      </c>
      <c r="CE52" s="79"/>
      <c r="CF52" s="77"/>
      <c r="CG52" s="77"/>
      <c r="CH52" s="80">
        <f>IF($C52="",ROUND(MIN(1,IF(Input!$A$11="Weekly",CF52/(Formulas!$A$3*1),CF52/(Formulas!$A$3*2))),1),IF(TEXT(ISNUMBER($C52),"#####")="False",ROUND(MIN(1,IF(Input!$A$11="Weekly",CF52/(Formulas!$A$3*1),CF52/(Formulas!$A$3*2))),1),ROUND(MIN(1,IF(Input!$A$11="Weekly",CF52/(Formulas!$A$3*1),CF52/(Formulas!$A$3*2))),1)*$C52))</f>
        <v>0</v>
      </c>
      <c r="CI52" s="79"/>
      <c r="CJ52" s="77"/>
      <c r="CK52" s="77"/>
      <c r="CL52" s="80">
        <f>IF($C52="",ROUND(MIN(1,IF(Input!$A$11="Weekly",CJ52/(Formulas!$A$3*1),CJ52/(Formulas!$A$3*2))),1),IF(TEXT(ISNUMBER($C52),"#####")="False",ROUND(MIN(1,IF(Input!$A$11="Weekly",CJ52/(Formulas!$A$3*1),CJ52/(Formulas!$A$3*2))),1),ROUND(MIN(1,IF(Input!$A$11="Weekly",CJ52/(Formulas!$A$3*1),CJ52/(Formulas!$A$3*2))),1)*$C52))</f>
        <v>0</v>
      </c>
      <c r="CM52" s="79"/>
      <c r="CN52" s="77"/>
      <c r="CO52" s="77"/>
      <c r="CP52" s="80">
        <f>IF($C52="",ROUND(MIN(1,IF(Input!$A$11="Weekly",CN52/(Formulas!$A$3*1),CN52/(Formulas!$A$3*2))),1),IF(TEXT(ISNUMBER($C52),"#####")="False",ROUND(MIN(1,IF(Input!$A$11="Weekly",CN52/(Formulas!$A$3*1),CN52/(Formulas!$A$3*2))),1),ROUND(MIN(1,IF(Input!$A$11="Weekly",CN52/(Formulas!$A$3*1),CN52/(Formulas!$A$3*2))),1)*$C52))</f>
        <v>0</v>
      </c>
      <c r="CQ52" s="79"/>
      <c r="CR52" s="77"/>
      <c r="CS52" s="77"/>
      <c r="CT52" s="80">
        <f>IF($C52="",ROUND(MIN(1,IF(Input!$A$11="Weekly",CR52/(Formulas!$A$3*1),CR52/(Formulas!$A$3*2))),1),IF(TEXT(ISNUMBER($C52),"#####")="False",ROUND(MIN(1,IF(Input!$A$11="Weekly",CR52/(Formulas!$A$3*1),CR52/(Formulas!$A$3*2))),1),ROUND(MIN(1,IF(Input!$A$11="Weekly",CR52/(Formulas!$A$3*1),CR52/(Formulas!$A$3*2))),1)*$C52))</f>
        <v>0</v>
      </c>
      <c r="CU52" s="79"/>
      <c r="CV52" s="77"/>
      <c r="CW52" s="77"/>
      <c r="CX52" s="80">
        <f>IF($C52="",ROUND(MIN(1,IF(Input!$A$11="Weekly",CV52/(Formulas!$A$3*1),CV52/(Formulas!$A$3*2))),1),IF(TEXT(ISNUMBER($C52),"#####")="False",ROUND(MIN(1,IF(Input!$A$11="Weekly",CV52/(Formulas!$A$3*1),CV52/(Formulas!$A$3*2))),1),ROUND(MIN(1,IF(Input!$A$11="Weekly",CV52/(Formulas!$A$3*1),CV52/(Formulas!$A$3*2))),1)*$C52))</f>
        <v>0</v>
      </c>
      <c r="CY52" s="79"/>
      <c r="CZ52" s="77"/>
      <c r="DA52" s="77"/>
      <c r="DB52" s="80">
        <f>IF($C52="",ROUND(MIN(1,IF(Input!$A$11="Weekly",CZ52/(Formulas!$A$3*1),CZ52/(Formulas!$A$3*2))),1),IF(TEXT(ISNUMBER($C52),"#####")="False",ROUND(MIN(1,IF(Input!$A$11="Weekly",CZ52/(Formulas!$A$3*1),CZ52/(Formulas!$A$3*2))),1),ROUND(MIN(1,IF(Input!$A$11="Weekly",CZ52/(Formulas!$A$3*1),CZ52/(Formulas!$A$3*2))),1)*$C52))</f>
        <v>0</v>
      </c>
      <c r="DC52" s="79"/>
      <c r="DD52" s="77"/>
      <c r="DE52" s="77"/>
      <c r="DF52" s="80">
        <f>IF($C52="",ROUND(MIN(1,IF(Input!$A$11="Weekly",DD52/(Formulas!$A$3*1),DD52/(Formulas!$A$3*2))),1),IF(TEXT(ISNUMBER($C52),"#####")="False",ROUND(MIN(1,IF(Input!$A$11="Weekly",DD52/(Formulas!$A$3*1),DD52/(Formulas!$A$3*2))),1),ROUND(MIN(1,IF(Input!$A$11="Weekly",DD52/(Formulas!$A$3*1),DD52/(Formulas!$A$3*2))),1)*$C52))</f>
        <v>0</v>
      </c>
      <c r="DG52" s="79"/>
      <c r="DH52" s="77"/>
      <c r="DI52" s="77"/>
      <c r="DJ52" s="80">
        <f>IF($C52="",ROUND(MIN(1,IF(Input!$A$11="Weekly",DH52/(Formulas!$A$3*1),DH52/(Formulas!$A$3*2))),1),IF(TEXT(ISNUMBER($C52),"#####")="False",ROUND(MIN(1,IF(Input!$A$11="Weekly",DH52/(Formulas!$A$3*1),DH52/(Formulas!$A$3*2))),1),ROUND(MIN(1,IF(Input!$A$11="Weekly",DH52/(Formulas!$A$3*1),DH52/(Formulas!$A$3*2))),1)*$C52))</f>
        <v>0</v>
      </c>
      <c r="DK52" s="79"/>
      <c r="DL52" s="77"/>
      <c r="DM52" s="77"/>
      <c r="DN52" s="80">
        <f>IF($C52="",ROUND(MIN(1,IF(Input!$A$11="Weekly",DL52/(Formulas!$A$3*1),DL52/(Formulas!$A$3*2))),1),IF(TEXT(ISNUMBER($C52),"#####")="False",ROUND(MIN(1,IF(Input!$A$11="Weekly",DL52/(Formulas!$A$3*1),DL52/(Formulas!$A$3*2))),1),ROUND(MIN(1,IF(Input!$A$11="Weekly",DL52/(Formulas!$A$3*1),DL52/(Formulas!$A$3*2))),1)*$C52))</f>
        <v>0</v>
      </c>
      <c r="DO52" s="79"/>
      <c r="DP52" s="77"/>
      <c r="DQ52" s="77"/>
      <c r="DR52" s="80">
        <f>IF($C52="",ROUND(MIN(1,IF(Input!$A$11="Weekly",DP52/(Formulas!$A$3*1),DP52/(Formulas!$A$3*2))),1),IF(TEXT(ISNUMBER($C52),"#####")="False",ROUND(MIN(1,IF(Input!$A$11="Weekly",DP52/(Formulas!$A$3*1),DP52/(Formulas!$A$3*2))),1),ROUND(MIN(1,IF(Input!$A$11="Weekly",DP52/(Formulas!$A$3*1),DP52/(Formulas!$A$3*2))),1)*$C52))</f>
        <v>0</v>
      </c>
      <c r="DS52" s="79"/>
      <c r="DT52" s="77"/>
      <c r="DU52" s="77"/>
      <c r="DV52" s="80">
        <f>IF($C52="",ROUND(MIN(1,IF(Input!$A$11="Weekly",DT52/(Formulas!$A$3*1),DT52/(Formulas!$A$3*2))),1),IF(TEXT(ISNUMBER($C52),"#####")="False",ROUND(MIN(1,IF(Input!$A$11="Weekly",DT52/(Formulas!$A$3*1),DT52/(Formulas!$A$3*2))),1),ROUND(MIN(1,IF(Input!$A$11="Weekly",DT52/(Formulas!$A$3*1),DT52/(Formulas!$A$3*2))),1)*$C52))</f>
        <v>0</v>
      </c>
      <c r="DW52" s="79"/>
      <c r="DX52" s="77"/>
      <c r="DY52" s="77"/>
      <c r="DZ52" s="80">
        <f>IF($C52="",ROUND(MIN(1,IF(Input!$A$11="Weekly",DX52/(Formulas!$A$3*1),DX52/(Formulas!$A$3*2))),1),IF(TEXT(ISNUMBER($C52),"#####")="False",ROUND(MIN(1,IF(Input!$A$11="Weekly",DX52/(Formulas!$A$3*1),DX52/(Formulas!$A$3*2))),1),ROUND(MIN(1,IF(Input!$A$11="Weekly",DX52/(Formulas!$A$3*1),DX52/(Formulas!$A$3*2))),1)*$C52))</f>
        <v>0</v>
      </c>
      <c r="EA52" s="79"/>
      <c r="EB52" s="77"/>
      <c r="EC52" s="77"/>
      <c r="ED52" s="80">
        <f>IF($C52="",ROUND(MIN(1,IF(Input!$A$11="Weekly",EB52/(Formulas!$A$3*1),EB52/(Formulas!$A$3*2))),1),IF(TEXT(ISNUMBER($C52),"#####")="False",ROUND(MIN(1,IF(Input!$A$11="Weekly",EB52/(Formulas!$A$3*1),EB52/(Formulas!$A$3*2))),1),ROUND(MIN(1,IF(Input!$A$11="Weekly",EB52/(Formulas!$A$3*1),EB52/(Formulas!$A$3*2))),1)*$C52))</f>
        <v>0</v>
      </c>
      <c r="EE52" s="79"/>
      <c r="EF52" s="77"/>
      <c r="EG52" s="77"/>
      <c r="EH52" s="80">
        <f>IF($C52="",ROUND(MIN(1,IF(Input!$A$11="Weekly",EF52/(Formulas!$A$3*1),EF52/(Formulas!$A$3*2))),1),IF(TEXT(ISNUMBER($C52),"#####")="False",ROUND(MIN(1,IF(Input!$A$11="Weekly",EF52/(Formulas!$A$3*1),EF52/(Formulas!$A$3*2))),1),ROUND(MIN(1,IF(Input!$A$11="Weekly",EF52/(Formulas!$A$3*1),EF52/(Formulas!$A$3*2))),1)*$C52))</f>
        <v>0</v>
      </c>
      <c r="EI52" s="79"/>
      <c r="EJ52" s="77"/>
      <c r="EK52" s="77"/>
      <c r="EL52" s="80">
        <f>IF($C52="",ROUND(MIN(1,IF(Input!$A$11="Weekly",EJ52/(Formulas!$A$3*1),EJ52/(Formulas!$A$3*2))),1),IF(TEXT(ISNUMBER($C52),"#####")="False",ROUND(MIN(1,IF(Input!$A$11="Weekly",EJ52/(Formulas!$A$3*1),EJ52/(Formulas!$A$3*2))),1),ROUND(MIN(1,IF(Input!$A$11="Weekly",EJ52/(Formulas!$A$3*1),EJ52/(Formulas!$A$3*2))),1)*$C52))</f>
        <v>0</v>
      </c>
      <c r="EM52" s="79"/>
      <c r="EN52" s="77"/>
      <c r="EO52" s="77"/>
      <c r="EP52" s="80">
        <f>IF($C52="",ROUND(MIN(1,IF(Input!$A$11="Weekly",EN52/(Formulas!$A$3*1),EN52/(Formulas!$A$3*2))),1),IF(TEXT(ISNUMBER($C52),"#####")="False",ROUND(MIN(1,IF(Input!$A$11="Weekly",EN52/(Formulas!$A$3*1),EN52/(Formulas!$A$3*2))),1),ROUND(MIN(1,IF(Input!$A$11="Weekly",EN52/(Formulas!$A$3*1),EN52/(Formulas!$A$3*2))),1)*$C52))</f>
        <v>0</v>
      </c>
      <c r="EQ52" s="79"/>
      <c r="ER52" s="77"/>
      <c r="ES52" s="77"/>
      <c r="ET52" s="80">
        <f>IF($C52="",ROUND(MIN(1,IF(Input!$A$11="Weekly",ER52/(Formulas!$A$3*1),ER52/(Formulas!$A$3*2))),1),IF(TEXT(ISNUMBER($C52),"#####")="False",ROUND(MIN(1,IF(Input!$A$11="Weekly",ER52/(Formulas!$A$3*1),ER52/(Formulas!$A$3*2))),1),ROUND(MIN(1,IF(Input!$A$11="Weekly",ER52/(Formulas!$A$3*1),ER52/(Formulas!$A$3*2))),1)*$C52))</f>
        <v>0</v>
      </c>
      <c r="EU52" s="79"/>
      <c r="EV52" s="77"/>
      <c r="EW52" s="77"/>
      <c r="EX52" s="80">
        <f>IF($C52="",ROUND(MIN(1,IF(Input!$A$11="Weekly",EV52/(Formulas!$A$3*1),EV52/(Formulas!$A$3*2))),1),IF(TEXT(ISNUMBER($C52),"#####")="False",ROUND(MIN(1,IF(Input!$A$11="Weekly",EV52/(Formulas!$A$3*1),EV52/(Formulas!$A$3*2))),1),ROUND(MIN(1,IF(Input!$A$11="Weekly",EV52/(Formulas!$A$3*1),EV52/(Formulas!$A$3*2))),1)*$C52))</f>
        <v>0</v>
      </c>
      <c r="EY52" s="79"/>
      <c r="EZ52" s="77"/>
      <c r="FA52" s="77"/>
      <c r="FB52" s="80">
        <f>IF($C52="",ROUND(MIN(1,IF(Input!$A$11="Weekly",EZ52/(Formulas!$A$3*1),EZ52/(Formulas!$A$3*2))),1),IF(TEXT(ISNUMBER($C52),"#####")="False",ROUND(MIN(1,IF(Input!$A$11="Weekly",EZ52/(Formulas!$A$3*1),EZ52/(Formulas!$A$3*2))),1),ROUND(MIN(1,IF(Input!$A$11="Weekly",EZ52/(Formulas!$A$3*1),EZ52/(Formulas!$A$3*2))),1)*$C52))</f>
        <v>0</v>
      </c>
      <c r="FC52" s="79"/>
      <c r="FD52" s="77"/>
      <c r="FE52" s="77"/>
      <c r="FF52" s="80">
        <f>IF($C52="",ROUND(MIN(1,IF(Input!$A$11="Weekly",FD52/(Formulas!$A$3*1),FD52/(Formulas!$A$3*2))),1),IF(TEXT(ISNUMBER($C52),"#####")="False",ROUND(MIN(1,IF(Input!$A$11="Weekly",FD52/(Formulas!$A$3*1),FD52/(Formulas!$A$3*2))),1),ROUND(MIN(1,IF(Input!$A$11="Weekly",FD52/(Formulas!$A$3*1),FD52/(Formulas!$A$3*2))),1)*$C52))</f>
        <v>0</v>
      </c>
      <c r="FG52" s="79"/>
      <c r="FH52" s="77"/>
      <c r="FI52" s="77"/>
      <c r="FJ52" s="80">
        <f>IF($C52="",ROUND(MIN(1,IF(Input!$A$11="Weekly",FH52/(Formulas!$A$3*1),FH52/(Formulas!$A$3*2))),1),IF(TEXT(ISNUMBER($C52),"#####")="False",ROUND(MIN(1,IF(Input!$A$11="Weekly",FH52/(Formulas!$A$3*1),FH52/(Formulas!$A$3*2))),1),ROUND(MIN(1,IF(Input!$A$11="Weekly",FH52/(Formulas!$A$3*1),FH52/(Formulas!$A$3*2))),1)*$C52))</f>
        <v>0</v>
      </c>
      <c r="FK52" s="79"/>
      <c r="FL52" s="77"/>
      <c r="FM52" s="77"/>
      <c r="FN52" s="80">
        <f>IF($C52="",ROUND(MIN(1,IF(Input!$A$11="Weekly",FL52/(Formulas!$A$3*1),FL52/(Formulas!$A$3*2))),1),IF(TEXT(ISNUMBER($C52),"#####")="False",ROUND(MIN(1,IF(Input!$A$11="Weekly",FL52/(Formulas!$A$3*1),FL52/(Formulas!$A$3*2))),1),ROUND(MIN(1,IF(Input!$A$11="Weekly",FL52/(Formulas!$A$3*1),FL52/(Formulas!$A$3*2))),1)*$C52))</f>
        <v>0</v>
      </c>
      <c r="FO52" s="79"/>
      <c r="FP52" s="77"/>
      <c r="FQ52" s="77"/>
      <c r="FR52" s="80">
        <f>IF($C52="",ROUND(MIN(1,IF(Input!$A$11="Weekly",FP52/(Formulas!$A$3*1),FP52/(Formulas!$A$3*2))),1),IF(TEXT(ISNUMBER($C52),"#####")="False",ROUND(MIN(1,IF(Input!$A$11="Weekly",FP52/(Formulas!$A$3*1),FP52/(Formulas!$A$3*2))),1),ROUND(MIN(1,IF(Input!$A$11="Weekly",FP52/(Formulas!$A$3*1),FP52/(Formulas!$A$3*2))),1)*$C52))</f>
        <v>0</v>
      </c>
      <c r="FS52" s="79"/>
      <c r="FT52" s="77"/>
      <c r="FU52" s="77"/>
      <c r="FV52" s="80">
        <f>IF($C52="",ROUND(MIN(1,IF(Input!$A$11="Weekly",FT52/(Formulas!$A$3*1),FT52/(Formulas!$A$3*2))),1),IF(TEXT(ISNUMBER($C52),"#####")="False",ROUND(MIN(1,IF(Input!$A$11="Weekly",FT52/(Formulas!$A$3*1),FT52/(Formulas!$A$3*2))),1),ROUND(MIN(1,IF(Input!$A$11="Weekly",FT52/(Formulas!$A$3*1),FT52/(Formulas!$A$3*2))),1)*$C52))</f>
        <v>0</v>
      </c>
      <c r="FW52" s="79"/>
      <c r="FX52" s="77"/>
      <c r="FY52" s="77"/>
      <c r="FZ52" s="80">
        <f>IF($C52="",ROUND(MIN(1,IF(Input!$A$11="Weekly",FX52/(Formulas!$A$3*1),FX52/(Formulas!$A$3*2))),1),IF(TEXT(ISNUMBER($C52),"#####")="False",ROUND(MIN(1,IF(Input!$A$11="Weekly",FX52/(Formulas!$A$3*1),FX52/(Formulas!$A$3*2))),1),ROUND(MIN(1,IF(Input!$A$11="Weekly",FX52/(Formulas!$A$3*1),FX52/(Formulas!$A$3*2))),1)*$C52))</f>
        <v>0</v>
      </c>
      <c r="GA52" s="79"/>
      <c r="GB52" s="77"/>
      <c r="GC52" s="77"/>
      <c r="GD52" s="80">
        <f>IF($C52="",ROUND(MIN(1,IF(Input!$A$11="Weekly",GB52/(Formulas!$A$3*1),GB52/(Formulas!$A$3*2))),1),IF(TEXT(ISNUMBER($C52),"#####")="False",ROUND(MIN(1,IF(Input!$A$11="Weekly",GB52/(Formulas!$A$3*1),GB52/(Formulas!$A$3*2))),1),ROUND(MIN(1,IF(Input!$A$11="Weekly",GB52/(Formulas!$A$3*1),GB52/(Formulas!$A$3*2))),1)*$C52))</f>
        <v>0</v>
      </c>
      <c r="GE52" s="79"/>
      <c r="GF52" s="77"/>
      <c r="GG52" s="77"/>
      <c r="GH52" s="80">
        <f>IF($C52="",ROUND(MIN(1,IF(Input!$A$11="Weekly",GF52/(Formulas!$A$3*1),GF52/(Formulas!$A$3*2))),1),IF(TEXT(ISNUMBER($C52),"#####")="False",ROUND(MIN(1,IF(Input!$A$11="Weekly",GF52/(Formulas!$A$3*1),GF52/(Formulas!$A$3*2))),1),ROUND(MIN(1,IF(Input!$A$11="Weekly",GF52/(Formulas!$A$3*1),GF52/(Formulas!$A$3*2))),1)*$C52))</f>
        <v>0</v>
      </c>
      <c r="GI52" s="79"/>
      <c r="GJ52" s="77"/>
      <c r="GK52" s="77"/>
      <c r="GL52" s="80">
        <f>IF($C52="",ROUND(MIN(1,IF(Input!$A$11="Weekly",GJ52/(Formulas!$A$3*1),GJ52/(Formulas!$A$3*2))),1),IF(TEXT(ISNUMBER($C52),"#####")="False",ROUND(MIN(1,IF(Input!$A$11="Weekly",GJ52/(Formulas!$A$3*1),GJ52/(Formulas!$A$3*2))),1),ROUND(MIN(1,IF(Input!$A$11="Weekly",GJ52/(Formulas!$A$3*1),GJ52/(Formulas!$A$3*2))),1)*$C52))</f>
        <v>0</v>
      </c>
      <c r="GM52" s="79"/>
      <c r="GN52" s="77"/>
      <c r="GO52" s="77"/>
      <c r="GP52" s="80">
        <f>IF($C52="",ROUND(MIN(1,IF(Input!$A$11="Weekly",GN52/(Formulas!$A$3*1),GN52/(Formulas!$A$3*2))),1),IF(TEXT(ISNUMBER($C52),"#####")="False",ROUND(MIN(1,IF(Input!$A$11="Weekly",GN52/(Formulas!$A$3*1),GN52/(Formulas!$A$3*2))),1),ROUND(MIN(1,IF(Input!$A$11="Weekly",GN52/(Formulas!$A$3*1),GN52/(Formulas!$A$3*2))),1)*$C52))</f>
        <v>0</v>
      </c>
      <c r="GQ52" s="79"/>
      <c r="GR52" s="77"/>
      <c r="GS52" s="77"/>
      <c r="GT52" s="80">
        <f>IF($C52="",ROUND(MIN(1,IF(Input!$A$11="Weekly",GR52/(Formulas!$A$3*1),GR52/(Formulas!$A$3*2))),1),IF(TEXT(ISNUMBER($C52),"#####")="False",ROUND(MIN(1,IF(Input!$A$11="Weekly",GR52/(Formulas!$A$3*1),GR52/(Formulas!$A$3*2))),1),ROUND(MIN(1,IF(Input!$A$11="Weekly",GR52/(Formulas!$A$3*1),GR52/(Formulas!$A$3*2))),1)*$C52))</f>
        <v>0</v>
      </c>
      <c r="GU52" s="79"/>
      <c r="GV52" s="77"/>
      <c r="GW52" s="77"/>
      <c r="GX52" s="80">
        <f>IF($C52="",ROUND(MIN(1,IF(Input!$A$11="Weekly",GV52/(Formulas!$A$3*1),GV52/(Formulas!$A$3*2))),1),IF(TEXT(ISNUMBER($C52),"#####")="False",ROUND(MIN(1,IF(Input!$A$11="Weekly",GV52/(Formulas!$A$3*1),GV52/(Formulas!$A$3*2))),1),ROUND(MIN(1,IF(Input!$A$11="Weekly",GV52/(Formulas!$A$3*1),GV52/(Formulas!$A$3*2))),1)*$C52))</f>
        <v>0</v>
      </c>
      <c r="GY52" s="79"/>
      <c r="GZ52" s="77"/>
      <c r="HA52" s="77"/>
      <c r="HB52" s="80">
        <f>IF($C52="",ROUND(MIN(1,IF(Input!$A$11="Weekly",GZ52/(Formulas!$A$3*1),GZ52/(Formulas!$A$3*2))),1),IF(TEXT(ISNUMBER($C52),"#####")="False",ROUND(MIN(1,IF(Input!$A$11="Weekly",GZ52/(Formulas!$A$3*1),GZ52/(Formulas!$A$3*2))),1),ROUND(MIN(1,IF(Input!$A$11="Weekly",GZ52/(Formulas!$A$3*1),GZ52/(Formulas!$A$3*2))),1)*$C52))</f>
        <v>0</v>
      </c>
      <c r="HC52" s="79"/>
      <c r="HD52" s="77"/>
      <c r="HE52" s="77"/>
      <c r="HF52" s="80">
        <f>IF($C52="",ROUND(MIN(1,IF(Input!$A$11="Weekly",HD52/(Formulas!$A$3*1),HD52/(Formulas!$A$3*2))),1),IF(TEXT(ISNUMBER($C52),"#####")="False",ROUND(MIN(1,IF(Input!$A$11="Weekly",HD52/(Formulas!$A$3*1),HD52/(Formulas!$A$3*2))),1),ROUND(MIN(1,IF(Input!$A$11="Weekly",HD52/(Formulas!$A$3*1),HD52/(Formulas!$A$3*2))),1)*$C52))</f>
        <v>0</v>
      </c>
      <c r="HG52" s="79"/>
      <c r="HH52" s="35"/>
      <c r="HI52" s="35">
        <f t="shared" si="4"/>
        <v>0</v>
      </c>
      <c r="HJ52" s="35"/>
      <c r="HK52" s="35">
        <f t="shared" si="5"/>
        <v>0</v>
      </c>
      <c r="HL52" s="35"/>
      <c r="HM52" s="35">
        <f t="shared" si="6"/>
        <v>0</v>
      </c>
      <c r="HN52" s="35"/>
      <c r="HO52" s="35">
        <f t="shared" si="3"/>
        <v>0</v>
      </c>
      <c r="HP52" s="35"/>
      <c r="HQ52" s="35"/>
      <c r="HR52" s="35"/>
      <c r="HS52" s="35"/>
      <c r="HT52" s="35"/>
    </row>
    <row r="53" spans="1:228" x14ac:dyDescent="0.25">
      <c r="B53" s="74"/>
      <c r="D53" s="77"/>
      <c r="E53" s="77"/>
      <c r="F53" s="80">
        <f>IF($C53="",ROUND(MIN(1,IF(Input!$A$11="Weekly",D53/(Formulas!$A$3*1),D53/(Formulas!$A$3*2))),1),IF(TEXT(ISNUMBER($C53),"#####")="False",ROUND(MIN(1,IF(Input!$A$11="Weekly",D53/(Formulas!$A$3*1),D53/(Formulas!$A$3*2))),1),ROUND(MIN(1,IF(Input!$A$11="Weekly",D53/(Formulas!$A$3*1),D53/(Formulas!$A$3*2))),1)*$C53))</f>
        <v>0</v>
      </c>
      <c r="G53" s="101"/>
      <c r="H53" s="77"/>
      <c r="I53" s="77"/>
      <c r="J53" s="80">
        <f>IF($C53="",ROUND(MIN(1,IF(Input!$A$11="Weekly",H53/(Formulas!$A$3*1),H53/(Formulas!$A$3*2))),1),IF(TEXT(ISNUMBER($C53),"#####")="False",ROUND(MIN(1,IF(Input!$A$11="Weekly",H53/(Formulas!$A$3*1),H53/(Formulas!$A$3*2))),1),ROUND(MIN(1,IF(Input!$A$11="Weekly",H53/(Formulas!$A$3*1),H53/(Formulas!$A$3*2))),1)*$C53))</f>
        <v>0</v>
      </c>
      <c r="K53" s="101"/>
      <c r="L53" s="77"/>
      <c r="M53" s="77"/>
      <c r="N53" s="80">
        <f>IF($C53="",ROUND(MIN(1,IF(Input!$A$11="Weekly",L53/(Formulas!$A$3*1),L53/(Formulas!$A$3*2))),1),IF(TEXT(ISNUMBER($C53),"#####")="False",ROUND(MIN(1,IF(Input!$A$11="Weekly",L53/(Formulas!$A$3*1),L53/(Formulas!$A$3*2))),1),ROUND(MIN(1,IF(Input!$A$11="Weekly",L53/(Formulas!$A$3*1),L53/(Formulas!$A$3*2))),1)*$C53))</f>
        <v>0</v>
      </c>
      <c r="O53" s="101"/>
      <c r="P53" s="77"/>
      <c r="Q53" s="77"/>
      <c r="R53" s="80">
        <f>IF($C53="",ROUND(MIN(1,IF(Input!$A$11="Weekly",P53/(Formulas!$A$3*1),P53/(Formulas!$A$3*2))),1),IF(TEXT(ISNUMBER($C53),"#####")="False",ROUND(MIN(1,IF(Input!$A$11="Weekly",P53/(Formulas!$A$3*1),P53/(Formulas!$A$3*2))),1),ROUND(MIN(1,IF(Input!$A$11="Weekly",P53/(Formulas!$A$3*1),P53/(Formulas!$A$3*2))),1)*$C53))</f>
        <v>0</v>
      </c>
      <c r="S53" s="101"/>
      <c r="T53" s="77"/>
      <c r="U53" s="77"/>
      <c r="V53" s="80">
        <f>IF($C53="",ROUND(MIN(1,IF(Input!$A$11="Weekly",T53/(Formulas!$A$3*1),T53/(Formulas!$A$3*2))),1),IF(TEXT(ISNUMBER($C53),"#####")="False",ROUND(MIN(1,IF(Input!$A$11="Weekly",T53/(Formulas!$A$3*1),T53/(Formulas!$A$3*2))),1),ROUND(MIN(1,IF(Input!$A$11="Weekly",T53/(Formulas!$A$3*1),T53/(Formulas!$A$3*2))),1)*$C53))</f>
        <v>0</v>
      </c>
      <c r="W53" s="79"/>
      <c r="X53" s="77"/>
      <c r="Y53" s="77"/>
      <c r="Z53" s="80">
        <f>IF($C53="",ROUND(MIN(1,IF(Input!$A$11="Weekly",X53/(Formulas!$A$3*1),X53/(Formulas!$A$3*2))),1),IF(TEXT(ISNUMBER($C53),"#####")="False",ROUND(MIN(1,IF(Input!$A$11="Weekly",X53/(Formulas!$A$3*1),X53/(Formulas!$A$3*2))),1),ROUND(MIN(1,IF(Input!$A$11="Weekly",X53/(Formulas!$A$3*1),X53/(Formulas!$A$3*2))),1)*$C53))</f>
        <v>0</v>
      </c>
      <c r="AA53" s="101"/>
      <c r="AB53" s="77"/>
      <c r="AC53" s="77"/>
      <c r="AD53" s="80">
        <f>IF($C53="",ROUND(MIN(1,IF(Input!$A$11="Weekly",AB53/(Formulas!$A$3*1),AB53/(Formulas!$A$3*2))),1),IF(TEXT(ISNUMBER($C53),"#####")="False",ROUND(MIN(1,IF(Input!$A$11="Weekly",AB53/(Formulas!$A$3*1),AB53/(Formulas!$A$3*2))),1),ROUND(MIN(1,IF(Input!$A$11="Weekly",AB53/(Formulas!$A$3*1),AB53/(Formulas!$A$3*2))),1)*$C53))</f>
        <v>0</v>
      </c>
      <c r="AE53" s="101"/>
      <c r="AF53" s="77"/>
      <c r="AG53" s="77"/>
      <c r="AH53" s="80">
        <f>IF($C53="",ROUND(MIN(1,IF(Input!$A$11="Weekly",AF53/(Formulas!$A$3*1),AF53/(Formulas!$A$3*2))),1),IF(TEXT(ISNUMBER($C53),"#####")="False",ROUND(MIN(1,IF(Input!$A$11="Weekly",AF53/(Formulas!$A$3*1),AF53/(Formulas!$A$3*2))),1),ROUND(MIN(1,IF(Input!$A$11="Weekly",AF53/(Formulas!$A$3*1),AF53/(Formulas!$A$3*2))),1)*$C53))</f>
        <v>0</v>
      </c>
      <c r="AI53" s="101"/>
      <c r="AJ53" s="77"/>
      <c r="AK53" s="77"/>
      <c r="AL53" s="80">
        <f>IF($C53="",ROUND(MIN(1,IF(Input!$A$11="Weekly",AJ53/(Formulas!$A$3*1),AJ53/(Formulas!$A$3*2))),1),IF(TEXT(ISNUMBER($C53),"#####")="False",ROUND(MIN(1,IF(Input!$A$11="Weekly",AJ53/(Formulas!$A$3*1),AJ53/(Formulas!$A$3*2))),1),ROUND(MIN(1,IF(Input!$A$11="Weekly",AJ53/(Formulas!$A$3*1),AJ53/(Formulas!$A$3*2))),1)*$C53))</f>
        <v>0</v>
      </c>
      <c r="AM53" s="79"/>
      <c r="AN53" s="77"/>
      <c r="AO53" s="77"/>
      <c r="AP53" s="80">
        <f>IF($C53="",ROUND(MIN(1,IF(Input!$A$11="Weekly",AN53/(Formulas!$A$3*1),AN53/(Formulas!$A$3*2))),1),IF(TEXT(ISNUMBER($C53),"#####")="False",ROUND(MIN(1,IF(Input!$A$11="Weekly",AN53/(Formulas!$A$3*1),AN53/(Formulas!$A$3*2))),1),ROUND(MIN(1,IF(Input!$A$11="Weekly",AN53/(Formulas!$A$3*1),AN53/(Formulas!$A$3*2))),1)*$C53))</f>
        <v>0</v>
      </c>
      <c r="AQ53" s="79"/>
      <c r="AR53" s="77"/>
      <c r="AS53" s="77"/>
      <c r="AT53" s="80">
        <f>IF($C53="",ROUND(MIN(1,IF(Input!$A$11="Weekly",AR53/(Formulas!$A$3*1),AR53/(Formulas!$A$3*2))),1),IF(TEXT(ISNUMBER($C53),"#####")="False",ROUND(MIN(1,IF(Input!$A$11="Weekly",AR53/(Formulas!$A$3*1),AR53/(Formulas!$A$3*2))),1),ROUND(MIN(1,IF(Input!$A$11="Weekly",AR53/(Formulas!$A$3*1),AR53/(Formulas!$A$3*2))),1)*$C53))</f>
        <v>0</v>
      </c>
      <c r="AU53" s="79"/>
      <c r="AV53" s="77"/>
      <c r="AW53" s="77"/>
      <c r="AX53" s="80">
        <f>IF($C53="",ROUND(MIN(1,IF(Input!$A$11="Weekly",AV53/(Formulas!$A$3*1),AV53/(Formulas!$A$3*2))),1),IF(TEXT(ISNUMBER($C53),"#####")="False",ROUND(MIN(1,IF(Input!$A$11="Weekly",AV53/(Formulas!$A$3*1),AV53/(Formulas!$A$3*2))),1),ROUND(MIN(1,IF(Input!$A$11="Weekly",AV53/(Formulas!$A$3*1),AV53/(Formulas!$A$3*2))),1)*$C53))</f>
        <v>0</v>
      </c>
      <c r="AY53" s="79"/>
      <c r="AZ53" s="77"/>
      <c r="BA53" s="77"/>
      <c r="BB53" s="80">
        <f>IF($C53="",ROUND(MIN(1,IF(Input!$A$11="Weekly",AZ53/(Formulas!$A$3*1),AZ53/(Formulas!$A$3*2))),1),IF(TEXT(ISNUMBER($C53),"#####")="False",ROUND(MIN(1,IF(Input!$A$11="Weekly",AZ53/(Formulas!$A$3*1),AZ53/(Formulas!$A$3*2))),1),ROUND(MIN(1,IF(Input!$A$11="Weekly",AZ53/(Formulas!$A$3*1),AZ53/(Formulas!$A$3*2))),1)*$C53))</f>
        <v>0</v>
      </c>
      <c r="BC53" s="79"/>
      <c r="BD53" s="77"/>
      <c r="BE53" s="77"/>
      <c r="BF53" s="80">
        <f>IF($C53="",ROUND(MIN(1,IF(Input!$A$11="Weekly",BD53/(Formulas!$A$3*1),BD53/(Formulas!$A$3*2))),1),IF(TEXT(ISNUMBER($C53),"#####")="False",ROUND(MIN(1,IF(Input!$A$11="Weekly",BD53/(Formulas!$A$3*1),BD53/(Formulas!$A$3*2))),1),ROUND(MIN(1,IF(Input!$A$11="Weekly",BD53/(Formulas!$A$3*1),BD53/(Formulas!$A$3*2))),1)*$C53))</f>
        <v>0</v>
      </c>
      <c r="BG53" s="79"/>
      <c r="BH53" s="77"/>
      <c r="BI53" s="77"/>
      <c r="BJ53" s="80">
        <f>IF($C53="",ROUND(MIN(1,IF(Input!$A$11="Weekly",BH53/(Formulas!$A$3*1),BH53/(Formulas!$A$3*2))),1),IF(TEXT(ISNUMBER($C53),"#####")="False",ROUND(MIN(1,IF(Input!$A$11="Weekly",BH53/(Formulas!$A$3*1),BH53/(Formulas!$A$3*2))),1),ROUND(MIN(1,IF(Input!$A$11="Weekly",BH53/(Formulas!$A$3*1),BH53/(Formulas!$A$3*2))),1)*$C53))</f>
        <v>0</v>
      </c>
      <c r="BK53" s="79"/>
      <c r="BL53" s="77"/>
      <c r="BM53" s="77"/>
      <c r="BN53" s="80">
        <f>IF($C53="",ROUND(MIN(1,IF(Input!$A$11="Weekly",BL53/(Formulas!$A$3*1),BL53/(Formulas!$A$3*2))),1),IF(TEXT(ISNUMBER($C53),"#####")="False",ROUND(MIN(1,IF(Input!$A$11="Weekly",BL53/(Formulas!$A$3*1),BL53/(Formulas!$A$3*2))),1),ROUND(MIN(1,IF(Input!$A$11="Weekly",BL53/(Formulas!$A$3*1),BL53/(Formulas!$A$3*2))),1)*$C53))</f>
        <v>0</v>
      </c>
      <c r="BO53" s="79"/>
      <c r="BP53" s="77"/>
      <c r="BQ53" s="77"/>
      <c r="BR53" s="80">
        <f>IF($C53="",ROUND(MIN(1,IF(Input!$A$11="Weekly",BP53/(Formulas!$A$3*1),BP53/(Formulas!$A$3*2))),1),IF(TEXT(ISNUMBER($C53),"#####")="False",ROUND(MIN(1,IF(Input!$A$11="Weekly",BP53/(Formulas!$A$3*1),BP53/(Formulas!$A$3*2))),1),ROUND(MIN(1,IF(Input!$A$11="Weekly",BP53/(Formulas!$A$3*1),BP53/(Formulas!$A$3*2))),1)*$C53))</f>
        <v>0</v>
      </c>
      <c r="BS53" s="79"/>
      <c r="BT53" s="77"/>
      <c r="BU53" s="77"/>
      <c r="BV53" s="80">
        <f>IF($C53="",ROUND(MIN(1,IF(Input!$A$11="Weekly",BT53/(Formulas!$A$3*1),BT53/(Formulas!$A$3*2))),1),IF(TEXT(ISNUMBER($C53),"#####")="False",ROUND(MIN(1,IF(Input!$A$11="Weekly",BT53/(Formulas!$A$3*1),BT53/(Formulas!$A$3*2))),1),ROUND(MIN(1,IF(Input!$A$11="Weekly",BT53/(Formulas!$A$3*1),BT53/(Formulas!$A$3*2))),1)*$C53))</f>
        <v>0</v>
      </c>
      <c r="BW53" s="79"/>
      <c r="BX53" s="77"/>
      <c r="BY53" s="77"/>
      <c r="BZ53" s="80">
        <f>IF($C53="",ROUND(MIN(1,IF(Input!$A$11="Weekly",BX53/(Formulas!$A$3*1),BX53/(Formulas!$A$3*2))),1),IF(TEXT(ISNUMBER($C53),"#####")="False",ROUND(MIN(1,IF(Input!$A$11="Weekly",BX53/(Formulas!$A$3*1),BX53/(Formulas!$A$3*2))),1),ROUND(MIN(1,IF(Input!$A$11="Weekly",BX53/(Formulas!$A$3*1),BX53/(Formulas!$A$3*2))),1)*$C53))</f>
        <v>0</v>
      </c>
      <c r="CA53" s="79"/>
      <c r="CB53" s="77"/>
      <c r="CC53" s="77"/>
      <c r="CD53" s="80">
        <f>IF($C53="",ROUND(MIN(1,IF(Input!$A$11="Weekly",CB53/(Formulas!$A$3*1),CB53/(Formulas!$A$3*2))),1),IF(TEXT(ISNUMBER($C53),"#####")="False",ROUND(MIN(1,IF(Input!$A$11="Weekly",CB53/(Formulas!$A$3*1),CB53/(Formulas!$A$3*2))),1),ROUND(MIN(1,IF(Input!$A$11="Weekly",CB53/(Formulas!$A$3*1),CB53/(Formulas!$A$3*2))),1)*$C53))</f>
        <v>0</v>
      </c>
      <c r="CE53" s="79"/>
      <c r="CF53" s="77"/>
      <c r="CG53" s="77"/>
      <c r="CH53" s="80">
        <f>IF($C53="",ROUND(MIN(1,IF(Input!$A$11="Weekly",CF53/(Formulas!$A$3*1),CF53/(Formulas!$A$3*2))),1),IF(TEXT(ISNUMBER($C53),"#####")="False",ROUND(MIN(1,IF(Input!$A$11="Weekly",CF53/(Formulas!$A$3*1),CF53/(Formulas!$A$3*2))),1),ROUND(MIN(1,IF(Input!$A$11="Weekly",CF53/(Formulas!$A$3*1),CF53/(Formulas!$A$3*2))),1)*$C53))</f>
        <v>0</v>
      </c>
      <c r="CI53" s="79"/>
      <c r="CJ53" s="77"/>
      <c r="CK53" s="77"/>
      <c r="CL53" s="80">
        <f>IF($C53="",ROUND(MIN(1,IF(Input!$A$11="Weekly",CJ53/(Formulas!$A$3*1),CJ53/(Formulas!$A$3*2))),1),IF(TEXT(ISNUMBER($C53),"#####")="False",ROUND(MIN(1,IF(Input!$A$11="Weekly",CJ53/(Formulas!$A$3*1),CJ53/(Formulas!$A$3*2))),1),ROUND(MIN(1,IF(Input!$A$11="Weekly",CJ53/(Formulas!$A$3*1),CJ53/(Formulas!$A$3*2))),1)*$C53))</f>
        <v>0</v>
      </c>
      <c r="CM53" s="79"/>
      <c r="CN53" s="77"/>
      <c r="CO53" s="77"/>
      <c r="CP53" s="80">
        <f>IF($C53="",ROUND(MIN(1,IF(Input!$A$11="Weekly",CN53/(Formulas!$A$3*1),CN53/(Formulas!$A$3*2))),1),IF(TEXT(ISNUMBER($C53),"#####")="False",ROUND(MIN(1,IF(Input!$A$11="Weekly",CN53/(Formulas!$A$3*1),CN53/(Formulas!$A$3*2))),1),ROUND(MIN(1,IF(Input!$A$11="Weekly",CN53/(Formulas!$A$3*1),CN53/(Formulas!$A$3*2))),1)*$C53))</f>
        <v>0</v>
      </c>
      <c r="CQ53" s="79"/>
      <c r="CR53" s="77"/>
      <c r="CS53" s="77"/>
      <c r="CT53" s="80">
        <f>IF($C53="",ROUND(MIN(1,IF(Input!$A$11="Weekly",CR53/(Formulas!$A$3*1),CR53/(Formulas!$A$3*2))),1),IF(TEXT(ISNUMBER($C53),"#####")="False",ROUND(MIN(1,IF(Input!$A$11="Weekly",CR53/(Formulas!$A$3*1),CR53/(Formulas!$A$3*2))),1),ROUND(MIN(1,IF(Input!$A$11="Weekly",CR53/(Formulas!$A$3*1),CR53/(Formulas!$A$3*2))),1)*$C53))</f>
        <v>0</v>
      </c>
      <c r="CU53" s="79"/>
      <c r="CV53" s="77"/>
      <c r="CW53" s="77"/>
      <c r="CX53" s="80">
        <f>IF($C53="",ROUND(MIN(1,IF(Input!$A$11="Weekly",CV53/(Formulas!$A$3*1),CV53/(Formulas!$A$3*2))),1),IF(TEXT(ISNUMBER($C53),"#####")="False",ROUND(MIN(1,IF(Input!$A$11="Weekly",CV53/(Formulas!$A$3*1),CV53/(Formulas!$A$3*2))),1),ROUND(MIN(1,IF(Input!$A$11="Weekly",CV53/(Formulas!$A$3*1),CV53/(Formulas!$A$3*2))),1)*$C53))</f>
        <v>0</v>
      </c>
      <c r="CY53" s="79"/>
      <c r="CZ53" s="77"/>
      <c r="DA53" s="77"/>
      <c r="DB53" s="80">
        <f>IF($C53="",ROUND(MIN(1,IF(Input!$A$11="Weekly",CZ53/(Formulas!$A$3*1),CZ53/(Formulas!$A$3*2))),1),IF(TEXT(ISNUMBER($C53),"#####")="False",ROUND(MIN(1,IF(Input!$A$11="Weekly",CZ53/(Formulas!$A$3*1),CZ53/(Formulas!$A$3*2))),1),ROUND(MIN(1,IF(Input!$A$11="Weekly",CZ53/(Formulas!$A$3*1),CZ53/(Formulas!$A$3*2))),1)*$C53))</f>
        <v>0</v>
      </c>
      <c r="DC53" s="79"/>
      <c r="DD53" s="77"/>
      <c r="DE53" s="77"/>
      <c r="DF53" s="80">
        <f>IF($C53="",ROUND(MIN(1,IF(Input!$A$11="Weekly",DD53/(Formulas!$A$3*1),DD53/(Formulas!$A$3*2))),1),IF(TEXT(ISNUMBER($C53),"#####")="False",ROUND(MIN(1,IF(Input!$A$11="Weekly",DD53/(Formulas!$A$3*1),DD53/(Formulas!$A$3*2))),1),ROUND(MIN(1,IF(Input!$A$11="Weekly",DD53/(Formulas!$A$3*1),DD53/(Formulas!$A$3*2))),1)*$C53))</f>
        <v>0</v>
      </c>
      <c r="DG53" s="79"/>
      <c r="DH53" s="77"/>
      <c r="DI53" s="77"/>
      <c r="DJ53" s="80">
        <f>IF($C53="",ROUND(MIN(1,IF(Input!$A$11="Weekly",DH53/(Formulas!$A$3*1),DH53/(Formulas!$A$3*2))),1),IF(TEXT(ISNUMBER($C53),"#####")="False",ROUND(MIN(1,IF(Input!$A$11="Weekly",DH53/(Formulas!$A$3*1),DH53/(Formulas!$A$3*2))),1),ROUND(MIN(1,IF(Input!$A$11="Weekly",DH53/(Formulas!$A$3*1),DH53/(Formulas!$A$3*2))),1)*$C53))</f>
        <v>0</v>
      </c>
      <c r="DK53" s="79"/>
      <c r="DL53" s="77"/>
      <c r="DM53" s="77"/>
      <c r="DN53" s="80">
        <f>IF($C53="",ROUND(MIN(1,IF(Input!$A$11="Weekly",DL53/(Formulas!$A$3*1),DL53/(Formulas!$A$3*2))),1),IF(TEXT(ISNUMBER($C53),"#####")="False",ROUND(MIN(1,IF(Input!$A$11="Weekly",DL53/(Formulas!$A$3*1),DL53/(Formulas!$A$3*2))),1),ROUND(MIN(1,IF(Input!$A$11="Weekly",DL53/(Formulas!$A$3*1),DL53/(Formulas!$A$3*2))),1)*$C53))</f>
        <v>0</v>
      </c>
      <c r="DO53" s="79"/>
      <c r="DP53" s="77"/>
      <c r="DQ53" s="77"/>
      <c r="DR53" s="80">
        <f>IF($C53="",ROUND(MIN(1,IF(Input!$A$11="Weekly",DP53/(Formulas!$A$3*1),DP53/(Formulas!$A$3*2))),1),IF(TEXT(ISNUMBER($C53),"#####")="False",ROUND(MIN(1,IF(Input!$A$11="Weekly",DP53/(Formulas!$A$3*1),DP53/(Formulas!$A$3*2))),1),ROUND(MIN(1,IF(Input!$A$11="Weekly",DP53/(Formulas!$A$3*1),DP53/(Formulas!$A$3*2))),1)*$C53))</f>
        <v>0</v>
      </c>
      <c r="DS53" s="79"/>
      <c r="DT53" s="77"/>
      <c r="DU53" s="77"/>
      <c r="DV53" s="80">
        <f>IF($C53="",ROUND(MIN(1,IF(Input!$A$11="Weekly",DT53/(Formulas!$A$3*1),DT53/(Formulas!$A$3*2))),1),IF(TEXT(ISNUMBER($C53),"#####")="False",ROUND(MIN(1,IF(Input!$A$11="Weekly",DT53/(Formulas!$A$3*1),DT53/(Formulas!$A$3*2))),1),ROUND(MIN(1,IF(Input!$A$11="Weekly",DT53/(Formulas!$A$3*1),DT53/(Formulas!$A$3*2))),1)*$C53))</f>
        <v>0</v>
      </c>
      <c r="DW53" s="79"/>
      <c r="DX53" s="77"/>
      <c r="DY53" s="77"/>
      <c r="DZ53" s="80">
        <f>IF($C53="",ROUND(MIN(1,IF(Input!$A$11="Weekly",DX53/(Formulas!$A$3*1),DX53/(Formulas!$A$3*2))),1),IF(TEXT(ISNUMBER($C53),"#####")="False",ROUND(MIN(1,IF(Input!$A$11="Weekly",DX53/(Formulas!$A$3*1),DX53/(Formulas!$A$3*2))),1),ROUND(MIN(1,IF(Input!$A$11="Weekly",DX53/(Formulas!$A$3*1),DX53/(Formulas!$A$3*2))),1)*$C53))</f>
        <v>0</v>
      </c>
      <c r="EA53" s="79"/>
      <c r="EB53" s="77"/>
      <c r="EC53" s="77"/>
      <c r="ED53" s="80">
        <f>IF($C53="",ROUND(MIN(1,IF(Input!$A$11="Weekly",EB53/(Formulas!$A$3*1),EB53/(Formulas!$A$3*2))),1),IF(TEXT(ISNUMBER($C53),"#####")="False",ROUND(MIN(1,IF(Input!$A$11="Weekly",EB53/(Formulas!$A$3*1),EB53/(Formulas!$A$3*2))),1),ROUND(MIN(1,IF(Input!$A$11="Weekly",EB53/(Formulas!$A$3*1),EB53/(Formulas!$A$3*2))),1)*$C53))</f>
        <v>0</v>
      </c>
      <c r="EE53" s="79"/>
      <c r="EF53" s="77"/>
      <c r="EG53" s="77"/>
      <c r="EH53" s="80">
        <f>IF($C53="",ROUND(MIN(1,IF(Input!$A$11="Weekly",EF53/(Formulas!$A$3*1),EF53/(Formulas!$A$3*2))),1),IF(TEXT(ISNUMBER($C53),"#####")="False",ROUND(MIN(1,IF(Input!$A$11="Weekly",EF53/(Formulas!$A$3*1),EF53/(Formulas!$A$3*2))),1),ROUND(MIN(1,IF(Input!$A$11="Weekly",EF53/(Formulas!$A$3*1),EF53/(Formulas!$A$3*2))),1)*$C53))</f>
        <v>0</v>
      </c>
      <c r="EI53" s="79"/>
      <c r="EJ53" s="77"/>
      <c r="EK53" s="77"/>
      <c r="EL53" s="80">
        <f>IF($C53="",ROUND(MIN(1,IF(Input!$A$11="Weekly",EJ53/(Formulas!$A$3*1),EJ53/(Formulas!$A$3*2))),1),IF(TEXT(ISNUMBER($C53),"#####")="False",ROUND(MIN(1,IF(Input!$A$11="Weekly",EJ53/(Formulas!$A$3*1),EJ53/(Formulas!$A$3*2))),1),ROUND(MIN(1,IF(Input!$A$11="Weekly",EJ53/(Formulas!$A$3*1),EJ53/(Formulas!$A$3*2))),1)*$C53))</f>
        <v>0</v>
      </c>
      <c r="EM53" s="79"/>
      <c r="EN53" s="77"/>
      <c r="EO53" s="77"/>
      <c r="EP53" s="80">
        <f>IF($C53="",ROUND(MIN(1,IF(Input!$A$11="Weekly",EN53/(Formulas!$A$3*1),EN53/(Formulas!$A$3*2))),1),IF(TEXT(ISNUMBER($C53),"#####")="False",ROUND(MIN(1,IF(Input!$A$11="Weekly",EN53/(Formulas!$A$3*1),EN53/(Formulas!$A$3*2))),1),ROUND(MIN(1,IF(Input!$A$11="Weekly",EN53/(Formulas!$A$3*1),EN53/(Formulas!$A$3*2))),1)*$C53))</f>
        <v>0</v>
      </c>
      <c r="EQ53" s="79"/>
      <c r="ER53" s="77"/>
      <c r="ES53" s="77"/>
      <c r="ET53" s="80">
        <f>IF($C53="",ROUND(MIN(1,IF(Input!$A$11="Weekly",ER53/(Formulas!$A$3*1),ER53/(Formulas!$A$3*2))),1),IF(TEXT(ISNUMBER($C53),"#####")="False",ROUND(MIN(1,IF(Input!$A$11="Weekly",ER53/(Formulas!$A$3*1),ER53/(Formulas!$A$3*2))),1),ROUND(MIN(1,IF(Input!$A$11="Weekly",ER53/(Formulas!$A$3*1),ER53/(Formulas!$A$3*2))),1)*$C53))</f>
        <v>0</v>
      </c>
      <c r="EU53" s="79"/>
      <c r="EV53" s="77"/>
      <c r="EW53" s="77"/>
      <c r="EX53" s="80">
        <f>IF($C53="",ROUND(MIN(1,IF(Input!$A$11="Weekly",EV53/(Formulas!$A$3*1),EV53/(Formulas!$A$3*2))),1),IF(TEXT(ISNUMBER($C53),"#####")="False",ROUND(MIN(1,IF(Input!$A$11="Weekly",EV53/(Formulas!$A$3*1),EV53/(Formulas!$A$3*2))),1),ROUND(MIN(1,IF(Input!$A$11="Weekly",EV53/(Formulas!$A$3*1),EV53/(Formulas!$A$3*2))),1)*$C53))</f>
        <v>0</v>
      </c>
      <c r="EY53" s="79"/>
      <c r="EZ53" s="77"/>
      <c r="FA53" s="77"/>
      <c r="FB53" s="80">
        <f>IF($C53="",ROUND(MIN(1,IF(Input!$A$11="Weekly",EZ53/(Formulas!$A$3*1),EZ53/(Formulas!$A$3*2))),1),IF(TEXT(ISNUMBER($C53),"#####")="False",ROUND(MIN(1,IF(Input!$A$11="Weekly",EZ53/(Formulas!$A$3*1),EZ53/(Formulas!$A$3*2))),1),ROUND(MIN(1,IF(Input!$A$11="Weekly",EZ53/(Formulas!$A$3*1),EZ53/(Formulas!$A$3*2))),1)*$C53))</f>
        <v>0</v>
      </c>
      <c r="FC53" s="79"/>
      <c r="FD53" s="77"/>
      <c r="FE53" s="77"/>
      <c r="FF53" s="80">
        <f>IF($C53="",ROUND(MIN(1,IF(Input!$A$11="Weekly",FD53/(Formulas!$A$3*1),FD53/(Formulas!$A$3*2))),1),IF(TEXT(ISNUMBER($C53),"#####")="False",ROUND(MIN(1,IF(Input!$A$11="Weekly",FD53/(Formulas!$A$3*1),FD53/(Formulas!$A$3*2))),1),ROUND(MIN(1,IF(Input!$A$11="Weekly",FD53/(Formulas!$A$3*1),FD53/(Formulas!$A$3*2))),1)*$C53))</f>
        <v>0</v>
      </c>
      <c r="FG53" s="79"/>
      <c r="FH53" s="77"/>
      <c r="FI53" s="77"/>
      <c r="FJ53" s="80">
        <f>IF($C53="",ROUND(MIN(1,IF(Input!$A$11="Weekly",FH53/(Formulas!$A$3*1),FH53/(Formulas!$A$3*2))),1),IF(TEXT(ISNUMBER($C53),"#####")="False",ROUND(MIN(1,IF(Input!$A$11="Weekly",FH53/(Formulas!$A$3*1),FH53/(Formulas!$A$3*2))),1),ROUND(MIN(1,IF(Input!$A$11="Weekly",FH53/(Formulas!$A$3*1),FH53/(Formulas!$A$3*2))),1)*$C53))</f>
        <v>0</v>
      </c>
      <c r="FK53" s="79"/>
      <c r="FL53" s="77"/>
      <c r="FM53" s="77"/>
      <c r="FN53" s="80">
        <f>IF($C53="",ROUND(MIN(1,IF(Input!$A$11="Weekly",FL53/(Formulas!$A$3*1),FL53/(Formulas!$A$3*2))),1),IF(TEXT(ISNUMBER($C53),"#####")="False",ROUND(MIN(1,IF(Input!$A$11="Weekly",FL53/(Formulas!$A$3*1),FL53/(Formulas!$A$3*2))),1),ROUND(MIN(1,IF(Input!$A$11="Weekly",FL53/(Formulas!$A$3*1),FL53/(Formulas!$A$3*2))),1)*$C53))</f>
        <v>0</v>
      </c>
      <c r="FO53" s="79"/>
      <c r="FP53" s="77"/>
      <c r="FQ53" s="77"/>
      <c r="FR53" s="80">
        <f>IF($C53="",ROUND(MIN(1,IF(Input!$A$11="Weekly",FP53/(Formulas!$A$3*1),FP53/(Formulas!$A$3*2))),1),IF(TEXT(ISNUMBER($C53),"#####")="False",ROUND(MIN(1,IF(Input!$A$11="Weekly",FP53/(Formulas!$A$3*1),FP53/(Formulas!$A$3*2))),1),ROUND(MIN(1,IF(Input!$A$11="Weekly",FP53/(Formulas!$A$3*1),FP53/(Formulas!$A$3*2))),1)*$C53))</f>
        <v>0</v>
      </c>
      <c r="FS53" s="79"/>
      <c r="FT53" s="77"/>
      <c r="FU53" s="77"/>
      <c r="FV53" s="80">
        <f>IF($C53="",ROUND(MIN(1,IF(Input!$A$11="Weekly",FT53/(Formulas!$A$3*1),FT53/(Formulas!$A$3*2))),1),IF(TEXT(ISNUMBER($C53),"#####")="False",ROUND(MIN(1,IF(Input!$A$11="Weekly",FT53/(Formulas!$A$3*1),FT53/(Formulas!$A$3*2))),1),ROUND(MIN(1,IF(Input!$A$11="Weekly",FT53/(Formulas!$A$3*1),FT53/(Formulas!$A$3*2))),1)*$C53))</f>
        <v>0</v>
      </c>
      <c r="FW53" s="79"/>
      <c r="FX53" s="77"/>
      <c r="FY53" s="77"/>
      <c r="FZ53" s="80">
        <f>IF($C53="",ROUND(MIN(1,IF(Input!$A$11="Weekly",FX53/(Formulas!$A$3*1),FX53/(Formulas!$A$3*2))),1),IF(TEXT(ISNUMBER($C53),"#####")="False",ROUND(MIN(1,IF(Input!$A$11="Weekly",FX53/(Formulas!$A$3*1),FX53/(Formulas!$A$3*2))),1),ROUND(MIN(1,IF(Input!$A$11="Weekly",FX53/(Formulas!$A$3*1),FX53/(Formulas!$A$3*2))),1)*$C53))</f>
        <v>0</v>
      </c>
      <c r="GA53" s="79"/>
      <c r="GB53" s="77"/>
      <c r="GC53" s="77"/>
      <c r="GD53" s="80">
        <f>IF($C53="",ROUND(MIN(1,IF(Input!$A$11="Weekly",GB53/(Formulas!$A$3*1),GB53/(Formulas!$A$3*2))),1),IF(TEXT(ISNUMBER($C53),"#####")="False",ROUND(MIN(1,IF(Input!$A$11="Weekly",GB53/(Formulas!$A$3*1),GB53/(Formulas!$A$3*2))),1),ROUND(MIN(1,IF(Input!$A$11="Weekly",GB53/(Formulas!$A$3*1),GB53/(Formulas!$A$3*2))),1)*$C53))</f>
        <v>0</v>
      </c>
      <c r="GE53" s="79"/>
      <c r="GF53" s="77"/>
      <c r="GG53" s="77"/>
      <c r="GH53" s="80">
        <f>IF($C53="",ROUND(MIN(1,IF(Input!$A$11="Weekly",GF53/(Formulas!$A$3*1),GF53/(Formulas!$A$3*2))),1),IF(TEXT(ISNUMBER($C53),"#####")="False",ROUND(MIN(1,IF(Input!$A$11="Weekly",GF53/(Formulas!$A$3*1),GF53/(Formulas!$A$3*2))),1),ROUND(MIN(1,IF(Input!$A$11="Weekly",GF53/(Formulas!$A$3*1),GF53/(Formulas!$A$3*2))),1)*$C53))</f>
        <v>0</v>
      </c>
      <c r="GI53" s="79"/>
      <c r="GJ53" s="77"/>
      <c r="GK53" s="77"/>
      <c r="GL53" s="80">
        <f>IF($C53="",ROUND(MIN(1,IF(Input!$A$11="Weekly",GJ53/(Formulas!$A$3*1),GJ53/(Formulas!$A$3*2))),1),IF(TEXT(ISNUMBER($C53),"#####")="False",ROUND(MIN(1,IF(Input!$A$11="Weekly",GJ53/(Formulas!$A$3*1),GJ53/(Formulas!$A$3*2))),1),ROUND(MIN(1,IF(Input!$A$11="Weekly",GJ53/(Formulas!$A$3*1),GJ53/(Formulas!$A$3*2))),1)*$C53))</f>
        <v>0</v>
      </c>
      <c r="GM53" s="79"/>
      <c r="GN53" s="77"/>
      <c r="GO53" s="77"/>
      <c r="GP53" s="80">
        <f>IF($C53="",ROUND(MIN(1,IF(Input!$A$11="Weekly",GN53/(Formulas!$A$3*1),GN53/(Formulas!$A$3*2))),1),IF(TEXT(ISNUMBER($C53),"#####")="False",ROUND(MIN(1,IF(Input!$A$11="Weekly",GN53/(Formulas!$A$3*1),GN53/(Formulas!$A$3*2))),1),ROUND(MIN(1,IF(Input!$A$11="Weekly",GN53/(Formulas!$A$3*1),GN53/(Formulas!$A$3*2))),1)*$C53))</f>
        <v>0</v>
      </c>
      <c r="GQ53" s="79"/>
      <c r="GR53" s="77"/>
      <c r="GS53" s="77"/>
      <c r="GT53" s="80">
        <f>IF($C53="",ROUND(MIN(1,IF(Input!$A$11="Weekly",GR53/(Formulas!$A$3*1),GR53/(Formulas!$A$3*2))),1),IF(TEXT(ISNUMBER($C53),"#####")="False",ROUND(MIN(1,IF(Input!$A$11="Weekly",GR53/(Formulas!$A$3*1),GR53/(Formulas!$A$3*2))),1),ROUND(MIN(1,IF(Input!$A$11="Weekly",GR53/(Formulas!$A$3*1),GR53/(Formulas!$A$3*2))),1)*$C53))</f>
        <v>0</v>
      </c>
      <c r="GU53" s="79"/>
      <c r="GV53" s="77"/>
      <c r="GW53" s="77"/>
      <c r="GX53" s="80">
        <f>IF($C53="",ROUND(MIN(1,IF(Input!$A$11="Weekly",GV53/(Formulas!$A$3*1),GV53/(Formulas!$A$3*2))),1),IF(TEXT(ISNUMBER($C53),"#####")="False",ROUND(MIN(1,IF(Input!$A$11="Weekly",GV53/(Formulas!$A$3*1),GV53/(Formulas!$A$3*2))),1),ROUND(MIN(1,IF(Input!$A$11="Weekly",GV53/(Formulas!$A$3*1),GV53/(Formulas!$A$3*2))),1)*$C53))</f>
        <v>0</v>
      </c>
      <c r="GY53" s="79"/>
      <c r="GZ53" s="77"/>
      <c r="HA53" s="77"/>
      <c r="HB53" s="80">
        <f>IF($C53="",ROUND(MIN(1,IF(Input!$A$11="Weekly",GZ53/(Formulas!$A$3*1),GZ53/(Formulas!$A$3*2))),1),IF(TEXT(ISNUMBER($C53),"#####")="False",ROUND(MIN(1,IF(Input!$A$11="Weekly",GZ53/(Formulas!$A$3*1),GZ53/(Formulas!$A$3*2))),1),ROUND(MIN(1,IF(Input!$A$11="Weekly",GZ53/(Formulas!$A$3*1),GZ53/(Formulas!$A$3*2))),1)*$C53))</f>
        <v>0</v>
      </c>
      <c r="HC53" s="79"/>
      <c r="HD53" s="77"/>
      <c r="HE53" s="77"/>
      <c r="HF53" s="80">
        <f>IF($C53="",ROUND(MIN(1,IF(Input!$A$11="Weekly",HD53/(Formulas!$A$3*1),HD53/(Formulas!$A$3*2))),1),IF(TEXT(ISNUMBER($C53),"#####")="False",ROUND(MIN(1,IF(Input!$A$11="Weekly",HD53/(Formulas!$A$3*1),HD53/(Formulas!$A$3*2))),1),ROUND(MIN(1,IF(Input!$A$11="Weekly",HD53/(Formulas!$A$3*1),HD53/(Formulas!$A$3*2))),1)*$C53))</f>
        <v>0</v>
      </c>
      <c r="HG53" s="79"/>
      <c r="HH53" s="35"/>
      <c r="HI53" s="35">
        <f t="shared" si="4"/>
        <v>0</v>
      </c>
      <c r="HJ53" s="35"/>
      <c r="HK53" s="35">
        <f t="shared" si="5"/>
        <v>0</v>
      </c>
      <c r="HL53" s="35"/>
      <c r="HM53" s="35">
        <f t="shared" si="6"/>
        <v>0</v>
      </c>
      <c r="HN53" s="35"/>
      <c r="HO53" s="35">
        <f t="shared" si="3"/>
        <v>0</v>
      </c>
      <c r="HP53" s="35"/>
      <c r="HQ53" s="35"/>
      <c r="HR53" s="35"/>
      <c r="HS53" s="35"/>
      <c r="HT53" s="35"/>
    </row>
    <row r="54" spans="1:228" x14ac:dyDescent="0.25">
      <c r="B54" s="74"/>
      <c r="D54" s="77"/>
      <c r="E54" s="77"/>
      <c r="F54" s="80">
        <f>IF($C54="",ROUND(MIN(1,IF(Input!$A$11="Weekly",D54/(Formulas!$A$3*1),D54/(Formulas!$A$3*2))),1),IF(TEXT(ISNUMBER($C54),"#####")="False",ROUND(MIN(1,IF(Input!$A$11="Weekly",D54/(Formulas!$A$3*1),D54/(Formulas!$A$3*2))),1),ROUND(MIN(1,IF(Input!$A$11="Weekly",D54/(Formulas!$A$3*1),D54/(Formulas!$A$3*2))),1)*$C54))</f>
        <v>0</v>
      </c>
      <c r="G54" s="101"/>
      <c r="H54" s="77"/>
      <c r="I54" s="77"/>
      <c r="J54" s="80">
        <f>IF($C54="",ROUND(MIN(1,IF(Input!$A$11="Weekly",H54/(Formulas!$A$3*1),H54/(Formulas!$A$3*2))),1),IF(TEXT(ISNUMBER($C54),"#####")="False",ROUND(MIN(1,IF(Input!$A$11="Weekly",H54/(Formulas!$A$3*1),H54/(Formulas!$A$3*2))),1),ROUND(MIN(1,IF(Input!$A$11="Weekly",H54/(Formulas!$A$3*1),H54/(Formulas!$A$3*2))),1)*$C54))</f>
        <v>0</v>
      </c>
      <c r="K54" s="101"/>
      <c r="L54" s="77"/>
      <c r="M54" s="77"/>
      <c r="N54" s="80">
        <f>IF($C54="",ROUND(MIN(1,IF(Input!$A$11="Weekly",L54/(Formulas!$A$3*1),L54/(Formulas!$A$3*2))),1),IF(TEXT(ISNUMBER($C54),"#####")="False",ROUND(MIN(1,IF(Input!$A$11="Weekly",L54/(Formulas!$A$3*1),L54/(Formulas!$A$3*2))),1),ROUND(MIN(1,IF(Input!$A$11="Weekly",L54/(Formulas!$A$3*1),L54/(Formulas!$A$3*2))),1)*$C54))</f>
        <v>0</v>
      </c>
      <c r="O54" s="101"/>
      <c r="P54" s="77"/>
      <c r="Q54" s="77"/>
      <c r="R54" s="80">
        <f>IF($C54="",ROUND(MIN(1,IF(Input!$A$11="Weekly",P54/(Formulas!$A$3*1),P54/(Formulas!$A$3*2))),1),IF(TEXT(ISNUMBER($C54),"#####")="False",ROUND(MIN(1,IF(Input!$A$11="Weekly",P54/(Formulas!$A$3*1),P54/(Formulas!$A$3*2))),1),ROUND(MIN(1,IF(Input!$A$11="Weekly",P54/(Formulas!$A$3*1),P54/(Formulas!$A$3*2))),1)*$C54))</f>
        <v>0</v>
      </c>
      <c r="S54" s="101"/>
      <c r="T54" s="77"/>
      <c r="U54" s="77"/>
      <c r="V54" s="80">
        <f>IF($C54="",ROUND(MIN(1,IF(Input!$A$11="Weekly",T54/(Formulas!$A$3*1),T54/(Formulas!$A$3*2))),1),IF(TEXT(ISNUMBER($C54),"#####")="False",ROUND(MIN(1,IF(Input!$A$11="Weekly",T54/(Formulas!$A$3*1),T54/(Formulas!$A$3*2))),1),ROUND(MIN(1,IF(Input!$A$11="Weekly",T54/(Formulas!$A$3*1),T54/(Formulas!$A$3*2))),1)*$C54))</f>
        <v>0</v>
      </c>
      <c r="W54" s="79"/>
      <c r="X54" s="77"/>
      <c r="Y54" s="77"/>
      <c r="Z54" s="80">
        <f>IF($C54="",ROUND(MIN(1,IF(Input!$A$11="Weekly",X54/(Formulas!$A$3*1),X54/(Formulas!$A$3*2))),1),IF(TEXT(ISNUMBER($C54),"#####")="False",ROUND(MIN(1,IF(Input!$A$11="Weekly",X54/(Formulas!$A$3*1),X54/(Formulas!$A$3*2))),1),ROUND(MIN(1,IF(Input!$A$11="Weekly",X54/(Formulas!$A$3*1),X54/(Formulas!$A$3*2))),1)*$C54))</f>
        <v>0</v>
      </c>
      <c r="AA54" s="101"/>
      <c r="AB54" s="77"/>
      <c r="AC54" s="77"/>
      <c r="AD54" s="80">
        <f>IF($C54="",ROUND(MIN(1,IF(Input!$A$11="Weekly",AB54/(Formulas!$A$3*1),AB54/(Formulas!$A$3*2))),1),IF(TEXT(ISNUMBER($C54),"#####")="False",ROUND(MIN(1,IF(Input!$A$11="Weekly",AB54/(Formulas!$A$3*1),AB54/(Formulas!$A$3*2))),1),ROUND(MIN(1,IF(Input!$A$11="Weekly",AB54/(Formulas!$A$3*1),AB54/(Formulas!$A$3*2))),1)*$C54))</f>
        <v>0</v>
      </c>
      <c r="AE54" s="101"/>
      <c r="AF54" s="77"/>
      <c r="AG54" s="77"/>
      <c r="AH54" s="80">
        <f>IF($C54="",ROUND(MIN(1,IF(Input!$A$11="Weekly",AF54/(Formulas!$A$3*1),AF54/(Formulas!$A$3*2))),1),IF(TEXT(ISNUMBER($C54),"#####")="False",ROUND(MIN(1,IF(Input!$A$11="Weekly",AF54/(Formulas!$A$3*1),AF54/(Formulas!$A$3*2))),1),ROUND(MIN(1,IF(Input!$A$11="Weekly",AF54/(Formulas!$A$3*1),AF54/(Formulas!$A$3*2))),1)*$C54))</f>
        <v>0</v>
      </c>
      <c r="AI54" s="101"/>
      <c r="AJ54" s="77"/>
      <c r="AK54" s="77"/>
      <c r="AL54" s="80">
        <f>IF($C54="",ROUND(MIN(1,IF(Input!$A$11="Weekly",AJ54/(Formulas!$A$3*1),AJ54/(Formulas!$A$3*2))),1),IF(TEXT(ISNUMBER($C54),"#####")="False",ROUND(MIN(1,IF(Input!$A$11="Weekly",AJ54/(Formulas!$A$3*1),AJ54/(Formulas!$A$3*2))),1),ROUND(MIN(1,IF(Input!$A$11="Weekly",AJ54/(Formulas!$A$3*1),AJ54/(Formulas!$A$3*2))),1)*$C54))</f>
        <v>0</v>
      </c>
      <c r="AM54" s="79"/>
      <c r="AN54" s="77"/>
      <c r="AO54" s="77"/>
      <c r="AP54" s="80">
        <f>IF($C54="",ROUND(MIN(1,IF(Input!$A$11="Weekly",AN54/(Formulas!$A$3*1),AN54/(Formulas!$A$3*2))),1),IF(TEXT(ISNUMBER($C54),"#####")="False",ROUND(MIN(1,IF(Input!$A$11="Weekly",AN54/(Formulas!$A$3*1),AN54/(Formulas!$A$3*2))),1),ROUND(MIN(1,IF(Input!$A$11="Weekly",AN54/(Formulas!$A$3*1),AN54/(Formulas!$A$3*2))),1)*$C54))</f>
        <v>0</v>
      </c>
      <c r="AQ54" s="79"/>
      <c r="AR54" s="77"/>
      <c r="AS54" s="77"/>
      <c r="AT54" s="80">
        <f>IF($C54="",ROUND(MIN(1,IF(Input!$A$11="Weekly",AR54/(Formulas!$A$3*1),AR54/(Formulas!$A$3*2))),1),IF(TEXT(ISNUMBER($C54),"#####")="False",ROUND(MIN(1,IF(Input!$A$11="Weekly",AR54/(Formulas!$A$3*1),AR54/(Formulas!$A$3*2))),1),ROUND(MIN(1,IF(Input!$A$11="Weekly",AR54/(Formulas!$A$3*1),AR54/(Formulas!$A$3*2))),1)*$C54))</f>
        <v>0</v>
      </c>
      <c r="AU54" s="79"/>
      <c r="AV54" s="77"/>
      <c r="AW54" s="77"/>
      <c r="AX54" s="80">
        <f>IF($C54="",ROUND(MIN(1,IF(Input!$A$11="Weekly",AV54/(Formulas!$A$3*1),AV54/(Formulas!$A$3*2))),1),IF(TEXT(ISNUMBER($C54),"#####")="False",ROUND(MIN(1,IF(Input!$A$11="Weekly",AV54/(Formulas!$A$3*1),AV54/(Formulas!$A$3*2))),1),ROUND(MIN(1,IF(Input!$A$11="Weekly",AV54/(Formulas!$A$3*1),AV54/(Formulas!$A$3*2))),1)*$C54))</f>
        <v>0</v>
      </c>
      <c r="AY54" s="79"/>
      <c r="AZ54" s="77"/>
      <c r="BA54" s="77"/>
      <c r="BB54" s="80">
        <f>IF($C54="",ROUND(MIN(1,IF(Input!$A$11="Weekly",AZ54/(Formulas!$A$3*1),AZ54/(Formulas!$A$3*2))),1),IF(TEXT(ISNUMBER($C54),"#####")="False",ROUND(MIN(1,IF(Input!$A$11="Weekly",AZ54/(Formulas!$A$3*1),AZ54/(Formulas!$A$3*2))),1),ROUND(MIN(1,IF(Input!$A$11="Weekly",AZ54/(Formulas!$A$3*1),AZ54/(Formulas!$A$3*2))),1)*$C54))</f>
        <v>0</v>
      </c>
      <c r="BC54" s="79"/>
      <c r="BD54" s="77"/>
      <c r="BE54" s="77"/>
      <c r="BF54" s="80">
        <f>IF($C54="",ROUND(MIN(1,IF(Input!$A$11="Weekly",BD54/(Formulas!$A$3*1),BD54/(Formulas!$A$3*2))),1),IF(TEXT(ISNUMBER($C54),"#####")="False",ROUND(MIN(1,IF(Input!$A$11="Weekly",BD54/(Formulas!$A$3*1),BD54/(Formulas!$A$3*2))),1),ROUND(MIN(1,IF(Input!$A$11="Weekly",BD54/(Formulas!$A$3*1),BD54/(Formulas!$A$3*2))),1)*$C54))</f>
        <v>0</v>
      </c>
      <c r="BG54" s="79"/>
      <c r="BH54" s="77"/>
      <c r="BI54" s="77"/>
      <c r="BJ54" s="80">
        <f>IF($C54="",ROUND(MIN(1,IF(Input!$A$11="Weekly",BH54/(Formulas!$A$3*1),BH54/(Formulas!$A$3*2))),1),IF(TEXT(ISNUMBER($C54),"#####")="False",ROUND(MIN(1,IF(Input!$A$11="Weekly",BH54/(Formulas!$A$3*1),BH54/(Formulas!$A$3*2))),1),ROUND(MIN(1,IF(Input!$A$11="Weekly",BH54/(Formulas!$A$3*1),BH54/(Formulas!$A$3*2))),1)*$C54))</f>
        <v>0</v>
      </c>
      <c r="BK54" s="79"/>
      <c r="BL54" s="77"/>
      <c r="BM54" s="77"/>
      <c r="BN54" s="80">
        <f>IF($C54="",ROUND(MIN(1,IF(Input!$A$11="Weekly",BL54/(Formulas!$A$3*1),BL54/(Formulas!$A$3*2))),1),IF(TEXT(ISNUMBER($C54),"#####")="False",ROUND(MIN(1,IF(Input!$A$11="Weekly",BL54/(Formulas!$A$3*1),BL54/(Formulas!$A$3*2))),1),ROUND(MIN(1,IF(Input!$A$11="Weekly",BL54/(Formulas!$A$3*1),BL54/(Formulas!$A$3*2))),1)*$C54))</f>
        <v>0</v>
      </c>
      <c r="BO54" s="79"/>
      <c r="BP54" s="77"/>
      <c r="BQ54" s="77"/>
      <c r="BR54" s="80">
        <f>IF($C54="",ROUND(MIN(1,IF(Input!$A$11="Weekly",BP54/(Formulas!$A$3*1),BP54/(Formulas!$A$3*2))),1),IF(TEXT(ISNUMBER($C54),"#####")="False",ROUND(MIN(1,IF(Input!$A$11="Weekly",BP54/(Formulas!$A$3*1),BP54/(Formulas!$A$3*2))),1),ROUND(MIN(1,IF(Input!$A$11="Weekly",BP54/(Formulas!$A$3*1),BP54/(Formulas!$A$3*2))),1)*$C54))</f>
        <v>0</v>
      </c>
      <c r="BS54" s="79"/>
      <c r="BT54" s="77"/>
      <c r="BU54" s="77"/>
      <c r="BV54" s="80">
        <f>IF($C54="",ROUND(MIN(1,IF(Input!$A$11="Weekly",BT54/(Formulas!$A$3*1),BT54/(Formulas!$A$3*2))),1),IF(TEXT(ISNUMBER($C54),"#####")="False",ROUND(MIN(1,IF(Input!$A$11="Weekly",BT54/(Formulas!$A$3*1),BT54/(Formulas!$A$3*2))),1),ROUND(MIN(1,IF(Input!$A$11="Weekly",BT54/(Formulas!$A$3*1),BT54/(Formulas!$A$3*2))),1)*$C54))</f>
        <v>0</v>
      </c>
      <c r="BW54" s="79"/>
      <c r="BX54" s="77"/>
      <c r="BY54" s="77"/>
      <c r="BZ54" s="80">
        <f>IF($C54="",ROUND(MIN(1,IF(Input!$A$11="Weekly",BX54/(Formulas!$A$3*1),BX54/(Formulas!$A$3*2))),1),IF(TEXT(ISNUMBER($C54),"#####")="False",ROUND(MIN(1,IF(Input!$A$11="Weekly",BX54/(Formulas!$A$3*1),BX54/(Formulas!$A$3*2))),1),ROUND(MIN(1,IF(Input!$A$11="Weekly",BX54/(Formulas!$A$3*1),BX54/(Formulas!$A$3*2))),1)*$C54))</f>
        <v>0</v>
      </c>
      <c r="CA54" s="79"/>
      <c r="CB54" s="77"/>
      <c r="CC54" s="77"/>
      <c r="CD54" s="80">
        <f>IF($C54="",ROUND(MIN(1,IF(Input!$A$11="Weekly",CB54/(Formulas!$A$3*1),CB54/(Formulas!$A$3*2))),1),IF(TEXT(ISNUMBER($C54),"#####")="False",ROUND(MIN(1,IF(Input!$A$11="Weekly",CB54/(Formulas!$A$3*1),CB54/(Formulas!$A$3*2))),1),ROUND(MIN(1,IF(Input!$A$11="Weekly",CB54/(Formulas!$A$3*1),CB54/(Formulas!$A$3*2))),1)*$C54))</f>
        <v>0</v>
      </c>
      <c r="CE54" s="79"/>
      <c r="CF54" s="77"/>
      <c r="CG54" s="77"/>
      <c r="CH54" s="80">
        <f>IF($C54="",ROUND(MIN(1,IF(Input!$A$11="Weekly",CF54/(Formulas!$A$3*1),CF54/(Formulas!$A$3*2))),1),IF(TEXT(ISNUMBER($C54),"#####")="False",ROUND(MIN(1,IF(Input!$A$11="Weekly",CF54/(Formulas!$A$3*1),CF54/(Formulas!$A$3*2))),1),ROUND(MIN(1,IF(Input!$A$11="Weekly",CF54/(Formulas!$A$3*1),CF54/(Formulas!$A$3*2))),1)*$C54))</f>
        <v>0</v>
      </c>
      <c r="CI54" s="79"/>
      <c r="CJ54" s="77"/>
      <c r="CK54" s="77"/>
      <c r="CL54" s="80">
        <f>IF($C54="",ROUND(MIN(1,IF(Input!$A$11="Weekly",CJ54/(Formulas!$A$3*1),CJ54/(Formulas!$A$3*2))),1),IF(TEXT(ISNUMBER($C54),"#####")="False",ROUND(MIN(1,IF(Input!$A$11="Weekly",CJ54/(Formulas!$A$3*1),CJ54/(Formulas!$A$3*2))),1),ROUND(MIN(1,IF(Input!$A$11="Weekly",CJ54/(Formulas!$A$3*1),CJ54/(Formulas!$A$3*2))),1)*$C54))</f>
        <v>0</v>
      </c>
      <c r="CM54" s="79"/>
      <c r="CN54" s="77"/>
      <c r="CO54" s="77"/>
      <c r="CP54" s="80">
        <f>IF($C54="",ROUND(MIN(1,IF(Input!$A$11="Weekly",CN54/(Formulas!$A$3*1),CN54/(Formulas!$A$3*2))),1),IF(TEXT(ISNUMBER($C54),"#####")="False",ROUND(MIN(1,IF(Input!$A$11="Weekly",CN54/(Formulas!$A$3*1),CN54/(Formulas!$A$3*2))),1),ROUND(MIN(1,IF(Input!$A$11="Weekly",CN54/(Formulas!$A$3*1),CN54/(Formulas!$A$3*2))),1)*$C54))</f>
        <v>0</v>
      </c>
      <c r="CQ54" s="79"/>
      <c r="CR54" s="77"/>
      <c r="CS54" s="77"/>
      <c r="CT54" s="80">
        <f>IF($C54="",ROUND(MIN(1,IF(Input!$A$11="Weekly",CR54/(Formulas!$A$3*1),CR54/(Formulas!$A$3*2))),1),IF(TEXT(ISNUMBER($C54),"#####")="False",ROUND(MIN(1,IF(Input!$A$11="Weekly",CR54/(Formulas!$A$3*1),CR54/(Formulas!$A$3*2))),1),ROUND(MIN(1,IF(Input!$A$11="Weekly",CR54/(Formulas!$A$3*1),CR54/(Formulas!$A$3*2))),1)*$C54))</f>
        <v>0</v>
      </c>
      <c r="CU54" s="79"/>
      <c r="CV54" s="77"/>
      <c r="CW54" s="77"/>
      <c r="CX54" s="80">
        <f>IF($C54="",ROUND(MIN(1,IF(Input!$A$11="Weekly",CV54/(Formulas!$A$3*1),CV54/(Formulas!$A$3*2))),1),IF(TEXT(ISNUMBER($C54),"#####")="False",ROUND(MIN(1,IF(Input!$A$11="Weekly",CV54/(Formulas!$A$3*1),CV54/(Formulas!$A$3*2))),1),ROUND(MIN(1,IF(Input!$A$11="Weekly",CV54/(Formulas!$A$3*1),CV54/(Formulas!$A$3*2))),1)*$C54))</f>
        <v>0</v>
      </c>
      <c r="CY54" s="79"/>
      <c r="CZ54" s="77"/>
      <c r="DA54" s="77"/>
      <c r="DB54" s="80">
        <f>IF($C54="",ROUND(MIN(1,IF(Input!$A$11="Weekly",CZ54/(Formulas!$A$3*1),CZ54/(Formulas!$A$3*2))),1),IF(TEXT(ISNUMBER($C54),"#####")="False",ROUND(MIN(1,IF(Input!$A$11="Weekly",CZ54/(Formulas!$A$3*1),CZ54/(Formulas!$A$3*2))),1),ROUND(MIN(1,IF(Input!$A$11="Weekly",CZ54/(Formulas!$A$3*1),CZ54/(Formulas!$A$3*2))),1)*$C54))</f>
        <v>0</v>
      </c>
      <c r="DC54" s="79"/>
      <c r="DD54" s="77"/>
      <c r="DE54" s="77"/>
      <c r="DF54" s="80">
        <f>IF($C54="",ROUND(MIN(1,IF(Input!$A$11="Weekly",DD54/(Formulas!$A$3*1),DD54/(Formulas!$A$3*2))),1),IF(TEXT(ISNUMBER($C54),"#####")="False",ROUND(MIN(1,IF(Input!$A$11="Weekly",DD54/(Formulas!$A$3*1),DD54/(Formulas!$A$3*2))),1),ROUND(MIN(1,IF(Input!$A$11="Weekly",DD54/(Formulas!$A$3*1),DD54/(Formulas!$A$3*2))),1)*$C54))</f>
        <v>0</v>
      </c>
      <c r="DG54" s="79"/>
      <c r="DH54" s="77"/>
      <c r="DI54" s="77"/>
      <c r="DJ54" s="80">
        <f>IF($C54="",ROUND(MIN(1,IF(Input!$A$11="Weekly",DH54/(Formulas!$A$3*1),DH54/(Formulas!$A$3*2))),1),IF(TEXT(ISNUMBER($C54),"#####")="False",ROUND(MIN(1,IF(Input!$A$11="Weekly",DH54/(Formulas!$A$3*1),DH54/(Formulas!$A$3*2))),1),ROUND(MIN(1,IF(Input!$A$11="Weekly",DH54/(Formulas!$A$3*1),DH54/(Formulas!$A$3*2))),1)*$C54))</f>
        <v>0</v>
      </c>
      <c r="DK54" s="79"/>
      <c r="DL54" s="77"/>
      <c r="DM54" s="77"/>
      <c r="DN54" s="80">
        <f>IF($C54="",ROUND(MIN(1,IF(Input!$A$11="Weekly",DL54/(Formulas!$A$3*1),DL54/(Formulas!$A$3*2))),1),IF(TEXT(ISNUMBER($C54),"#####")="False",ROUND(MIN(1,IF(Input!$A$11="Weekly",DL54/(Formulas!$A$3*1),DL54/(Formulas!$A$3*2))),1),ROUND(MIN(1,IF(Input!$A$11="Weekly",DL54/(Formulas!$A$3*1),DL54/(Formulas!$A$3*2))),1)*$C54))</f>
        <v>0</v>
      </c>
      <c r="DO54" s="79"/>
      <c r="DP54" s="77"/>
      <c r="DQ54" s="77"/>
      <c r="DR54" s="80">
        <f>IF($C54="",ROUND(MIN(1,IF(Input!$A$11="Weekly",DP54/(Formulas!$A$3*1),DP54/(Formulas!$A$3*2))),1),IF(TEXT(ISNUMBER($C54),"#####")="False",ROUND(MIN(1,IF(Input!$A$11="Weekly",DP54/(Formulas!$A$3*1),DP54/(Formulas!$A$3*2))),1),ROUND(MIN(1,IF(Input!$A$11="Weekly",DP54/(Formulas!$A$3*1),DP54/(Formulas!$A$3*2))),1)*$C54))</f>
        <v>0</v>
      </c>
      <c r="DS54" s="79"/>
      <c r="DT54" s="77"/>
      <c r="DU54" s="77"/>
      <c r="DV54" s="80">
        <f>IF($C54="",ROUND(MIN(1,IF(Input!$A$11="Weekly",DT54/(Formulas!$A$3*1),DT54/(Formulas!$A$3*2))),1),IF(TEXT(ISNUMBER($C54),"#####")="False",ROUND(MIN(1,IF(Input!$A$11="Weekly",DT54/(Formulas!$A$3*1),DT54/(Formulas!$A$3*2))),1),ROUND(MIN(1,IF(Input!$A$11="Weekly",DT54/(Formulas!$A$3*1),DT54/(Formulas!$A$3*2))),1)*$C54))</f>
        <v>0</v>
      </c>
      <c r="DW54" s="79"/>
      <c r="DX54" s="77"/>
      <c r="DY54" s="77"/>
      <c r="DZ54" s="80">
        <f>IF($C54="",ROUND(MIN(1,IF(Input!$A$11="Weekly",DX54/(Formulas!$A$3*1),DX54/(Formulas!$A$3*2))),1),IF(TEXT(ISNUMBER($C54),"#####")="False",ROUND(MIN(1,IF(Input!$A$11="Weekly",DX54/(Formulas!$A$3*1),DX54/(Formulas!$A$3*2))),1),ROUND(MIN(1,IF(Input!$A$11="Weekly",DX54/(Formulas!$A$3*1),DX54/(Formulas!$A$3*2))),1)*$C54))</f>
        <v>0</v>
      </c>
      <c r="EA54" s="79"/>
      <c r="EB54" s="77"/>
      <c r="EC54" s="77"/>
      <c r="ED54" s="80">
        <f>IF($C54="",ROUND(MIN(1,IF(Input!$A$11="Weekly",EB54/(Formulas!$A$3*1),EB54/(Formulas!$A$3*2))),1),IF(TEXT(ISNUMBER($C54),"#####")="False",ROUND(MIN(1,IF(Input!$A$11="Weekly",EB54/(Formulas!$A$3*1),EB54/(Formulas!$A$3*2))),1),ROUND(MIN(1,IF(Input!$A$11="Weekly",EB54/(Formulas!$A$3*1),EB54/(Formulas!$A$3*2))),1)*$C54))</f>
        <v>0</v>
      </c>
      <c r="EE54" s="79"/>
      <c r="EF54" s="77"/>
      <c r="EG54" s="77"/>
      <c r="EH54" s="80">
        <f>IF($C54="",ROUND(MIN(1,IF(Input!$A$11="Weekly",EF54/(Formulas!$A$3*1),EF54/(Formulas!$A$3*2))),1),IF(TEXT(ISNUMBER($C54),"#####")="False",ROUND(MIN(1,IF(Input!$A$11="Weekly",EF54/(Formulas!$A$3*1),EF54/(Formulas!$A$3*2))),1),ROUND(MIN(1,IF(Input!$A$11="Weekly",EF54/(Formulas!$A$3*1),EF54/(Formulas!$A$3*2))),1)*$C54))</f>
        <v>0</v>
      </c>
      <c r="EI54" s="79"/>
      <c r="EJ54" s="77"/>
      <c r="EK54" s="77"/>
      <c r="EL54" s="80">
        <f>IF($C54="",ROUND(MIN(1,IF(Input!$A$11="Weekly",EJ54/(Formulas!$A$3*1),EJ54/(Formulas!$A$3*2))),1),IF(TEXT(ISNUMBER($C54),"#####")="False",ROUND(MIN(1,IF(Input!$A$11="Weekly",EJ54/(Formulas!$A$3*1),EJ54/(Formulas!$A$3*2))),1),ROUND(MIN(1,IF(Input!$A$11="Weekly",EJ54/(Formulas!$A$3*1),EJ54/(Formulas!$A$3*2))),1)*$C54))</f>
        <v>0</v>
      </c>
      <c r="EM54" s="79"/>
      <c r="EN54" s="77"/>
      <c r="EO54" s="77"/>
      <c r="EP54" s="80">
        <f>IF($C54="",ROUND(MIN(1,IF(Input!$A$11="Weekly",EN54/(Formulas!$A$3*1),EN54/(Formulas!$A$3*2))),1),IF(TEXT(ISNUMBER($C54),"#####")="False",ROUND(MIN(1,IF(Input!$A$11="Weekly",EN54/(Formulas!$A$3*1),EN54/(Formulas!$A$3*2))),1),ROUND(MIN(1,IF(Input!$A$11="Weekly",EN54/(Formulas!$A$3*1),EN54/(Formulas!$A$3*2))),1)*$C54))</f>
        <v>0</v>
      </c>
      <c r="EQ54" s="79"/>
      <c r="ER54" s="77"/>
      <c r="ES54" s="77"/>
      <c r="ET54" s="80">
        <f>IF($C54="",ROUND(MIN(1,IF(Input!$A$11="Weekly",ER54/(Formulas!$A$3*1),ER54/(Formulas!$A$3*2))),1),IF(TEXT(ISNUMBER($C54),"#####")="False",ROUND(MIN(1,IF(Input!$A$11="Weekly",ER54/(Formulas!$A$3*1),ER54/(Formulas!$A$3*2))),1),ROUND(MIN(1,IF(Input!$A$11="Weekly",ER54/(Formulas!$A$3*1),ER54/(Formulas!$A$3*2))),1)*$C54))</f>
        <v>0</v>
      </c>
      <c r="EU54" s="79"/>
      <c r="EV54" s="77"/>
      <c r="EW54" s="77"/>
      <c r="EX54" s="80">
        <f>IF($C54="",ROUND(MIN(1,IF(Input!$A$11="Weekly",EV54/(Formulas!$A$3*1),EV54/(Formulas!$A$3*2))),1),IF(TEXT(ISNUMBER($C54),"#####")="False",ROUND(MIN(1,IF(Input!$A$11="Weekly",EV54/(Formulas!$A$3*1),EV54/(Formulas!$A$3*2))),1),ROUND(MIN(1,IF(Input!$A$11="Weekly",EV54/(Formulas!$A$3*1),EV54/(Formulas!$A$3*2))),1)*$C54))</f>
        <v>0</v>
      </c>
      <c r="EY54" s="79"/>
      <c r="EZ54" s="77"/>
      <c r="FA54" s="77"/>
      <c r="FB54" s="80">
        <f>IF($C54="",ROUND(MIN(1,IF(Input!$A$11="Weekly",EZ54/(Formulas!$A$3*1),EZ54/(Formulas!$A$3*2))),1),IF(TEXT(ISNUMBER($C54),"#####")="False",ROUND(MIN(1,IF(Input!$A$11="Weekly",EZ54/(Formulas!$A$3*1),EZ54/(Formulas!$A$3*2))),1),ROUND(MIN(1,IF(Input!$A$11="Weekly",EZ54/(Formulas!$A$3*1),EZ54/(Formulas!$A$3*2))),1)*$C54))</f>
        <v>0</v>
      </c>
      <c r="FC54" s="79"/>
      <c r="FD54" s="77"/>
      <c r="FE54" s="77"/>
      <c r="FF54" s="80">
        <f>IF($C54="",ROUND(MIN(1,IF(Input!$A$11="Weekly",FD54/(Formulas!$A$3*1),FD54/(Formulas!$A$3*2))),1),IF(TEXT(ISNUMBER($C54),"#####")="False",ROUND(MIN(1,IF(Input!$A$11="Weekly",FD54/(Formulas!$A$3*1),FD54/(Formulas!$A$3*2))),1),ROUND(MIN(1,IF(Input!$A$11="Weekly",FD54/(Formulas!$A$3*1),FD54/(Formulas!$A$3*2))),1)*$C54))</f>
        <v>0</v>
      </c>
      <c r="FG54" s="79"/>
      <c r="FH54" s="77"/>
      <c r="FI54" s="77"/>
      <c r="FJ54" s="80">
        <f>IF($C54="",ROUND(MIN(1,IF(Input!$A$11="Weekly",FH54/(Formulas!$A$3*1),FH54/(Formulas!$A$3*2))),1),IF(TEXT(ISNUMBER($C54),"#####")="False",ROUND(MIN(1,IF(Input!$A$11="Weekly",FH54/(Formulas!$A$3*1),FH54/(Formulas!$A$3*2))),1),ROUND(MIN(1,IF(Input!$A$11="Weekly",FH54/(Formulas!$A$3*1),FH54/(Formulas!$A$3*2))),1)*$C54))</f>
        <v>0</v>
      </c>
      <c r="FK54" s="79"/>
      <c r="FL54" s="77"/>
      <c r="FM54" s="77"/>
      <c r="FN54" s="80">
        <f>IF($C54="",ROUND(MIN(1,IF(Input!$A$11="Weekly",FL54/(Formulas!$A$3*1),FL54/(Formulas!$A$3*2))),1),IF(TEXT(ISNUMBER($C54),"#####")="False",ROUND(MIN(1,IF(Input!$A$11="Weekly",FL54/(Formulas!$A$3*1),FL54/(Formulas!$A$3*2))),1),ROUND(MIN(1,IF(Input!$A$11="Weekly",FL54/(Formulas!$A$3*1),FL54/(Formulas!$A$3*2))),1)*$C54))</f>
        <v>0</v>
      </c>
      <c r="FO54" s="79"/>
      <c r="FP54" s="77"/>
      <c r="FQ54" s="77"/>
      <c r="FR54" s="80">
        <f>IF($C54="",ROUND(MIN(1,IF(Input!$A$11="Weekly",FP54/(Formulas!$A$3*1),FP54/(Formulas!$A$3*2))),1),IF(TEXT(ISNUMBER($C54),"#####")="False",ROUND(MIN(1,IF(Input!$A$11="Weekly",FP54/(Formulas!$A$3*1),FP54/(Formulas!$A$3*2))),1),ROUND(MIN(1,IF(Input!$A$11="Weekly",FP54/(Formulas!$A$3*1),FP54/(Formulas!$A$3*2))),1)*$C54))</f>
        <v>0</v>
      </c>
      <c r="FS54" s="79"/>
      <c r="FT54" s="77"/>
      <c r="FU54" s="77"/>
      <c r="FV54" s="80">
        <f>IF($C54="",ROUND(MIN(1,IF(Input!$A$11="Weekly",FT54/(Formulas!$A$3*1),FT54/(Formulas!$A$3*2))),1),IF(TEXT(ISNUMBER($C54),"#####")="False",ROUND(MIN(1,IF(Input!$A$11="Weekly",FT54/(Formulas!$A$3*1),FT54/(Formulas!$A$3*2))),1),ROUND(MIN(1,IF(Input!$A$11="Weekly",FT54/(Formulas!$A$3*1),FT54/(Formulas!$A$3*2))),1)*$C54))</f>
        <v>0</v>
      </c>
      <c r="FW54" s="79"/>
      <c r="FX54" s="77"/>
      <c r="FY54" s="77"/>
      <c r="FZ54" s="80">
        <f>IF($C54="",ROUND(MIN(1,IF(Input!$A$11="Weekly",FX54/(Formulas!$A$3*1),FX54/(Formulas!$A$3*2))),1),IF(TEXT(ISNUMBER($C54),"#####")="False",ROUND(MIN(1,IF(Input!$A$11="Weekly",FX54/(Formulas!$A$3*1),FX54/(Formulas!$A$3*2))),1),ROUND(MIN(1,IF(Input!$A$11="Weekly",FX54/(Formulas!$A$3*1),FX54/(Formulas!$A$3*2))),1)*$C54))</f>
        <v>0</v>
      </c>
      <c r="GA54" s="79"/>
      <c r="GB54" s="77"/>
      <c r="GC54" s="77"/>
      <c r="GD54" s="80">
        <f>IF($C54="",ROUND(MIN(1,IF(Input!$A$11="Weekly",GB54/(Formulas!$A$3*1),GB54/(Formulas!$A$3*2))),1),IF(TEXT(ISNUMBER($C54),"#####")="False",ROUND(MIN(1,IF(Input!$A$11="Weekly",GB54/(Formulas!$A$3*1),GB54/(Formulas!$A$3*2))),1),ROUND(MIN(1,IF(Input!$A$11="Weekly",GB54/(Formulas!$A$3*1),GB54/(Formulas!$A$3*2))),1)*$C54))</f>
        <v>0</v>
      </c>
      <c r="GE54" s="79"/>
      <c r="GF54" s="77"/>
      <c r="GG54" s="77"/>
      <c r="GH54" s="80">
        <f>IF($C54="",ROUND(MIN(1,IF(Input!$A$11="Weekly",GF54/(Formulas!$A$3*1),GF54/(Formulas!$A$3*2))),1),IF(TEXT(ISNUMBER($C54),"#####")="False",ROUND(MIN(1,IF(Input!$A$11="Weekly",GF54/(Formulas!$A$3*1),GF54/(Formulas!$A$3*2))),1),ROUND(MIN(1,IF(Input!$A$11="Weekly",GF54/(Formulas!$A$3*1),GF54/(Formulas!$A$3*2))),1)*$C54))</f>
        <v>0</v>
      </c>
      <c r="GI54" s="79"/>
      <c r="GJ54" s="77"/>
      <c r="GK54" s="77"/>
      <c r="GL54" s="80">
        <f>IF($C54="",ROUND(MIN(1,IF(Input!$A$11="Weekly",GJ54/(Formulas!$A$3*1),GJ54/(Formulas!$A$3*2))),1),IF(TEXT(ISNUMBER($C54),"#####")="False",ROUND(MIN(1,IF(Input!$A$11="Weekly",GJ54/(Formulas!$A$3*1),GJ54/(Formulas!$A$3*2))),1),ROUND(MIN(1,IF(Input!$A$11="Weekly",GJ54/(Formulas!$A$3*1),GJ54/(Formulas!$A$3*2))),1)*$C54))</f>
        <v>0</v>
      </c>
      <c r="GM54" s="79"/>
      <c r="GN54" s="77"/>
      <c r="GO54" s="77"/>
      <c r="GP54" s="80">
        <f>IF($C54="",ROUND(MIN(1,IF(Input!$A$11="Weekly",GN54/(Formulas!$A$3*1),GN54/(Formulas!$A$3*2))),1),IF(TEXT(ISNUMBER($C54),"#####")="False",ROUND(MIN(1,IF(Input!$A$11="Weekly",GN54/(Formulas!$A$3*1),GN54/(Formulas!$A$3*2))),1),ROUND(MIN(1,IF(Input!$A$11="Weekly",GN54/(Formulas!$A$3*1),GN54/(Formulas!$A$3*2))),1)*$C54))</f>
        <v>0</v>
      </c>
      <c r="GQ54" s="79"/>
      <c r="GR54" s="77"/>
      <c r="GS54" s="77"/>
      <c r="GT54" s="80">
        <f>IF($C54="",ROUND(MIN(1,IF(Input!$A$11="Weekly",GR54/(Formulas!$A$3*1),GR54/(Formulas!$A$3*2))),1),IF(TEXT(ISNUMBER($C54),"#####")="False",ROUND(MIN(1,IF(Input!$A$11="Weekly",GR54/(Formulas!$A$3*1),GR54/(Formulas!$A$3*2))),1),ROUND(MIN(1,IF(Input!$A$11="Weekly",GR54/(Formulas!$A$3*1),GR54/(Formulas!$A$3*2))),1)*$C54))</f>
        <v>0</v>
      </c>
      <c r="GU54" s="79"/>
      <c r="GV54" s="77"/>
      <c r="GW54" s="77"/>
      <c r="GX54" s="80">
        <f>IF($C54="",ROUND(MIN(1,IF(Input!$A$11="Weekly",GV54/(Formulas!$A$3*1),GV54/(Formulas!$A$3*2))),1),IF(TEXT(ISNUMBER($C54),"#####")="False",ROUND(MIN(1,IF(Input!$A$11="Weekly",GV54/(Formulas!$A$3*1),GV54/(Formulas!$A$3*2))),1),ROUND(MIN(1,IF(Input!$A$11="Weekly",GV54/(Formulas!$A$3*1),GV54/(Formulas!$A$3*2))),1)*$C54))</f>
        <v>0</v>
      </c>
      <c r="GY54" s="79"/>
      <c r="GZ54" s="77"/>
      <c r="HA54" s="77"/>
      <c r="HB54" s="80">
        <f>IF($C54="",ROUND(MIN(1,IF(Input!$A$11="Weekly",GZ54/(Formulas!$A$3*1),GZ54/(Formulas!$A$3*2))),1),IF(TEXT(ISNUMBER($C54),"#####")="False",ROUND(MIN(1,IF(Input!$A$11="Weekly",GZ54/(Formulas!$A$3*1),GZ54/(Formulas!$A$3*2))),1),ROUND(MIN(1,IF(Input!$A$11="Weekly",GZ54/(Formulas!$A$3*1),GZ54/(Formulas!$A$3*2))),1)*$C54))</f>
        <v>0</v>
      </c>
      <c r="HC54" s="79"/>
      <c r="HD54" s="77"/>
      <c r="HE54" s="77"/>
      <c r="HF54" s="80">
        <f>IF($C54="",ROUND(MIN(1,IF(Input!$A$11="Weekly",HD54/(Formulas!$A$3*1),HD54/(Formulas!$A$3*2))),1),IF(TEXT(ISNUMBER($C54),"#####")="False",ROUND(MIN(1,IF(Input!$A$11="Weekly",HD54/(Formulas!$A$3*1),HD54/(Formulas!$A$3*2))),1),ROUND(MIN(1,IF(Input!$A$11="Weekly",HD54/(Formulas!$A$3*1),HD54/(Formulas!$A$3*2))),1)*$C54))</f>
        <v>0</v>
      </c>
      <c r="HG54" s="79"/>
      <c r="HH54" s="35"/>
      <c r="HI54" s="35">
        <f t="shared" si="4"/>
        <v>0</v>
      </c>
      <c r="HJ54" s="35"/>
      <c r="HK54" s="35">
        <f t="shared" si="5"/>
        <v>0</v>
      </c>
      <c r="HL54" s="35"/>
      <c r="HM54" s="35">
        <f t="shared" si="6"/>
        <v>0</v>
      </c>
      <c r="HN54" s="35"/>
      <c r="HO54" s="35">
        <f t="shared" si="3"/>
        <v>0</v>
      </c>
      <c r="HP54" s="35"/>
      <c r="HQ54" s="35"/>
      <c r="HR54" s="35"/>
      <c r="HS54" s="35"/>
      <c r="HT54" s="35"/>
    </row>
    <row r="55" spans="1:228" x14ac:dyDescent="0.25">
      <c r="B55" s="74"/>
      <c r="D55" s="77"/>
      <c r="E55" s="77"/>
      <c r="F55" s="80">
        <f>IF($C55="",ROUND(MIN(1,IF(Input!$A$11="Weekly",D55/(Formulas!$A$3*1),D55/(Formulas!$A$3*2))),1),IF(TEXT(ISNUMBER($C55),"#####")="False",ROUND(MIN(1,IF(Input!$A$11="Weekly",D55/(Formulas!$A$3*1),D55/(Formulas!$A$3*2))),1),ROUND(MIN(1,IF(Input!$A$11="Weekly",D55/(Formulas!$A$3*1),D55/(Formulas!$A$3*2))),1)*$C55))</f>
        <v>0</v>
      </c>
      <c r="G55" s="101"/>
      <c r="H55" s="77"/>
      <c r="I55" s="77"/>
      <c r="J55" s="80">
        <f>IF($C55="",ROUND(MIN(1,IF(Input!$A$11="Weekly",H55/(Formulas!$A$3*1),H55/(Formulas!$A$3*2))),1),IF(TEXT(ISNUMBER($C55),"#####")="False",ROUND(MIN(1,IF(Input!$A$11="Weekly",H55/(Formulas!$A$3*1),H55/(Formulas!$A$3*2))),1),ROUND(MIN(1,IF(Input!$A$11="Weekly",H55/(Formulas!$A$3*1),H55/(Formulas!$A$3*2))),1)*$C55))</f>
        <v>0</v>
      </c>
      <c r="K55" s="101"/>
      <c r="L55" s="77"/>
      <c r="M55" s="77"/>
      <c r="N55" s="80">
        <f>IF($C55="",ROUND(MIN(1,IF(Input!$A$11="Weekly",L55/(Formulas!$A$3*1),L55/(Formulas!$A$3*2))),1),IF(TEXT(ISNUMBER($C55),"#####")="False",ROUND(MIN(1,IF(Input!$A$11="Weekly",L55/(Formulas!$A$3*1),L55/(Formulas!$A$3*2))),1),ROUND(MIN(1,IF(Input!$A$11="Weekly",L55/(Formulas!$A$3*1),L55/(Formulas!$A$3*2))),1)*$C55))</f>
        <v>0</v>
      </c>
      <c r="O55" s="101"/>
      <c r="P55" s="77"/>
      <c r="Q55" s="77"/>
      <c r="R55" s="80">
        <f>IF($C55="",ROUND(MIN(1,IF(Input!$A$11="Weekly",P55/(Formulas!$A$3*1),P55/(Formulas!$A$3*2))),1),IF(TEXT(ISNUMBER($C55),"#####")="False",ROUND(MIN(1,IF(Input!$A$11="Weekly",P55/(Formulas!$A$3*1),P55/(Formulas!$A$3*2))),1),ROUND(MIN(1,IF(Input!$A$11="Weekly",P55/(Formulas!$A$3*1),P55/(Formulas!$A$3*2))),1)*$C55))</f>
        <v>0</v>
      </c>
      <c r="S55" s="101"/>
      <c r="T55" s="77"/>
      <c r="U55" s="77"/>
      <c r="V55" s="80">
        <f>IF($C55="",ROUND(MIN(1,IF(Input!$A$11="Weekly",T55/(Formulas!$A$3*1),T55/(Formulas!$A$3*2))),1),IF(TEXT(ISNUMBER($C55),"#####")="False",ROUND(MIN(1,IF(Input!$A$11="Weekly",T55/(Formulas!$A$3*1),T55/(Formulas!$A$3*2))),1),ROUND(MIN(1,IF(Input!$A$11="Weekly",T55/(Formulas!$A$3*1),T55/(Formulas!$A$3*2))),1)*$C55))</f>
        <v>0</v>
      </c>
      <c r="W55" s="79"/>
      <c r="X55" s="77"/>
      <c r="Y55" s="77"/>
      <c r="Z55" s="80">
        <f>IF($C55="",ROUND(MIN(1,IF(Input!$A$11="Weekly",X55/(Formulas!$A$3*1),X55/(Formulas!$A$3*2))),1),IF(TEXT(ISNUMBER($C55),"#####")="False",ROUND(MIN(1,IF(Input!$A$11="Weekly",X55/(Formulas!$A$3*1),X55/(Formulas!$A$3*2))),1),ROUND(MIN(1,IF(Input!$A$11="Weekly",X55/(Formulas!$A$3*1),X55/(Formulas!$A$3*2))),1)*$C55))</f>
        <v>0</v>
      </c>
      <c r="AA55" s="101"/>
      <c r="AB55" s="77"/>
      <c r="AC55" s="77"/>
      <c r="AD55" s="80">
        <f>IF($C55="",ROUND(MIN(1,IF(Input!$A$11="Weekly",AB55/(Formulas!$A$3*1),AB55/(Formulas!$A$3*2))),1),IF(TEXT(ISNUMBER($C55),"#####")="False",ROUND(MIN(1,IF(Input!$A$11="Weekly",AB55/(Formulas!$A$3*1),AB55/(Formulas!$A$3*2))),1),ROUND(MIN(1,IF(Input!$A$11="Weekly",AB55/(Formulas!$A$3*1),AB55/(Formulas!$A$3*2))),1)*$C55))</f>
        <v>0</v>
      </c>
      <c r="AE55" s="101"/>
      <c r="AF55" s="77"/>
      <c r="AG55" s="77"/>
      <c r="AH55" s="80">
        <f>IF($C55="",ROUND(MIN(1,IF(Input!$A$11="Weekly",AF55/(Formulas!$A$3*1),AF55/(Formulas!$A$3*2))),1),IF(TEXT(ISNUMBER($C55),"#####")="False",ROUND(MIN(1,IF(Input!$A$11="Weekly",AF55/(Formulas!$A$3*1),AF55/(Formulas!$A$3*2))),1),ROUND(MIN(1,IF(Input!$A$11="Weekly",AF55/(Formulas!$A$3*1),AF55/(Formulas!$A$3*2))),1)*$C55))</f>
        <v>0</v>
      </c>
      <c r="AI55" s="101"/>
      <c r="AJ55" s="77"/>
      <c r="AK55" s="77"/>
      <c r="AL55" s="80">
        <f>IF($C55="",ROUND(MIN(1,IF(Input!$A$11="Weekly",AJ55/(Formulas!$A$3*1),AJ55/(Formulas!$A$3*2))),1),IF(TEXT(ISNUMBER($C55),"#####")="False",ROUND(MIN(1,IF(Input!$A$11="Weekly",AJ55/(Formulas!$A$3*1),AJ55/(Formulas!$A$3*2))),1),ROUND(MIN(1,IF(Input!$A$11="Weekly",AJ55/(Formulas!$A$3*1),AJ55/(Formulas!$A$3*2))),1)*$C55))</f>
        <v>0</v>
      </c>
      <c r="AM55" s="79"/>
      <c r="AN55" s="77"/>
      <c r="AO55" s="77"/>
      <c r="AP55" s="80">
        <f>IF($C55="",ROUND(MIN(1,IF(Input!$A$11="Weekly",AN55/(Formulas!$A$3*1),AN55/(Formulas!$A$3*2))),1),IF(TEXT(ISNUMBER($C55),"#####")="False",ROUND(MIN(1,IF(Input!$A$11="Weekly",AN55/(Formulas!$A$3*1),AN55/(Formulas!$A$3*2))),1),ROUND(MIN(1,IF(Input!$A$11="Weekly",AN55/(Formulas!$A$3*1),AN55/(Formulas!$A$3*2))),1)*$C55))</f>
        <v>0</v>
      </c>
      <c r="AQ55" s="79"/>
      <c r="AR55" s="77"/>
      <c r="AS55" s="77"/>
      <c r="AT55" s="80">
        <f>IF($C55="",ROUND(MIN(1,IF(Input!$A$11="Weekly",AR55/(Formulas!$A$3*1),AR55/(Formulas!$A$3*2))),1),IF(TEXT(ISNUMBER($C55),"#####")="False",ROUND(MIN(1,IF(Input!$A$11="Weekly",AR55/(Formulas!$A$3*1),AR55/(Formulas!$A$3*2))),1),ROUND(MIN(1,IF(Input!$A$11="Weekly",AR55/(Formulas!$A$3*1),AR55/(Formulas!$A$3*2))),1)*$C55))</f>
        <v>0</v>
      </c>
      <c r="AU55" s="79"/>
      <c r="AV55" s="77"/>
      <c r="AW55" s="77"/>
      <c r="AX55" s="80">
        <f>IF($C55="",ROUND(MIN(1,IF(Input!$A$11="Weekly",AV55/(Formulas!$A$3*1),AV55/(Formulas!$A$3*2))),1),IF(TEXT(ISNUMBER($C55),"#####")="False",ROUND(MIN(1,IF(Input!$A$11="Weekly",AV55/(Formulas!$A$3*1),AV55/(Formulas!$A$3*2))),1),ROUND(MIN(1,IF(Input!$A$11="Weekly",AV55/(Formulas!$A$3*1),AV55/(Formulas!$A$3*2))),1)*$C55))</f>
        <v>0</v>
      </c>
      <c r="AY55" s="79"/>
      <c r="AZ55" s="77"/>
      <c r="BA55" s="77"/>
      <c r="BB55" s="80">
        <f>IF($C55="",ROUND(MIN(1,IF(Input!$A$11="Weekly",AZ55/(Formulas!$A$3*1),AZ55/(Formulas!$A$3*2))),1),IF(TEXT(ISNUMBER($C55),"#####")="False",ROUND(MIN(1,IF(Input!$A$11="Weekly",AZ55/(Formulas!$A$3*1),AZ55/(Formulas!$A$3*2))),1),ROUND(MIN(1,IF(Input!$A$11="Weekly",AZ55/(Formulas!$A$3*1),AZ55/(Formulas!$A$3*2))),1)*$C55))</f>
        <v>0</v>
      </c>
      <c r="BC55" s="79"/>
      <c r="BD55" s="77"/>
      <c r="BE55" s="77"/>
      <c r="BF55" s="80">
        <f>IF($C55="",ROUND(MIN(1,IF(Input!$A$11="Weekly",BD55/(Formulas!$A$3*1),BD55/(Formulas!$A$3*2))),1),IF(TEXT(ISNUMBER($C55),"#####")="False",ROUND(MIN(1,IF(Input!$A$11="Weekly",BD55/(Formulas!$A$3*1),BD55/(Formulas!$A$3*2))),1),ROUND(MIN(1,IF(Input!$A$11="Weekly",BD55/(Formulas!$A$3*1),BD55/(Formulas!$A$3*2))),1)*$C55))</f>
        <v>0</v>
      </c>
      <c r="BG55" s="79"/>
      <c r="BH55" s="77"/>
      <c r="BI55" s="77"/>
      <c r="BJ55" s="80">
        <f>IF($C55="",ROUND(MIN(1,IF(Input!$A$11="Weekly",BH55/(Formulas!$A$3*1),BH55/(Formulas!$A$3*2))),1),IF(TEXT(ISNUMBER($C55),"#####")="False",ROUND(MIN(1,IF(Input!$A$11="Weekly",BH55/(Formulas!$A$3*1),BH55/(Formulas!$A$3*2))),1),ROUND(MIN(1,IF(Input!$A$11="Weekly",BH55/(Formulas!$A$3*1),BH55/(Formulas!$A$3*2))),1)*$C55))</f>
        <v>0</v>
      </c>
      <c r="BK55" s="79"/>
      <c r="BL55" s="77"/>
      <c r="BM55" s="77"/>
      <c r="BN55" s="80">
        <f>IF($C55="",ROUND(MIN(1,IF(Input!$A$11="Weekly",BL55/(Formulas!$A$3*1),BL55/(Formulas!$A$3*2))),1),IF(TEXT(ISNUMBER($C55),"#####")="False",ROUND(MIN(1,IF(Input!$A$11="Weekly",BL55/(Formulas!$A$3*1),BL55/(Formulas!$A$3*2))),1),ROUND(MIN(1,IF(Input!$A$11="Weekly",BL55/(Formulas!$A$3*1),BL55/(Formulas!$A$3*2))),1)*$C55))</f>
        <v>0</v>
      </c>
      <c r="BO55" s="79"/>
      <c r="BP55" s="77"/>
      <c r="BQ55" s="77"/>
      <c r="BR55" s="80">
        <f>IF($C55="",ROUND(MIN(1,IF(Input!$A$11="Weekly",BP55/(Formulas!$A$3*1),BP55/(Formulas!$A$3*2))),1),IF(TEXT(ISNUMBER($C55),"#####")="False",ROUND(MIN(1,IF(Input!$A$11="Weekly",BP55/(Formulas!$A$3*1),BP55/(Formulas!$A$3*2))),1),ROUND(MIN(1,IF(Input!$A$11="Weekly",BP55/(Formulas!$A$3*1),BP55/(Formulas!$A$3*2))),1)*$C55))</f>
        <v>0</v>
      </c>
      <c r="BS55" s="79"/>
      <c r="BT55" s="77"/>
      <c r="BU55" s="77"/>
      <c r="BV55" s="80">
        <f>IF($C55="",ROUND(MIN(1,IF(Input!$A$11="Weekly",BT55/(Formulas!$A$3*1),BT55/(Formulas!$A$3*2))),1),IF(TEXT(ISNUMBER($C55),"#####")="False",ROUND(MIN(1,IF(Input!$A$11="Weekly",BT55/(Formulas!$A$3*1),BT55/(Formulas!$A$3*2))),1),ROUND(MIN(1,IF(Input!$A$11="Weekly",BT55/(Formulas!$A$3*1),BT55/(Formulas!$A$3*2))),1)*$C55))</f>
        <v>0</v>
      </c>
      <c r="BW55" s="79"/>
      <c r="BX55" s="77"/>
      <c r="BY55" s="77"/>
      <c r="BZ55" s="80">
        <f>IF($C55="",ROUND(MIN(1,IF(Input!$A$11="Weekly",BX55/(Formulas!$A$3*1),BX55/(Formulas!$A$3*2))),1),IF(TEXT(ISNUMBER($C55),"#####")="False",ROUND(MIN(1,IF(Input!$A$11="Weekly",BX55/(Formulas!$A$3*1),BX55/(Formulas!$A$3*2))),1),ROUND(MIN(1,IF(Input!$A$11="Weekly",BX55/(Formulas!$A$3*1),BX55/(Formulas!$A$3*2))),1)*$C55))</f>
        <v>0</v>
      </c>
      <c r="CA55" s="79"/>
      <c r="CB55" s="77"/>
      <c r="CC55" s="77"/>
      <c r="CD55" s="80">
        <f>IF($C55="",ROUND(MIN(1,IF(Input!$A$11="Weekly",CB55/(Formulas!$A$3*1),CB55/(Formulas!$A$3*2))),1),IF(TEXT(ISNUMBER($C55),"#####")="False",ROUND(MIN(1,IF(Input!$A$11="Weekly",CB55/(Formulas!$A$3*1),CB55/(Formulas!$A$3*2))),1),ROUND(MIN(1,IF(Input!$A$11="Weekly",CB55/(Formulas!$A$3*1),CB55/(Formulas!$A$3*2))),1)*$C55))</f>
        <v>0</v>
      </c>
      <c r="CE55" s="79"/>
      <c r="CF55" s="77"/>
      <c r="CG55" s="77"/>
      <c r="CH55" s="80">
        <f>IF($C55="",ROUND(MIN(1,IF(Input!$A$11="Weekly",CF55/(Formulas!$A$3*1),CF55/(Formulas!$A$3*2))),1),IF(TEXT(ISNUMBER($C55),"#####")="False",ROUND(MIN(1,IF(Input!$A$11="Weekly",CF55/(Formulas!$A$3*1),CF55/(Formulas!$A$3*2))),1),ROUND(MIN(1,IF(Input!$A$11="Weekly",CF55/(Formulas!$A$3*1),CF55/(Formulas!$A$3*2))),1)*$C55))</f>
        <v>0</v>
      </c>
      <c r="CI55" s="79"/>
      <c r="CJ55" s="77"/>
      <c r="CK55" s="77"/>
      <c r="CL55" s="80">
        <f>IF($C55="",ROUND(MIN(1,IF(Input!$A$11="Weekly",CJ55/(Formulas!$A$3*1),CJ55/(Formulas!$A$3*2))),1),IF(TEXT(ISNUMBER($C55),"#####")="False",ROUND(MIN(1,IF(Input!$A$11="Weekly",CJ55/(Formulas!$A$3*1),CJ55/(Formulas!$A$3*2))),1),ROUND(MIN(1,IF(Input!$A$11="Weekly",CJ55/(Formulas!$A$3*1),CJ55/(Formulas!$A$3*2))),1)*$C55))</f>
        <v>0</v>
      </c>
      <c r="CM55" s="79"/>
      <c r="CN55" s="77"/>
      <c r="CO55" s="77"/>
      <c r="CP55" s="80">
        <f>IF($C55="",ROUND(MIN(1,IF(Input!$A$11="Weekly",CN55/(Formulas!$A$3*1),CN55/(Formulas!$A$3*2))),1),IF(TEXT(ISNUMBER($C55),"#####")="False",ROUND(MIN(1,IF(Input!$A$11="Weekly",CN55/(Formulas!$A$3*1),CN55/(Formulas!$A$3*2))),1),ROUND(MIN(1,IF(Input!$A$11="Weekly",CN55/(Formulas!$A$3*1),CN55/(Formulas!$A$3*2))),1)*$C55))</f>
        <v>0</v>
      </c>
      <c r="CQ55" s="79"/>
      <c r="CR55" s="77"/>
      <c r="CS55" s="77"/>
      <c r="CT55" s="80">
        <f>IF($C55="",ROUND(MIN(1,IF(Input!$A$11="Weekly",CR55/(Formulas!$A$3*1),CR55/(Formulas!$A$3*2))),1),IF(TEXT(ISNUMBER($C55),"#####")="False",ROUND(MIN(1,IF(Input!$A$11="Weekly",CR55/(Formulas!$A$3*1),CR55/(Formulas!$A$3*2))),1),ROUND(MIN(1,IF(Input!$A$11="Weekly",CR55/(Formulas!$A$3*1),CR55/(Formulas!$A$3*2))),1)*$C55))</f>
        <v>0</v>
      </c>
      <c r="CU55" s="79"/>
      <c r="CV55" s="77"/>
      <c r="CW55" s="77"/>
      <c r="CX55" s="80">
        <f>IF($C55="",ROUND(MIN(1,IF(Input!$A$11="Weekly",CV55/(Formulas!$A$3*1),CV55/(Formulas!$A$3*2))),1),IF(TEXT(ISNUMBER($C55),"#####")="False",ROUND(MIN(1,IF(Input!$A$11="Weekly",CV55/(Formulas!$A$3*1),CV55/(Formulas!$A$3*2))),1),ROUND(MIN(1,IF(Input!$A$11="Weekly",CV55/(Formulas!$A$3*1),CV55/(Formulas!$A$3*2))),1)*$C55))</f>
        <v>0</v>
      </c>
      <c r="CY55" s="79"/>
      <c r="CZ55" s="77"/>
      <c r="DA55" s="77"/>
      <c r="DB55" s="80">
        <f>IF($C55="",ROUND(MIN(1,IF(Input!$A$11="Weekly",CZ55/(Formulas!$A$3*1),CZ55/(Formulas!$A$3*2))),1),IF(TEXT(ISNUMBER($C55),"#####")="False",ROUND(MIN(1,IF(Input!$A$11="Weekly",CZ55/(Formulas!$A$3*1),CZ55/(Formulas!$A$3*2))),1),ROUND(MIN(1,IF(Input!$A$11="Weekly",CZ55/(Formulas!$A$3*1),CZ55/(Formulas!$A$3*2))),1)*$C55))</f>
        <v>0</v>
      </c>
      <c r="DC55" s="79"/>
      <c r="DD55" s="77"/>
      <c r="DE55" s="77"/>
      <c r="DF55" s="80">
        <f>IF($C55="",ROUND(MIN(1,IF(Input!$A$11="Weekly",DD55/(Formulas!$A$3*1),DD55/(Formulas!$A$3*2))),1),IF(TEXT(ISNUMBER($C55),"#####")="False",ROUND(MIN(1,IF(Input!$A$11="Weekly",DD55/(Formulas!$A$3*1),DD55/(Formulas!$A$3*2))),1),ROUND(MIN(1,IF(Input!$A$11="Weekly",DD55/(Formulas!$A$3*1),DD55/(Formulas!$A$3*2))),1)*$C55))</f>
        <v>0</v>
      </c>
      <c r="DG55" s="79"/>
      <c r="DH55" s="77"/>
      <c r="DI55" s="77"/>
      <c r="DJ55" s="80">
        <f>IF($C55="",ROUND(MIN(1,IF(Input!$A$11="Weekly",DH55/(Formulas!$A$3*1),DH55/(Formulas!$A$3*2))),1),IF(TEXT(ISNUMBER($C55),"#####")="False",ROUND(MIN(1,IF(Input!$A$11="Weekly",DH55/(Formulas!$A$3*1),DH55/(Formulas!$A$3*2))),1),ROUND(MIN(1,IF(Input!$A$11="Weekly",DH55/(Formulas!$A$3*1),DH55/(Formulas!$A$3*2))),1)*$C55))</f>
        <v>0</v>
      </c>
      <c r="DK55" s="79"/>
      <c r="DL55" s="77"/>
      <c r="DM55" s="77"/>
      <c r="DN55" s="80">
        <f>IF($C55="",ROUND(MIN(1,IF(Input!$A$11="Weekly",DL55/(Formulas!$A$3*1),DL55/(Formulas!$A$3*2))),1),IF(TEXT(ISNUMBER($C55),"#####")="False",ROUND(MIN(1,IF(Input!$A$11="Weekly",DL55/(Formulas!$A$3*1),DL55/(Formulas!$A$3*2))),1),ROUND(MIN(1,IF(Input!$A$11="Weekly",DL55/(Formulas!$A$3*1),DL55/(Formulas!$A$3*2))),1)*$C55))</f>
        <v>0</v>
      </c>
      <c r="DO55" s="79"/>
      <c r="DP55" s="77"/>
      <c r="DQ55" s="77"/>
      <c r="DR55" s="80">
        <f>IF($C55="",ROUND(MIN(1,IF(Input!$A$11="Weekly",DP55/(Formulas!$A$3*1),DP55/(Formulas!$A$3*2))),1),IF(TEXT(ISNUMBER($C55),"#####")="False",ROUND(MIN(1,IF(Input!$A$11="Weekly",DP55/(Formulas!$A$3*1),DP55/(Formulas!$A$3*2))),1),ROUND(MIN(1,IF(Input!$A$11="Weekly",DP55/(Formulas!$A$3*1),DP55/(Formulas!$A$3*2))),1)*$C55))</f>
        <v>0</v>
      </c>
      <c r="DS55" s="79"/>
      <c r="DT55" s="77"/>
      <c r="DU55" s="77"/>
      <c r="DV55" s="80">
        <f>IF($C55="",ROUND(MIN(1,IF(Input!$A$11="Weekly",DT55/(Formulas!$A$3*1),DT55/(Formulas!$A$3*2))),1),IF(TEXT(ISNUMBER($C55),"#####")="False",ROUND(MIN(1,IF(Input!$A$11="Weekly",DT55/(Formulas!$A$3*1),DT55/(Formulas!$A$3*2))),1),ROUND(MIN(1,IF(Input!$A$11="Weekly",DT55/(Formulas!$A$3*1),DT55/(Formulas!$A$3*2))),1)*$C55))</f>
        <v>0</v>
      </c>
      <c r="DW55" s="79"/>
      <c r="DX55" s="77"/>
      <c r="DY55" s="77"/>
      <c r="DZ55" s="80">
        <f>IF($C55="",ROUND(MIN(1,IF(Input!$A$11="Weekly",DX55/(Formulas!$A$3*1),DX55/(Formulas!$A$3*2))),1),IF(TEXT(ISNUMBER($C55),"#####")="False",ROUND(MIN(1,IF(Input!$A$11="Weekly",DX55/(Formulas!$A$3*1),DX55/(Formulas!$A$3*2))),1),ROUND(MIN(1,IF(Input!$A$11="Weekly",DX55/(Formulas!$A$3*1),DX55/(Formulas!$A$3*2))),1)*$C55))</f>
        <v>0</v>
      </c>
      <c r="EA55" s="79"/>
      <c r="EB55" s="77"/>
      <c r="EC55" s="77"/>
      <c r="ED55" s="80">
        <f>IF($C55="",ROUND(MIN(1,IF(Input!$A$11="Weekly",EB55/(Formulas!$A$3*1),EB55/(Formulas!$A$3*2))),1),IF(TEXT(ISNUMBER($C55),"#####")="False",ROUND(MIN(1,IF(Input!$A$11="Weekly",EB55/(Formulas!$A$3*1),EB55/(Formulas!$A$3*2))),1),ROUND(MIN(1,IF(Input!$A$11="Weekly",EB55/(Formulas!$A$3*1),EB55/(Formulas!$A$3*2))),1)*$C55))</f>
        <v>0</v>
      </c>
      <c r="EE55" s="79"/>
      <c r="EF55" s="77"/>
      <c r="EG55" s="77"/>
      <c r="EH55" s="80">
        <f>IF($C55="",ROUND(MIN(1,IF(Input!$A$11="Weekly",EF55/(Formulas!$A$3*1),EF55/(Formulas!$A$3*2))),1),IF(TEXT(ISNUMBER($C55),"#####")="False",ROUND(MIN(1,IF(Input!$A$11="Weekly",EF55/(Formulas!$A$3*1),EF55/(Formulas!$A$3*2))),1),ROUND(MIN(1,IF(Input!$A$11="Weekly",EF55/(Formulas!$A$3*1),EF55/(Formulas!$A$3*2))),1)*$C55))</f>
        <v>0</v>
      </c>
      <c r="EI55" s="79"/>
      <c r="EJ55" s="77"/>
      <c r="EK55" s="77"/>
      <c r="EL55" s="80">
        <f>IF($C55="",ROUND(MIN(1,IF(Input!$A$11="Weekly",EJ55/(Formulas!$A$3*1),EJ55/(Formulas!$A$3*2))),1),IF(TEXT(ISNUMBER($C55),"#####")="False",ROUND(MIN(1,IF(Input!$A$11="Weekly",EJ55/(Formulas!$A$3*1),EJ55/(Formulas!$A$3*2))),1),ROUND(MIN(1,IF(Input!$A$11="Weekly",EJ55/(Formulas!$A$3*1),EJ55/(Formulas!$A$3*2))),1)*$C55))</f>
        <v>0</v>
      </c>
      <c r="EM55" s="79"/>
      <c r="EN55" s="77"/>
      <c r="EO55" s="77"/>
      <c r="EP55" s="80">
        <f>IF($C55="",ROUND(MIN(1,IF(Input!$A$11="Weekly",EN55/(Formulas!$A$3*1),EN55/(Formulas!$A$3*2))),1),IF(TEXT(ISNUMBER($C55),"#####")="False",ROUND(MIN(1,IF(Input!$A$11="Weekly",EN55/(Formulas!$A$3*1),EN55/(Formulas!$A$3*2))),1),ROUND(MIN(1,IF(Input!$A$11="Weekly",EN55/(Formulas!$A$3*1),EN55/(Formulas!$A$3*2))),1)*$C55))</f>
        <v>0</v>
      </c>
      <c r="EQ55" s="79"/>
      <c r="ER55" s="77"/>
      <c r="ES55" s="77"/>
      <c r="ET55" s="80">
        <f>IF($C55="",ROUND(MIN(1,IF(Input!$A$11="Weekly",ER55/(Formulas!$A$3*1),ER55/(Formulas!$A$3*2))),1),IF(TEXT(ISNUMBER($C55),"#####")="False",ROUND(MIN(1,IF(Input!$A$11="Weekly",ER55/(Formulas!$A$3*1),ER55/(Formulas!$A$3*2))),1),ROUND(MIN(1,IF(Input!$A$11="Weekly",ER55/(Formulas!$A$3*1),ER55/(Formulas!$A$3*2))),1)*$C55))</f>
        <v>0</v>
      </c>
      <c r="EU55" s="79"/>
      <c r="EV55" s="77"/>
      <c r="EW55" s="77"/>
      <c r="EX55" s="80">
        <f>IF($C55="",ROUND(MIN(1,IF(Input!$A$11="Weekly",EV55/(Formulas!$A$3*1),EV55/(Formulas!$A$3*2))),1),IF(TEXT(ISNUMBER($C55),"#####")="False",ROUND(MIN(1,IF(Input!$A$11="Weekly",EV55/(Formulas!$A$3*1),EV55/(Formulas!$A$3*2))),1),ROUND(MIN(1,IF(Input!$A$11="Weekly",EV55/(Formulas!$A$3*1),EV55/(Formulas!$A$3*2))),1)*$C55))</f>
        <v>0</v>
      </c>
      <c r="EY55" s="79"/>
      <c r="EZ55" s="77"/>
      <c r="FA55" s="77"/>
      <c r="FB55" s="80">
        <f>IF($C55="",ROUND(MIN(1,IF(Input!$A$11="Weekly",EZ55/(Formulas!$A$3*1),EZ55/(Formulas!$A$3*2))),1),IF(TEXT(ISNUMBER($C55),"#####")="False",ROUND(MIN(1,IF(Input!$A$11="Weekly",EZ55/(Formulas!$A$3*1),EZ55/(Formulas!$A$3*2))),1),ROUND(MIN(1,IF(Input!$A$11="Weekly",EZ55/(Formulas!$A$3*1),EZ55/(Formulas!$A$3*2))),1)*$C55))</f>
        <v>0</v>
      </c>
      <c r="FC55" s="79"/>
      <c r="FD55" s="77"/>
      <c r="FE55" s="77"/>
      <c r="FF55" s="80">
        <f>IF($C55="",ROUND(MIN(1,IF(Input!$A$11="Weekly",FD55/(Formulas!$A$3*1),FD55/(Formulas!$A$3*2))),1),IF(TEXT(ISNUMBER($C55),"#####")="False",ROUND(MIN(1,IF(Input!$A$11="Weekly",FD55/(Formulas!$A$3*1),FD55/(Formulas!$A$3*2))),1),ROUND(MIN(1,IF(Input!$A$11="Weekly",FD55/(Formulas!$A$3*1),FD55/(Formulas!$A$3*2))),1)*$C55))</f>
        <v>0</v>
      </c>
      <c r="FG55" s="79"/>
      <c r="FH55" s="77"/>
      <c r="FI55" s="77"/>
      <c r="FJ55" s="80">
        <f>IF($C55="",ROUND(MIN(1,IF(Input!$A$11="Weekly",FH55/(Formulas!$A$3*1),FH55/(Formulas!$A$3*2))),1),IF(TEXT(ISNUMBER($C55),"#####")="False",ROUND(MIN(1,IF(Input!$A$11="Weekly",FH55/(Formulas!$A$3*1),FH55/(Formulas!$A$3*2))),1),ROUND(MIN(1,IF(Input!$A$11="Weekly",FH55/(Formulas!$A$3*1),FH55/(Formulas!$A$3*2))),1)*$C55))</f>
        <v>0</v>
      </c>
      <c r="FK55" s="79"/>
      <c r="FL55" s="77"/>
      <c r="FM55" s="77"/>
      <c r="FN55" s="80">
        <f>IF($C55="",ROUND(MIN(1,IF(Input!$A$11="Weekly",FL55/(Formulas!$A$3*1),FL55/(Formulas!$A$3*2))),1),IF(TEXT(ISNUMBER($C55),"#####")="False",ROUND(MIN(1,IF(Input!$A$11="Weekly",FL55/(Formulas!$A$3*1),FL55/(Formulas!$A$3*2))),1),ROUND(MIN(1,IF(Input!$A$11="Weekly",FL55/(Formulas!$A$3*1),FL55/(Formulas!$A$3*2))),1)*$C55))</f>
        <v>0</v>
      </c>
      <c r="FO55" s="79"/>
      <c r="FP55" s="77"/>
      <c r="FQ55" s="77"/>
      <c r="FR55" s="80">
        <f>IF($C55="",ROUND(MIN(1,IF(Input!$A$11="Weekly",FP55/(Formulas!$A$3*1),FP55/(Formulas!$A$3*2))),1),IF(TEXT(ISNUMBER($C55),"#####")="False",ROUND(MIN(1,IF(Input!$A$11="Weekly",FP55/(Formulas!$A$3*1),FP55/(Formulas!$A$3*2))),1),ROUND(MIN(1,IF(Input!$A$11="Weekly",FP55/(Formulas!$A$3*1),FP55/(Formulas!$A$3*2))),1)*$C55))</f>
        <v>0</v>
      </c>
      <c r="FS55" s="79"/>
      <c r="FT55" s="77"/>
      <c r="FU55" s="77"/>
      <c r="FV55" s="80">
        <f>IF($C55="",ROUND(MIN(1,IF(Input!$A$11="Weekly",FT55/(Formulas!$A$3*1),FT55/(Formulas!$A$3*2))),1),IF(TEXT(ISNUMBER($C55),"#####")="False",ROUND(MIN(1,IF(Input!$A$11="Weekly",FT55/(Formulas!$A$3*1),FT55/(Formulas!$A$3*2))),1),ROUND(MIN(1,IF(Input!$A$11="Weekly",FT55/(Formulas!$A$3*1),FT55/(Formulas!$A$3*2))),1)*$C55))</f>
        <v>0</v>
      </c>
      <c r="FW55" s="79"/>
      <c r="FX55" s="77"/>
      <c r="FY55" s="77"/>
      <c r="FZ55" s="80">
        <f>IF($C55="",ROUND(MIN(1,IF(Input!$A$11="Weekly",FX55/(Formulas!$A$3*1),FX55/(Formulas!$A$3*2))),1),IF(TEXT(ISNUMBER($C55),"#####")="False",ROUND(MIN(1,IF(Input!$A$11="Weekly",FX55/(Formulas!$A$3*1),FX55/(Formulas!$A$3*2))),1),ROUND(MIN(1,IF(Input!$A$11="Weekly",FX55/(Formulas!$A$3*1),FX55/(Formulas!$A$3*2))),1)*$C55))</f>
        <v>0</v>
      </c>
      <c r="GA55" s="79"/>
      <c r="GB55" s="77"/>
      <c r="GC55" s="77"/>
      <c r="GD55" s="80">
        <f>IF($C55="",ROUND(MIN(1,IF(Input!$A$11="Weekly",GB55/(Formulas!$A$3*1),GB55/(Formulas!$A$3*2))),1),IF(TEXT(ISNUMBER($C55),"#####")="False",ROUND(MIN(1,IF(Input!$A$11="Weekly",GB55/(Formulas!$A$3*1),GB55/(Formulas!$A$3*2))),1),ROUND(MIN(1,IF(Input!$A$11="Weekly",GB55/(Formulas!$A$3*1),GB55/(Formulas!$A$3*2))),1)*$C55))</f>
        <v>0</v>
      </c>
      <c r="GE55" s="79"/>
      <c r="GF55" s="77"/>
      <c r="GG55" s="77"/>
      <c r="GH55" s="80">
        <f>IF($C55="",ROUND(MIN(1,IF(Input!$A$11="Weekly",GF55/(Formulas!$A$3*1),GF55/(Formulas!$A$3*2))),1),IF(TEXT(ISNUMBER($C55),"#####")="False",ROUND(MIN(1,IF(Input!$A$11="Weekly",GF55/(Formulas!$A$3*1),GF55/(Formulas!$A$3*2))),1),ROUND(MIN(1,IF(Input!$A$11="Weekly",GF55/(Formulas!$A$3*1),GF55/(Formulas!$A$3*2))),1)*$C55))</f>
        <v>0</v>
      </c>
      <c r="GI55" s="79"/>
      <c r="GJ55" s="77"/>
      <c r="GK55" s="77"/>
      <c r="GL55" s="80">
        <f>IF($C55="",ROUND(MIN(1,IF(Input!$A$11="Weekly",GJ55/(Formulas!$A$3*1),GJ55/(Formulas!$A$3*2))),1),IF(TEXT(ISNUMBER($C55),"#####")="False",ROUND(MIN(1,IF(Input!$A$11="Weekly",GJ55/(Formulas!$A$3*1),GJ55/(Formulas!$A$3*2))),1),ROUND(MIN(1,IF(Input!$A$11="Weekly",GJ55/(Formulas!$A$3*1),GJ55/(Formulas!$A$3*2))),1)*$C55))</f>
        <v>0</v>
      </c>
      <c r="GM55" s="79"/>
      <c r="GN55" s="77"/>
      <c r="GO55" s="77"/>
      <c r="GP55" s="80">
        <f>IF($C55="",ROUND(MIN(1,IF(Input!$A$11="Weekly",GN55/(Formulas!$A$3*1),GN55/(Formulas!$A$3*2))),1),IF(TEXT(ISNUMBER($C55),"#####")="False",ROUND(MIN(1,IF(Input!$A$11="Weekly",GN55/(Formulas!$A$3*1),GN55/(Formulas!$A$3*2))),1),ROUND(MIN(1,IF(Input!$A$11="Weekly",GN55/(Formulas!$A$3*1),GN55/(Formulas!$A$3*2))),1)*$C55))</f>
        <v>0</v>
      </c>
      <c r="GQ55" s="79"/>
      <c r="GR55" s="77"/>
      <c r="GS55" s="77"/>
      <c r="GT55" s="80">
        <f>IF($C55="",ROUND(MIN(1,IF(Input!$A$11="Weekly",GR55/(Formulas!$A$3*1),GR55/(Formulas!$A$3*2))),1),IF(TEXT(ISNUMBER($C55),"#####")="False",ROUND(MIN(1,IF(Input!$A$11="Weekly",GR55/(Formulas!$A$3*1),GR55/(Formulas!$A$3*2))),1),ROUND(MIN(1,IF(Input!$A$11="Weekly",GR55/(Formulas!$A$3*1),GR55/(Formulas!$A$3*2))),1)*$C55))</f>
        <v>0</v>
      </c>
      <c r="GU55" s="79"/>
      <c r="GV55" s="77"/>
      <c r="GW55" s="77"/>
      <c r="GX55" s="80">
        <f>IF($C55="",ROUND(MIN(1,IF(Input!$A$11="Weekly",GV55/(Formulas!$A$3*1),GV55/(Formulas!$A$3*2))),1),IF(TEXT(ISNUMBER($C55),"#####")="False",ROUND(MIN(1,IF(Input!$A$11="Weekly",GV55/(Formulas!$A$3*1),GV55/(Formulas!$A$3*2))),1),ROUND(MIN(1,IF(Input!$A$11="Weekly",GV55/(Formulas!$A$3*1),GV55/(Formulas!$A$3*2))),1)*$C55))</f>
        <v>0</v>
      </c>
      <c r="GY55" s="79"/>
      <c r="GZ55" s="77"/>
      <c r="HA55" s="77"/>
      <c r="HB55" s="80">
        <f>IF($C55="",ROUND(MIN(1,IF(Input!$A$11="Weekly",GZ55/(Formulas!$A$3*1),GZ55/(Formulas!$A$3*2))),1),IF(TEXT(ISNUMBER($C55),"#####")="False",ROUND(MIN(1,IF(Input!$A$11="Weekly",GZ55/(Formulas!$A$3*1),GZ55/(Formulas!$A$3*2))),1),ROUND(MIN(1,IF(Input!$A$11="Weekly",GZ55/(Formulas!$A$3*1),GZ55/(Formulas!$A$3*2))),1)*$C55))</f>
        <v>0</v>
      </c>
      <c r="HC55" s="79"/>
      <c r="HD55" s="77"/>
      <c r="HE55" s="77"/>
      <c r="HF55" s="80">
        <f>IF($C55="",ROUND(MIN(1,IF(Input!$A$11="Weekly",HD55/(Formulas!$A$3*1),HD55/(Formulas!$A$3*2))),1),IF(TEXT(ISNUMBER($C55),"#####")="False",ROUND(MIN(1,IF(Input!$A$11="Weekly",HD55/(Formulas!$A$3*1),HD55/(Formulas!$A$3*2))),1),ROUND(MIN(1,IF(Input!$A$11="Weekly",HD55/(Formulas!$A$3*1),HD55/(Formulas!$A$3*2))),1)*$C55))</f>
        <v>0</v>
      </c>
      <c r="HG55" s="79"/>
      <c r="HH55" s="35"/>
      <c r="HI55" s="35">
        <f t="shared" si="4"/>
        <v>0</v>
      </c>
      <c r="HJ55" s="35"/>
      <c r="HK55" s="35">
        <f t="shared" si="5"/>
        <v>0</v>
      </c>
      <c r="HL55" s="35"/>
      <c r="HM55" s="35">
        <f t="shared" si="6"/>
        <v>0</v>
      </c>
      <c r="HN55" s="35"/>
      <c r="HO55" s="35">
        <f t="shared" si="3"/>
        <v>0</v>
      </c>
      <c r="HP55" s="35"/>
      <c r="HQ55" s="35"/>
      <c r="HR55" s="35"/>
      <c r="HS55" s="35"/>
      <c r="HT55" s="35"/>
    </row>
    <row r="56" spans="1:228" x14ac:dyDescent="0.25">
      <c r="B56" s="74"/>
      <c r="D56" s="77"/>
      <c r="E56" s="77"/>
      <c r="F56" s="80">
        <f>IF($C56="",ROUND(MIN(1,IF(Input!$A$11="Weekly",D56/(Formulas!$A$3*1),D56/(Formulas!$A$3*2))),1),IF(TEXT(ISNUMBER($C56),"#####")="False",ROUND(MIN(1,IF(Input!$A$11="Weekly",D56/(Formulas!$A$3*1),D56/(Formulas!$A$3*2))),1),ROUND(MIN(1,IF(Input!$A$11="Weekly",D56/(Formulas!$A$3*1),D56/(Formulas!$A$3*2))),1)*$C56))</f>
        <v>0</v>
      </c>
      <c r="G56" s="101"/>
      <c r="H56" s="77"/>
      <c r="I56" s="77"/>
      <c r="J56" s="80">
        <f>IF($C56="",ROUND(MIN(1,IF(Input!$A$11="Weekly",H56/(Formulas!$A$3*1),H56/(Formulas!$A$3*2))),1),IF(TEXT(ISNUMBER($C56),"#####")="False",ROUND(MIN(1,IF(Input!$A$11="Weekly",H56/(Formulas!$A$3*1),H56/(Formulas!$A$3*2))),1),ROUND(MIN(1,IF(Input!$A$11="Weekly",H56/(Formulas!$A$3*1),H56/(Formulas!$A$3*2))),1)*$C56))</f>
        <v>0</v>
      </c>
      <c r="K56" s="101"/>
      <c r="L56" s="77"/>
      <c r="M56" s="77"/>
      <c r="N56" s="80">
        <f>IF($C56="",ROUND(MIN(1,IF(Input!$A$11="Weekly",L56/(Formulas!$A$3*1),L56/(Formulas!$A$3*2))),1),IF(TEXT(ISNUMBER($C56),"#####")="False",ROUND(MIN(1,IF(Input!$A$11="Weekly",L56/(Formulas!$A$3*1),L56/(Formulas!$A$3*2))),1),ROUND(MIN(1,IF(Input!$A$11="Weekly",L56/(Formulas!$A$3*1),L56/(Formulas!$A$3*2))),1)*$C56))</f>
        <v>0</v>
      </c>
      <c r="O56" s="101"/>
      <c r="P56" s="77"/>
      <c r="Q56" s="77"/>
      <c r="R56" s="80">
        <f>IF($C56="",ROUND(MIN(1,IF(Input!$A$11="Weekly",P56/(Formulas!$A$3*1),P56/(Formulas!$A$3*2))),1),IF(TEXT(ISNUMBER($C56),"#####")="False",ROUND(MIN(1,IF(Input!$A$11="Weekly",P56/(Formulas!$A$3*1),P56/(Formulas!$A$3*2))),1),ROUND(MIN(1,IF(Input!$A$11="Weekly",P56/(Formulas!$A$3*1),P56/(Formulas!$A$3*2))),1)*$C56))</f>
        <v>0</v>
      </c>
      <c r="S56" s="101"/>
      <c r="T56" s="77"/>
      <c r="U56" s="77"/>
      <c r="V56" s="80">
        <f>IF($C56="",ROUND(MIN(1,IF(Input!$A$11="Weekly",T56/(Formulas!$A$3*1),T56/(Formulas!$A$3*2))),1),IF(TEXT(ISNUMBER($C56),"#####")="False",ROUND(MIN(1,IF(Input!$A$11="Weekly",T56/(Formulas!$A$3*1),T56/(Formulas!$A$3*2))),1),ROUND(MIN(1,IF(Input!$A$11="Weekly",T56/(Formulas!$A$3*1),T56/(Formulas!$A$3*2))),1)*$C56))</f>
        <v>0</v>
      </c>
      <c r="W56" s="79"/>
      <c r="X56" s="77"/>
      <c r="Y56" s="77"/>
      <c r="Z56" s="80">
        <f>IF($C56="",ROUND(MIN(1,IF(Input!$A$11="Weekly",X56/(Formulas!$A$3*1),X56/(Formulas!$A$3*2))),1),IF(TEXT(ISNUMBER($C56),"#####")="False",ROUND(MIN(1,IF(Input!$A$11="Weekly",X56/(Formulas!$A$3*1),X56/(Formulas!$A$3*2))),1),ROUND(MIN(1,IF(Input!$A$11="Weekly",X56/(Formulas!$A$3*1),X56/(Formulas!$A$3*2))),1)*$C56))</f>
        <v>0</v>
      </c>
      <c r="AA56" s="101"/>
      <c r="AB56" s="77"/>
      <c r="AC56" s="77"/>
      <c r="AD56" s="80">
        <f>IF($C56="",ROUND(MIN(1,IF(Input!$A$11="Weekly",AB56/(Formulas!$A$3*1),AB56/(Formulas!$A$3*2))),1),IF(TEXT(ISNUMBER($C56),"#####")="False",ROUND(MIN(1,IF(Input!$A$11="Weekly",AB56/(Formulas!$A$3*1),AB56/(Formulas!$A$3*2))),1),ROUND(MIN(1,IF(Input!$A$11="Weekly",AB56/(Formulas!$A$3*1),AB56/(Formulas!$A$3*2))),1)*$C56))</f>
        <v>0</v>
      </c>
      <c r="AE56" s="101"/>
      <c r="AF56" s="77"/>
      <c r="AG56" s="77"/>
      <c r="AH56" s="80">
        <f>IF($C56="",ROUND(MIN(1,IF(Input!$A$11="Weekly",AF56/(Formulas!$A$3*1),AF56/(Formulas!$A$3*2))),1),IF(TEXT(ISNUMBER($C56),"#####")="False",ROUND(MIN(1,IF(Input!$A$11="Weekly",AF56/(Formulas!$A$3*1),AF56/(Formulas!$A$3*2))),1),ROUND(MIN(1,IF(Input!$A$11="Weekly",AF56/(Formulas!$A$3*1),AF56/(Formulas!$A$3*2))),1)*$C56))</f>
        <v>0</v>
      </c>
      <c r="AI56" s="101"/>
      <c r="AJ56" s="77"/>
      <c r="AK56" s="77"/>
      <c r="AL56" s="80">
        <f>IF($C56="",ROUND(MIN(1,IF(Input!$A$11="Weekly",AJ56/(Formulas!$A$3*1),AJ56/(Formulas!$A$3*2))),1),IF(TEXT(ISNUMBER($C56),"#####")="False",ROUND(MIN(1,IF(Input!$A$11="Weekly",AJ56/(Formulas!$A$3*1),AJ56/(Formulas!$A$3*2))),1),ROUND(MIN(1,IF(Input!$A$11="Weekly",AJ56/(Formulas!$A$3*1),AJ56/(Formulas!$A$3*2))),1)*$C56))</f>
        <v>0</v>
      </c>
      <c r="AM56" s="79"/>
      <c r="AN56" s="77"/>
      <c r="AO56" s="77"/>
      <c r="AP56" s="80">
        <f>IF($C56="",ROUND(MIN(1,IF(Input!$A$11="Weekly",AN56/(Formulas!$A$3*1),AN56/(Formulas!$A$3*2))),1),IF(TEXT(ISNUMBER($C56),"#####")="False",ROUND(MIN(1,IF(Input!$A$11="Weekly",AN56/(Formulas!$A$3*1),AN56/(Formulas!$A$3*2))),1),ROUND(MIN(1,IF(Input!$A$11="Weekly",AN56/(Formulas!$A$3*1),AN56/(Formulas!$A$3*2))),1)*$C56))</f>
        <v>0</v>
      </c>
      <c r="AQ56" s="79"/>
      <c r="AR56" s="77"/>
      <c r="AS56" s="77"/>
      <c r="AT56" s="80">
        <f>IF($C56="",ROUND(MIN(1,IF(Input!$A$11="Weekly",AR56/(Formulas!$A$3*1),AR56/(Formulas!$A$3*2))),1),IF(TEXT(ISNUMBER($C56),"#####")="False",ROUND(MIN(1,IF(Input!$A$11="Weekly",AR56/(Formulas!$A$3*1),AR56/(Formulas!$A$3*2))),1),ROUND(MIN(1,IF(Input!$A$11="Weekly",AR56/(Formulas!$A$3*1),AR56/(Formulas!$A$3*2))),1)*$C56))</f>
        <v>0</v>
      </c>
      <c r="AU56" s="79"/>
      <c r="AV56" s="77"/>
      <c r="AW56" s="77"/>
      <c r="AX56" s="80">
        <f>IF($C56="",ROUND(MIN(1,IF(Input!$A$11="Weekly",AV56/(Formulas!$A$3*1),AV56/(Formulas!$A$3*2))),1),IF(TEXT(ISNUMBER($C56),"#####")="False",ROUND(MIN(1,IF(Input!$A$11="Weekly",AV56/(Formulas!$A$3*1),AV56/(Formulas!$A$3*2))),1),ROUND(MIN(1,IF(Input!$A$11="Weekly",AV56/(Formulas!$A$3*1),AV56/(Formulas!$A$3*2))),1)*$C56))</f>
        <v>0</v>
      </c>
      <c r="AY56" s="79"/>
      <c r="AZ56" s="77"/>
      <c r="BA56" s="77"/>
      <c r="BB56" s="80">
        <f>IF($C56="",ROUND(MIN(1,IF(Input!$A$11="Weekly",AZ56/(Formulas!$A$3*1),AZ56/(Formulas!$A$3*2))),1),IF(TEXT(ISNUMBER($C56),"#####")="False",ROUND(MIN(1,IF(Input!$A$11="Weekly",AZ56/(Formulas!$A$3*1),AZ56/(Formulas!$A$3*2))),1),ROUND(MIN(1,IF(Input!$A$11="Weekly",AZ56/(Formulas!$A$3*1),AZ56/(Formulas!$A$3*2))),1)*$C56))</f>
        <v>0</v>
      </c>
      <c r="BC56" s="79"/>
      <c r="BD56" s="77"/>
      <c r="BE56" s="77"/>
      <c r="BF56" s="80">
        <f>IF($C56="",ROUND(MIN(1,IF(Input!$A$11="Weekly",BD56/(Formulas!$A$3*1),BD56/(Formulas!$A$3*2))),1),IF(TEXT(ISNUMBER($C56),"#####")="False",ROUND(MIN(1,IF(Input!$A$11="Weekly",BD56/(Formulas!$A$3*1),BD56/(Formulas!$A$3*2))),1),ROUND(MIN(1,IF(Input!$A$11="Weekly",BD56/(Formulas!$A$3*1),BD56/(Formulas!$A$3*2))),1)*$C56))</f>
        <v>0</v>
      </c>
      <c r="BG56" s="79"/>
      <c r="BH56" s="77"/>
      <c r="BI56" s="77"/>
      <c r="BJ56" s="80">
        <f>IF($C56="",ROUND(MIN(1,IF(Input!$A$11="Weekly",BH56/(Formulas!$A$3*1),BH56/(Formulas!$A$3*2))),1),IF(TEXT(ISNUMBER($C56),"#####")="False",ROUND(MIN(1,IF(Input!$A$11="Weekly",BH56/(Formulas!$A$3*1),BH56/(Formulas!$A$3*2))),1),ROUND(MIN(1,IF(Input!$A$11="Weekly",BH56/(Formulas!$A$3*1),BH56/(Formulas!$A$3*2))),1)*$C56))</f>
        <v>0</v>
      </c>
      <c r="BK56" s="79"/>
      <c r="BL56" s="77"/>
      <c r="BM56" s="77"/>
      <c r="BN56" s="80">
        <f>IF($C56="",ROUND(MIN(1,IF(Input!$A$11="Weekly",BL56/(Formulas!$A$3*1),BL56/(Formulas!$A$3*2))),1),IF(TEXT(ISNUMBER($C56),"#####")="False",ROUND(MIN(1,IF(Input!$A$11="Weekly",BL56/(Formulas!$A$3*1),BL56/(Formulas!$A$3*2))),1),ROUND(MIN(1,IF(Input!$A$11="Weekly",BL56/(Formulas!$A$3*1),BL56/(Formulas!$A$3*2))),1)*$C56))</f>
        <v>0</v>
      </c>
      <c r="BO56" s="79"/>
      <c r="BP56" s="77"/>
      <c r="BQ56" s="77"/>
      <c r="BR56" s="80">
        <f>IF($C56="",ROUND(MIN(1,IF(Input!$A$11="Weekly",BP56/(Formulas!$A$3*1),BP56/(Formulas!$A$3*2))),1),IF(TEXT(ISNUMBER($C56),"#####")="False",ROUND(MIN(1,IF(Input!$A$11="Weekly",BP56/(Formulas!$A$3*1),BP56/(Formulas!$A$3*2))),1),ROUND(MIN(1,IF(Input!$A$11="Weekly",BP56/(Formulas!$A$3*1),BP56/(Formulas!$A$3*2))),1)*$C56))</f>
        <v>0</v>
      </c>
      <c r="BS56" s="79"/>
      <c r="BT56" s="77"/>
      <c r="BU56" s="77"/>
      <c r="BV56" s="80">
        <f>IF($C56="",ROUND(MIN(1,IF(Input!$A$11="Weekly",BT56/(Formulas!$A$3*1),BT56/(Formulas!$A$3*2))),1),IF(TEXT(ISNUMBER($C56),"#####")="False",ROUND(MIN(1,IF(Input!$A$11="Weekly",BT56/(Formulas!$A$3*1),BT56/(Formulas!$A$3*2))),1),ROUND(MIN(1,IF(Input!$A$11="Weekly",BT56/(Formulas!$A$3*1),BT56/(Formulas!$A$3*2))),1)*$C56))</f>
        <v>0</v>
      </c>
      <c r="BW56" s="79"/>
      <c r="BX56" s="77"/>
      <c r="BY56" s="77"/>
      <c r="BZ56" s="80">
        <f>IF($C56="",ROUND(MIN(1,IF(Input!$A$11="Weekly",BX56/(Formulas!$A$3*1),BX56/(Formulas!$A$3*2))),1),IF(TEXT(ISNUMBER($C56),"#####")="False",ROUND(MIN(1,IF(Input!$A$11="Weekly",BX56/(Formulas!$A$3*1),BX56/(Formulas!$A$3*2))),1),ROUND(MIN(1,IF(Input!$A$11="Weekly",BX56/(Formulas!$A$3*1),BX56/(Formulas!$A$3*2))),1)*$C56))</f>
        <v>0</v>
      </c>
      <c r="CA56" s="79"/>
      <c r="CB56" s="77"/>
      <c r="CC56" s="77"/>
      <c r="CD56" s="80">
        <f>IF($C56="",ROUND(MIN(1,IF(Input!$A$11="Weekly",CB56/(Formulas!$A$3*1),CB56/(Formulas!$A$3*2))),1),IF(TEXT(ISNUMBER($C56),"#####")="False",ROUND(MIN(1,IF(Input!$A$11="Weekly",CB56/(Formulas!$A$3*1),CB56/(Formulas!$A$3*2))),1),ROUND(MIN(1,IF(Input!$A$11="Weekly",CB56/(Formulas!$A$3*1),CB56/(Formulas!$A$3*2))),1)*$C56))</f>
        <v>0</v>
      </c>
      <c r="CE56" s="79"/>
      <c r="CF56" s="77"/>
      <c r="CG56" s="77"/>
      <c r="CH56" s="80">
        <f>IF($C56="",ROUND(MIN(1,IF(Input!$A$11="Weekly",CF56/(Formulas!$A$3*1),CF56/(Formulas!$A$3*2))),1),IF(TEXT(ISNUMBER($C56),"#####")="False",ROUND(MIN(1,IF(Input!$A$11="Weekly",CF56/(Formulas!$A$3*1),CF56/(Formulas!$A$3*2))),1),ROUND(MIN(1,IF(Input!$A$11="Weekly",CF56/(Formulas!$A$3*1),CF56/(Formulas!$A$3*2))),1)*$C56))</f>
        <v>0</v>
      </c>
      <c r="CI56" s="79"/>
      <c r="CJ56" s="77"/>
      <c r="CK56" s="77"/>
      <c r="CL56" s="80">
        <f>IF($C56="",ROUND(MIN(1,IF(Input!$A$11="Weekly",CJ56/(Formulas!$A$3*1),CJ56/(Formulas!$A$3*2))),1),IF(TEXT(ISNUMBER($C56),"#####")="False",ROUND(MIN(1,IF(Input!$A$11="Weekly",CJ56/(Formulas!$A$3*1),CJ56/(Formulas!$A$3*2))),1),ROUND(MIN(1,IF(Input!$A$11="Weekly",CJ56/(Formulas!$A$3*1),CJ56/(Formulas!$A$3*2))),1)*$C56))</f>
        <v>0</v>
      </c>
      <c r="CM56" s="79"/>
      <c r="CN56" s="77"/>
      <c r="CO56" s="77"/>
      <c r="CP56" s="80">
        <f>IF($C56="",ROUND(MIN(1,IF(Input!$A$11="Weekly",CN56/(Formulas!$A$3*1),CN56/(Formulas!$A$3*2))),1),IF(TEXT(ISNUMBER($C56),"#####")="False",ROUND(MIN(1,IF(Input!$A$11="Weekly",CN56/(Formulas!$A$3*1),CN56/(Formulas!$A$3*2))),1),ROUND(MIN(1,IF(Input!$A$11="Weekly",CN56/(Formulas!$A$3*1),CN56/(Formulas!$A$3*2))),1)*$C56))</f>
        <v>0</v>
      </c>
      <c r="CQ56" s="79"/>
      <c r="CR56" s="77"/>
      <c r="CS56" s="77"/>
      <c r="CT56" s="80">
        <f>IF($C56="",ROUND(MIN(1,IF(Input!$A$11="Weekly",CR56/(Formulas!$A$3*1),CR56/(Formulas!$A$3*2))),1),IF(TEXT(ISNUMBER($C56),"#####")="False",ROUND(MIN(1,IF(Input!$A$11="Weekly",CR56/(Formulas!$A$3*1),CR56/(Formulas!$A$3*2))),1),ROUND(MIN(1,IF(Input!$A$11="Weekly",CR56/(Formulas!$A$3*1),CR56/(Formulas!$A$3*2))),1)*$C56))</f>
        <v>0</v>
      </c>
      <c r="CU56" s="79"/>
      <c r="CV56" s="77"/>
      <c r="CW56" s="77"/>
      <c r="CX56" s="80">
        <f>IF($C56="",ROUND(MIN(1,IF(Input!$A$11="Weekly",CV56/(Formulas!$A$3*1),CV56/(Formulas!$A$3*2))),1),IF(TEXT(ISNUMBER($C56),"#####")="False",ROUND(MIN(1,IF(Input!$A$11="Weekly",CV56/(Formulas!$A$3*1),CV56/(Formulas!$A$3*2))),1),ROUND(MIN(1,IF(Input!$A$11="Weekly",CV56/(Formulas!$A$3*1),CV56/(Formulas!$A$3*2))),1)*$C56))</f>
        <v>0</v>
      </c>
      <c r="CY56" s="79"/>
      <c r="CZ56" s="77"/>
      <c r="DA56" s="77"/>
      <c r="DB56" s="80">
        <f>IF($C56="",ROUND(MIN(1,IF(Input!$A$11="Weekly",CZ56/(Formulas!$A$3*1),CZ56/(Formulas!$A$3*2))),1),IF(TEXT(ISNUMBER($C56),"#####")="False",ROUND(MIN(1,IF(Input!$A$11="Weekly",CZ56/(Formulas!$A$3*1),CZ56/(Formulas!$A$3*2))),1),ROUND(MIN(1,IF(Input!$A$11="Weekly",CZ56/(Formulas!$A$3*1),CZ56/(Formulas!$A$3*2))),1)*$C56))</f>
        <v>0</v>
      </c>
      <c r="DC56" s="79"/>
      <c r="DD56" s="77"/>
      <c r="DE56" s="77"/>
      <c r="DF56" s="80">
        <f>IF($C56="",ROUND(MIN(1,IF(Input!$A$11="Weekly",DD56/(Formulas!$A$3*1),DD56/(Formulas!$A$3*2))),1),IF(TEXT(ISNUMBER($C56),"#####")="False",ROUND(MIN(1,IF(Input!$A$11="Weekly",DD56/(Formulas!$A$3*1),DD56/(Formulas!$A$3*2))),1),ROUND(MIN(1,IF(Input!$A$11="Weekly",DD56/(Formulas!$A$3*1),DD56/(Formulas!$A$3*2))),1)*$C56))</f>
        <v>0</v>
      </c>
      <c r="DG56" s="79"/>
      <c r="DH56" s="77"/>
      <c r="DI56" s="77"/>
      <c r="DJ56" s="80">
        <f>IF($C56="",ROUND(MIN(1,IF(Input!$A$11="Weekly",DH56/(Formulas!$A$3*1),DH56/(Formulas!$A$3*2))),1),IF(TEXT(ISNUMBER($C56),"#####")="False",ROUND(MIN(1,IF(Input!$A$11="Weekly",DH56/(Formulas!$A$3*1),DH56/(Formulas!$A$3*2))),1),ROUND(MIN(1,IF(Input!$A$11="Weekly",DH56/(Formulas!$A$3*1),DH56/(Formulas!$A$3*2))),1)*$C56))</f>
        <v>0</v>
      </c>
      <c r="DK56" s="79"/>
      <c r="DL56" s="77"/>
      <c r="DM56" s="77"/>
      <c r="DN56" s="80">
        <f>IF($C56="",ROUND(MIN(1,IF(Input!$A$11="Weekly",DL56/(Formulas!$A$3*1),DL56/(Formulas!$A$3*2))),1),IF(TEXT(ISNUMBER($C56),"#####")="False",ROUND(MIN(1,IF(Input!$A$11="Weekly",DL56/(Formulas!$A$3*1),DL56/(Formulas!$A$3*2))),1),ROUND(MIN(1,IF(Input!$A$11="Weekly",DL56/(Formulas!$A$3*1),DL56/(Formulas!$A$3*2))),1)*$C56))</f>
        <v>0</v>
      </c>
      <c r="DO56" s="79"/>
      <c r="DP56" s="77"/>
      <c r="DQ56" s="77"/>
      <c r="DR56" s="80">
        <f>IF($C56="",ROUND(MIN(1,IF(Input!$A$11="Weekly",DP56/(Formulas!$A$3*1),DP56/(Formulas!$A$3*2))),1),IF(TEXT(ISNUMBER($C56),"#####")="False",ROUND(MIN(1,IF(Input!$A$11="Weekly",DP56/(Formulas!$A$3*1),DP56/(Formulas!$A$3*2))),1),ROUND(MIN(1,IF(Input!$A$11="Weekly",DP56/(Formulas!$A$3*1),DP56/(Formulas!$A$3*2))),1)*$C56))</f>
        <v>0</v>
      </c>
      <c r="DS56" s="79"/>
      <c r="DT56" s="77"/>
      <c r="DU56" s="77"/>
      <c r="DV56" s="80">
        <f>IF($C56="",ROUND(MIN(1,IF(Input!$A$11="Weekly",DT56/(Formulas!$A$3*1),DT56/(Formulas!$A$3*2))),1),IF(TEXT(ISNUMBER($C56),"#####")="False",ROUND(MIN(1,IF(Input!$A$11="Weekly",DT56/(Formulas!$A$3*1),DT56/(Formulas!$A$3*2))),1),ROUND(MIN(1,IF(Input!$A$11="Weekly",DT56/(Formulas!$A$3*1),DT56/(Formulas!$A$3*2))),1)*$C56))</f>
        <v>0</v>
      </c>
      <c r="DW56" s="79"/>
      <c r="DX56" s="77"/>
      <c r="DY56" s="77"/>
      <c r="DZ56" s="80">
        <f>IF($C56="",ROUND(MIN(1,IF(Input!$A$11="Weekly",DX56/(Formulas!$A$3*1),DX56/(Formulas!$A$3*2))),1),IF(TEXT(ISNUMBER($C56),"#####")="False",ROUND(MIN(1,IF(Input!$A$11="Weekly",DX56/(Formulas!$A$3*1),DX56/(Formulas!$A$3*2))),1),ROUND(MIN(1,IF(Input!$A$11="Weekly",DX56/(Formulas!$A$3*1),DX56/(Formulas!$A$3*2))),1)*$C56))</f>
        <v>0</v>
      </c>
      <c r="EA56" s="79"/>
      <c r="EB56" s="77"/>
      <c r="EC56" s="77"/>
      <c r="ED56" s="80">
        <f>IF($C56="",ROUND(MIN(1,IF(Input!$A$11="Weekly",EB56/(Formulas!$A$3*1),EB56/(Formulas!$A$3*2))),1),IF(TEXT(ISNUMBER($C56),"#####")="False",ROUND(MIN(1,IF(Input!$A$11="Weekly",EB56/(Formulas!$A$3*1),EB56/(Formulas!$A$3*2))),1),ROUND(MIN(1,IF(Input!$A$11="Weekly",EB56/(Formulas!$A$3*1),EB56/(Formulas!$A$3*2))),1)*$C56))</f>
        <v>0</v>
      </c>
      <c r="EE56" s="79"/>
      <c r="EF56" s="77"/>
      <c r="EG56" s="77"/>
      <c r="EH56" s="80">
        <f>IF($C56="",ROUND(MIN(1,IF(Input!$A$11="Weekly",EF56/(Formulas!$A$3*1),EF56/(Formulas!$A$3*2))),1),IF(TEXT(ISNUMBER($C56),"#####")="False",ROUND(MIN(1,IF(Input!$A$11="Weekly",EF56/(Formulas!$A$3*1),EF56/(Formulas!$A$3*2))),1),ROUND(MIN(1,IF(Input!$A$11="Weekly",EF56/(Formulas!$A$3*1),EF56/(Formulas!$A$3*2))),1)*$C56))</f>
        <v>0</v>
      </c>
      <c r="EI56" s="79"/>
      <c r="EJ56" s="77"/>
      <c r="EK56" s="77"/>
      <c r="EL56" s="80">
        <f>IF($C56="",ROUND(MIN(1,IF(Input!$A$11="Weekly",EJ56/(Formulas!$A$3*1),EJ56/(Formulas!$A$3*2))),1),IF(TEXT(ISNUMBER($C56),"#####")="False",ROUND(MIN(1,IF(Input!$A$11="Weekly",EJ56/(Formulas!$A$3*1),EJ56/(Formulas!$A$3*2))),1),ROUND(MIN(1,IF(Input!$A$11="Weekly",EJ56/(Formulas!$A$3*1),EJ56/(Formulas!$A$3*2))),1)*$C56))</f>
        <v>0</v>
      </c>
      <c r="EM56" s="79"/>
      <c r="EN56" s="77"/>
      <c r="EO56" s="77"/>
      <c r="EP56" s="80">
        <f>IF($C56="",ROUND(MIN(1,IF(Input!$A$11="Weekly",EN56/(Formulas!$A$3*1),EN56/(Formulas!$A$3*2))),1),IF(TEXT(ISNUMBER($C56),"#####")="False",ROUND(MIN(1,IF(Input!$A$11="Weekly",EN56/(Formulas!$A$3*1),EN56/(Formulas!$A$3*2))),1),ROUND(MIN(1,IF(Input!$A$11="Weekly",EN56/(Formulas!$A$3*1),EN56/(Formulas!$A$3*2))),1)*$C56))</f>
        <v>0</v>
      </c>
      <c r="EQ56" s="79"/>
      <c r="ER56" s="77"/>
      <c r="ES56" s="77"/>
      <c r="ET56" s="80">
        <f>IF($C56="",ROUND(MIN(1,IF(Input!$A$11="Weekly",ER56/(Formulas!$A$3*1),ER56/(Formulas!$A$3*2))),1),IF(TEXT(ISNUMBER($C56),"#####")="False",ROUND(MIN(1,IF(Input!$A$11="Weekly",ER56/(Formulas!$A$3*1),ER56/(Formulas!$A$3*2))),1),ROUND(MIN(1,IF(Input!$A$11="Weekly",ER56/(Formulas!$A$3*1),ER56/(Formulas!$A$3*2))),1)*$C56))</f>
        <v>0</v>
      </c>
      <c r="EU56" s="79"/>
      <c r="EV56" s="77"/>
      <c r="EW56" s="77"/>
      <c r="EX56" s="80">
        <f>IF($C56="",ROUND(MIN(1,IF(Input!$A$11="Weekly",EV56/(Formulas!$A$3*1),EV56/(Formulas!$A$3*2))),1),IF(TEXT(ISNUMBER($C56),"#####")="False",ROUND(MIN(1,IF(Input!$A$11="Weekly",EV56/(Formulas!$A$3*1),EV56/(Formulas!$A$3*2))),1),ROUND(MIN(1,IF(Input!$A$11="Weekly",EV56/(Formulas!$A$3*1),EV56/(Formulas!$A$3*2))),1)*$C56))</f>
        <v>0</v>
      </c>
      <c r="EY56" s="79"/>
      <c r="EZ56" s="77"/>
      <c r="FA56" s="77"/>
      <c r="FB56" s="80">
        <f>IF($C56="",ROUND(MIN(1,IF(Input!$A$11="Weekly",EZ56/(Formulas!$A$3*1),EZ56/(Formulas!$A$3*2))),1),IF(TEXT(ISNUMBER($C56),"#####")="False",ROUND(MIN(1,IF(Input!$A$11="Weekly",EZ56/(Formulas!$A$3*1),EZ56/(Formulas!$A$3*2))),1),ROUND(MIN(1,IF(Input!$A$11="Weekly",EZ56/(Formulas!$A$3*1),EZ56/(Formulas!$A$3*2))),1)*$C56))</f>
        <v>0</v>
      </c>
      <c r="FC56" s="79"/>
      <c r="FD56" s="77"/>
      <c r="FE56" s="77"/>
      <c r="FF56" s="80">
        <f>IF($C56="",ROUND(MIN(1,IF(Input!$A$11="Weekly",FD56/(Formulas!$A$3*1),FD56/(Formulas!$A$3*2))),1),IF(TEXT(ISNUMBER($C56),"#####")="False",ROUND(MIN(1,IF(Input!$A$11="Weekly",FD56/(Formulas!$A$3*1),FD56/(Formulas!$A$3*2))),1),ROUND(MIN(1,IF(Input!$A$11="Weekly",FD56/(Formulas!$A$3*1),FD56/(Formulas!$A$3*2))),1)*$C56))</f>
        <v>0</v>
      </c>
      <c r="FG56" s="79"/>
      <c r="FH56" s="77"/>
      <c r="FI56" s="77"/>
      <c r="FJ56" s="80">
        <f>IF($C56="",ROUND(MIN(1,IF(Input!$A$11="Weekly",FH56/(Formulas!$A$3*1),FH56/(Formulas!$A$3*2))),1),IF(TEXT(ISNUMBER($C56),"#####")="False",ROUND(MIN(1,IF(Input!$A$11="Weekly",FH56/(Formulas!$A$3*1),FH56/(Formulas!$A$3*2))),1),ROUND(MIN(1,IF(Input!$A$11="Weekly",FH56/(Formulas!$A$3*1),FH56/(Formulas!$A$3*2))),1)*$C56))</f>
        <v>0</v>
      </c>
      <c r="FK56" s="79"/>
      <c r="FL56" s="77"/>
      <c r="FM56" s="77"/>
      <c r="FN56" s="80">
        <f>IF($C56="",ROUND(MIN(1,IF(Input!$A$11="Weekly",FL56/(Formulas!$A$3*1),FL56/(Formulas!$A$3*2))),1),IF(TEXT(ISNUMBER($C56),"#####")="False",ROUND(MIN(1,IF(Input!$A$11="Weekly",FL56/(Formulas!$A$3*1),FL56/(Formulas!$A$3*2))),1),ROUND(MIN(1,IF(Input!$A$11="Weekly",FL56/(Formulas!$A$3*1),FL56/(Formulas!$A$3*2))),1)*$C56))</f>
        <v>0</v>
      </c>
      <c r="FO56" s="79"/>
      <c r="FP56" s="77"/>
      <c r="FQ56" s="77"/>
      <c r="FR56" s="80">
        <f>IF($C56="",ROUND(MIN(1,IF(Input!$A$11="Weekly",FP56/(Formulas!$A$3*1),FP56/(Formulas!$A$3*2))),1),IF(TEXT(ISNUMBER($C56),"#####")="False",ROUND(MIN(1,IF(Input!$A$11="Weekly",FP56/(Formulas!$A$3*1),FP56/(Formulas!$A$3*2))),1),ROUND(MIN(1,IF(Input!$A$11="Weekly",FP56/(Formulas!$A$3*1),FP56/(Formulas!$A$3*2))),1)*$C56))</f>
        <v>0</v>
      </c>
      <c r="FS56" s="79"/>
      <c r="FT56" s="77"/>
      <c r="FU56" s="77"/>
      <c r="FV56" s="80">
        <f>IF($C56="",ROUND(MIN(1,IF(Input!$A$11="Weekly",FT56/(Formulas!$A$3*1),FT56/(Formulas!$A$3*2))),1),IF(TEXT(ISNUMBER($C56),"#####")="False",ROUND(MIN(1,IF(Input!$A$11="Weekly",FT56/(Formulas!$A$3*1),FT56/(Formulas!$A$3*2))),1),ROUND(MIN(1,IF(Input!$A$11="Weekly",FT56/(Formulas!$A$3*1),FT56/(Formulas!$A$3*2))),1)*$C56))</f>
        <v>0</v>
      </c>
      <c r="FW56" s="79"/>
      <c r="FX56" s="77"/>
      <c r="FY56" s="77"/>
      <c r="FZ56" s="80">
        <f>IF($C56="",ROUND(MIN(1,IF(Input!$A$11="Weekly",FX56/(Formulas!$A$3*1),FX56/(Formulas!$A$3*2))),1),IF(TEXT(ISNUMBER($C56),"#####")="False",ROUND(MIN(1,IF(Input!$A$11="Weekly",FX56/(Formulas!$A$3*1),FX56/(Formulas!$A$3*2))),1),ROUND(MIN(1,IF(Input!$A$11="Weekly",FX56/(Formulas!$A$3*1),FX56/(Formulas!$A$3*2))),1)*$C56))</f>
        <v>0</v>
      </c>
      <c r="GA56" s="79"/>
      <c r="GB56" s="77"/>
      <c r="GC56" s="77"/>
      <c r="GD56" s="80">
        <f>IF($C56="",ROUND(MIN(1,IF(Input!$A$11="Weekly",GB56/(Formulas!$A$3*1),GB56/(Formulas!$A$3*2))),1),IF(TEXT(ISNUMBER($C56),"#####")="False",ROUND(MIN(1,IF(Input!$A$11="Weekly",GB56/(Formulas!$A$3*1),GB56/(Formulas!$A$3*2))),1),ROUND(MIN(1,IF(Input!$A$11="Weekly",GB56/(Formulas!$A$3*1),GB56/(Formulas!$A$3*2))),1)*$C56))</f>
        <v>0</v>
      </c>
      <c r="GE56" s="79"/>
      <c r="GF56" s="77"/>
      <c r="GG56" s="77"/>
      <c r="GH56" s="80">
        <f>IF($C56="",ROUND(MIN(1,IF(Input!$A$11="Weekly",GF56/(Formulas!$A$3*1),GF56/(Formulas!$A$3*2))),1),IF(TEXT(ISNUMBER($C56),"#####")="False",ROUND(MIN(1,IF(Input!$A$11="Weekly",GF56/(Formulas!$A$3*1),GF56/(Formulas!$A$3*2))),1),ROUND(MIN(1,IF(Input!$A$11="Weekly",GF56/(Formulas!$A$3*1),GF56/(Formulas!$A$3*2))),1)*$C56))</f>
        <v>0</v>
      </c>
      <c r="GI56" s="79"/>
      <c r="GJ56" s="77"/>
      <c r="GK56" s="77"/>
      <c r="GL56" s="80">
        <f>IF($C56="",ROUND(MIN(1,IF(Input!$A$11="Weekly",GJ56/(Formulas!$A$3*1),GJ56/(Formulas!$A$3*2))),1),IF(TEXT(ISNUMBER($C56),"#####")="False",ROUND(MIN(1,IF(Input!$A$11="Weekly",GJ56/(Formulas!$A$3*1),GJ56/(Formulas!$A$3*2))),1),ROUND(MIN(1,IF(Input!$A$11="Weekly",GJ56/(Formulas!$A$3*1),GJ56/(Formulas!$A$3*2))),1)*$C56))</f>
        <v>0</v>
      </c>
      <c r="GM56" s="79"/>
      <c r="GN56" s="77"/>
      <c r="GO56" s="77"/>
      <c r="GP56" s="80">
        <f>IF($C56="",ROUND(MIN(1,IF(Input!$A$11="Weekly",GN56/(Formulas!$A$3*1),GN56/(Formulas!$A$3*2))),1),IF(TEXT(ISNUMBER($C56),"#####")="False",ROUND(MIN(1,IF(Input!$A$11="Weekly",GN56/(Formulas!$A$3*1),GN56/(Formulas!$A$3*2))),1),ROUND(MIN(1,IF(Input!$A$11="Weekly",GN56/(Formulas!$A$3*1),GN56/(Formulas!$A$3*2))),1)*$C56))</f>
        <v>0</v>
      </c>
      <c r="GQ56" s="79"/>
      <c r="GR56" s="77"/>
      <c r="GS56" s="77"/>
      <c r="GT56" s="80">
        <f>IF($C56="",ROUND(MIN(1,IF(Input!$A$11="Weekly",GR56/(Formulas!$A$3*1),GR56/(Formulas!$A$3*2))),1),IF(TEXT(ISNUMBER($C56),"#####")="False",ROUND(MIN(1,IF(Input!$A$11="Weekly",GR56/(Formulas!$A$3*1),GR56/(Formulas!$A$3*2))),1),ROUND(MIN(1,IF(Input!$A$11="Weekly",GR56/(Formulas!$A$3*1),GR56/(Formulas!$A$3*2))),1)*$C56))</f>
        <v>0</v>
      </c>
      <c r="GU56" s="79"/>
      <c r="GV56" s="77"/>
      <c r="GW56" s="77"/>
      <c r="GX56" s="80">
        <f>IF($C56="",ROUND(MIN(1,IF(Input!$A$11="Weekly",GV56/(Formulas!$A$3*1),GV56/(Formulas!$A$3*2))),1),IF(TEXT(ISNUMBER($C56),"#####")="False",ROUND(MIN(1,IF(Input!$A$11="Weekly",GV56/(Formulas!$A$3*1),GV56/(Formulas!$A$3*2))),1),ROUND(MIN(1,IF(Input!$A$11="Weekly",GV56/(Formulas!$A$3*1),GV56/(Formulas!$A$3*2))),1)*$C56))</f>
        <v>0</v>
      </c>
      <c r="GY56" s="79"/>
      <c r="GZ56" s="77"/>
      <c r="HA56" s="77"/>
      <c r="HB56" s="80">
        <f>IF($C56="",ROUND(MIN(1,IF(Input!$A$11="Weekly",GZ56/(Formulas!$A$3*1),GZ56/(Formulas!$A$3*2))),1),IF(TEXT(ISNUMBER($C56),"#####")="False",ROUND(MIN(1,IF(Input!$A$11="Weekly",GZ56/(Formulas!$A$3*1),GZ56/(Formulas!$A$3*2))),1),ROUND(MIN(1,IF(Input!$A$11="Weekly",GZ56/(Formulas!$A$3*1),GZ56/(Formulas!$A$3*2))),1)*$C56))</f>
        <v>0</v>
      </c>
      <c r="HC56" s="79"/>
      <c r="HD56" s="77"/>
      <c r="HE56" s="77"/>
      <c r="HF56" s="80">
        <f>IF($C56="",ROUND(MIN(1,IF(Input!$A$11="Weekly",HD56/(Formulas!$A$3*1),HD56/(Formulas!$A$3*2))),1),IF(TEXT(ISNUMBER($C56),"#####")="False",ROUND(MIN(1,IF(Input!$A$11="Weekly",HD56/(Formulas!$A$3*1),HD56/(Formulas!$A$3*2))),1),ROUND(MIN(1,IF(Input!$A$11="Weekly",HD56/(Formulas!$A$3*1),HD56/(Formulas!$A$3*2))),1)*$C56))</f>
        <v>0</v>
      </c>
      <c r="HG56" s="79"/>
      <c r="HH56" s="35"/>
      <c r="HI56" s="35">
        <f t="shared" si="4"/>
        <v>0</v>
      </c>
      <c r="HJ56" s="35"/>
      <c r="HK56" s="35">
        <f t="shared" si="5"/>
        <v>0</v>
      </c>
      <c r="HL56" s="35"/>
      <c r="HM56" s="35">
        <f t="shared" si="6"/>
        <v>0</v>
      </c>
      <c r="HN56" s="35"/>
      <c r="HO56" s="35">
        <f t="shared" si="3"/>
        <v>0</v>
      </c>
      <c r="HP56" s="35"/>
      <c r="HQ56" s="35"/>
      <c r="HR56" s="35"/>
      <c r="HS56" s="35"/>
      <c r="HT56" s="35"/>
    </row>
    <row r="57" spans="1:228" x14ac:dyDescent="0.25">
      <c r="B57" s="74"/>
      <c r="D57" s="77"/>
      <c r="E57" s="77"/>
      <c r="F57" s="80">
        <f>IF($C57="",ROUND(MIN(1,IF(Input!$A$11="Weekly",D57/(Formulas!$A$3*1),D57/(Formulas!$A$3*2))),1),IF(TEXT(ISNUMBER($C57),"#####")="False",ROUND(MIN(1,IF(Input!$A$11="Weekly",D57/(Formulas!$A$3*1),D57/(Formulas!$A$3*2))),1),ROUND(MIN(1,IF(Input!$A$11="Weekly",D57/(Formulas!$A$3*1),D57/(Formulas!$A$3*2))),1)*$C57))</f>
        <v>0</v>
      </c>
      <c r="G57" s="101"/>
      <c r="H57" s="77"/>
      <c r="I57" s="77"/>
      <c r="J57" s="80">
        <f>IF($C57="",ROUND(MIN(1,IF(Input!$A$11="Weekly",H57/(Formulas!$A$3*1),H57/(Formulas!$A$3*2))),1),IF(TEXT(ISNUMBER($C57),"#####")="False",ROUND(MIN(1,IF(Input!$A$11="Weekly",H57/(Formulas!$A$3*1),H57/(Formulas!$A$3*2))),1),ROUND(MIN(1,IF(Input!$A$11="Weekly",H57/(Formulas!$A$3*1),H57/(Formulas!$A$3*2))),1)*$C57))</f>
        <v>0</v>
      </c>
      <c r="K57" s="101"/>
      <c r="L57" s="77"/>
      <c r="M57" s="77"/>
      <c r="N57" s="80">
        <f>IF($C57="",ROUND(MIN(1,IF(Input!$A$11="Weekly",L57/(Formulas!$A$3*1),L57/(Formulas!$A$3*2))),1),IF(TEXT(ISNUMBER($C57),"#####")="False",ROUND(MIN(1,IF(Input!$A$11="Weekly",L57/(Formulas!$A$3*1),L57/(Formulas!$A$3*2))),1),ROUND(MIN(1,IF(Input!$A$11="Weekly",L57/(Formulas!$A$3*1),L57/(Formulas!$A$3*2))),1)*$C57))</f>
        <v>0</v>
      </c>
      <c r="O57" s="101"/>
      <c r="P57" s="77"/>
      <c r="Q57" s="77"/>
      <c r="R57" s="80">
        <f>IF($C57="",ROUND(MIN(1,IF(Input!$A$11="Weekly",P57/(Formulas!$A$3*1),P57/(Formulas!$A$3*2))),1),IF(TEXT(ISNUMBER($C57),"#####")="False",ROUND(MIN(1,IF(Input!$A$11="Weekly",P57/(Formulas!$A$3*1),P57/(Formulas!$A$3*2))),1),ROUND(MIN(1,IF(Input!$A$11="Weekly",P57/(Formulas!$A$3*1),P57/(Formulas!$A$3*2))),1)*$C57))</f>
        <v>0</v>
      </c>
      <c r="S57" s="101"/>
      <c r="T57" s="77"/>
      <c r="U57" s="77"/>
      <c r="V57" s="80">
        <f>IF($C57="",ROUND(MIN(1,IF(Input!$A$11="Weekly",T57/(Formulas!$A$3*1),T57/(Formulas!$A$3*2))),1),IF(TEXT(ISNUMBER($C57),"#####")="False",ROUND(MIN(1,IF(Input!$A$11="Weekly",T57/(Formulas!$A$3*1),T57/(Formulas!$A$3*2))),1),ROUND(MIN(1,IF(Input!$A$11="Weekly",T57/(Formulas!$A$3*1),T57/(Formulas!$A$3*2))),1)*$C57))</f>
        <v>0</v>
      </c>
      <c r="W57" s="79"/>
      <c r="X57" s="77"/>
      <c r="Y57" s="77"/>
      <c r="Z57" s="80">
        <f>IF($C57="",ROUND(MIN(1,IF(Input!$A$11="Weekly",X57/(Formulas!$A$3*1),X57/(Formulas!$A$3*2))),1),IF(TEXT(ISNUMBER($C57),"#####")="False",ROUND(MIN(1,IF(Input!$A$11="Weekly",X57/(Formulas!$A$3*1),X57/(Formulas!$A$3*2))),1),ROUND(MIN(1,IF(Input!$A$11="Weekly",X57/(Formulas!$A$3*1),X57/(Formulas!$A$3*2))),1)*$C57))</f>
        <v>0</v>
      </c>
      <c r="AA57" s="101"/>
      <c r="AB57" s="77"/>
      <c r="AC57" s="77"/>
      <c r="AD57" s="80">
        <f>IF($C57="",ROUND(MIN(1,IF(Input!$A$11="Weekly",AB57/(Formulas!$A$3*1),AB57/(Formulas!$A$3*2))),1),IF(TEXT(ISNUMBER($C57),"#####")="False",ROUND(MIN(1,IF(Input!$A$11="Weekly",AB57/(Formulas!$A$3*1),AB57/(Formulas!$A$3*2))),1),ROUND(MIN(1,IF(Input!$A$11="Weekly",AB57/(Formulas!$A$3*1),AB57/(Formulas!$A$3*2))),1)*$C57))</f>
        <v>0</v>
      </c>
      <c r="AE57" s="101"/>
      <c r="AF57" s="77"/>
      <c r="AG57" s="77"/>
      <c r="AH57" s="80">
        <f>IF($C57="",ROUND(MIN(1,IF(Input!$A$11="Weekly",AF57/(Formulas!$A$3*1),AF57/(Formulas!$A$3*2))),1),IF(TEXT(ISNUMBER($C57),"#####")="False",ROUND(MIN(1,IF(Input!$A$11="Weekly",AF57/(Formulas!$A$3*1),AF57/(Formulas!$A$3*2))),1),ROUND(MIN(1,IF(Input!$A$11="Weekly",AF57/(Formulas!$A$3*1),AF57/(Formulas!$A$3*2))),1)*$C57))</f>
        <v>0</v>
      </c>
      <c r="AI57" s="101"/>
      <c r="AJ57" s="77"/>
      <c r="AK57" s="77"/>
      <c r="AL57" s="80">
        <f>IF($C57="",ROUND(MIN(1,IF(Input!$A$11="Weekly",AJ57/(Formulas!$A$3*1),AJ57/(Formulas!$A$3*2))),1),IF(TEXT(ISNUMBER($C57),"#####")="False",ROUND(MIN(1,IF(Input!$A$11="Weekly",AJ57/(Formulas!$A$3*1),AJ57/(Formulas!$A$3*2))),1),ROUND(MIN(1,IF(Input!$A$11="Weekly",AJ57/(Formulas!$A$3*1),AJ57/(Formulas!$A$3*2))),1)*$C57))</f>
        <v>0</v>
      </c>
      <c r="AM57" s="79"/>
      <c r="AN57" s="77"/>
      <c r="AO57" s="77"/>
      <c r="AP57" s="80">
        <f>IF($C57="",ROUND(MIN(1,IF(Input!$A$11="Weekly",AN57/(Formulas!$A$3*1),AN57/(Formulas!$A$3*2))),1),IF(TEXT(ISNUMBER($C57),"#####")="False",ROUND(MIN(1,IF(Input!$A$11="Weekly",AN57/(Formulas!$A$3*1),AN57/(Formulas!$A$3*2))),1),ROUND(MIN(1,IF(Input!$A$11="Weekly",AN57/(Formulas!$A$3*1),AN57/(Formulas!$A$3*2))),1)*$C57))</f>
        <v>0</v>
      </c>
      <c r="AQ57" s="79"/>
      <c r="AR57" s="77"/>
      <c r="AS57" s="77"/>
      <c r="AT57" s="80">
        <f>IF($C57="",ROUND(MIN(1,IF(Input!$A$11="Weekly",AR57/(Formulas!$A$3*1),AR57/(Formulas!$A$3*2))),1),IF(TEXT(ISNUMBER($C57),"#####")="False",ROUND(MIN(1,IF(Input!$A$11="Weekly",AR57/(Formulas!$A$3*1),AR57/(Formulas!$A$3*2))),1),ROUND(MIN(1,IF(Input!$A$11="Weekly",AR57/(Formulas!$A$3*1),AR57/(Formulas!$A$3*2))),1)*$C57))</f>
        <v>0</v>
      </c>
      <c r="AU57" s="79"/>
      <c r="AV57" s="77"/>
      <c r="AW57" s="77"/>
      <c r="AX57" s="80">
        <f>IF($C57="",ROUND(MIN(1,IF(Input!$A$11="Weekly",AV57/(Formulas!$A$3*1),AV57/(Formulas!$A$3*2))),1),IF(TEXT(ISNUMBER($C57),"#####")="False",ROUND(MIN(1,IF(Input!$A$11="Weekly",AV57/(Formulas!$A$3*1),AV57/(Formulas!$A$3*2))),1),ROUND(MIN(1,IF(Input!$A$11="Weekly",AV57/(Formulas!$A$3*1),AV57/(Formulas!$A$3*2))),1)*$C57))</f>
        <v>0</v>
      </c>
      <c r="AY57" s="79"/>
      <c r="AZ57" s="77"/>
      <c r="BA57" s="77"/>
      <c r="BB57" s="80">
        <f>IF($C57="",ROUND(MIN(1,IF(Input!$A$11="Weekly",AZ57/(Formulas!$A$3*1),AZ57/(Formulas!$A$3*2))),1),IF(TEXT(ISNUMBER($C57),"#####")="False",ROUND(MIN(1,IF(Input!$A$11="Weekly",AZ57/(Formulas!$A$3*1),AZ57/(Formulas!$A$3*2))),1),ROUND(MIN(1,IF(Input!$A$11="Weekly",AZ57/(Formulas!$A$3*1),AZ57/(Formulas!$A$3*2))),1)*$C57))</f>
        <v>0</v>
      </c>
      <c r="BC57" s="79"/>
      <c r="BD57" s="77"/>
      <c r="BE57" s="77"/>
      <c r="BF57" s="80">
        <f>IF($C57="",ROUND(MIN(1,IF(Input!$A$11="Weekly",BD57/(Formulas!$A$3*1),BD57/(Formulas!$A$3*2))),1),IF(TEXT(ISNUMBER($C57),"#####")="False",ROUND(MIN(1,IF(Input!$A$11="Weekly",BD57/(Formulas!$A$3*1),BD57/(Formulas!$A$3*2))),1),ROUND(MIN(1,IF(Input!$A$11="Weekly",BD57/(Formulas!$A$3*1),BD57/(Formulas!$A$3*2))),1)*$C57))</f>
        <v>0</v>
      </c>
      <c r="BG57" s="79"/>
      <c r="BH57" s="77"/>
      <c r="BI57" s="77"/>
      <c r="BJ57" s="80">
        <f>IF($C57="",ROUND(MIN(1,IF(Input!$A$11="Weekly",BH57/(Formulas!$A$3*1),BH57/(Formulas!$A$3*2))),1),IF(TEXT(ISNUMBER($C57),"#####")="False",ROUND(MIN(1,IF(Input!$A$11="Weekly",BH57/(Formulas!$A$3*1),BH57/(Formulas!$A$3*2))),1),ROUND(MIN(1,IF(Input!$A$11="Weekly",BH57/(Formulas!$A$3*1),BH57/(Formulas!$A$3*2))),1)*$C57))</f>
        <v>0</v>
      </c>
      <c r="BK57" s="79"/>
      <c r="BL57" s="77"/>
      <c r="BM57" s="77"/>
      <c r="BN57" s="80">
        <f>IF($C57="",ROUND(MIN(1,IF(Input!$A$11="Weekly",BL57/(Formulas!$A$3*1),BL57/(Formulas!$A$3*2))),1),IF(TEXT(ISNUMBER($C57),"#####")="False",ROUND(MIN(1,IF(Input!$A$11="Weekly",BL57/(Formulas!$A$3*1),BL57/(Formulas!$A$3*2))),1),ROUND(MIN(1,IF(Input!$A$11="Weekly",BL57/(Formulas!$A$3*1),BL57/(Formulas!$A$3*2))),1)*$C57))</f>
        <v>0</v>
      </c>
      <c r="BO57" s="79"/>
      <c r="BP57" s="77"/>
      <c r="BQ57" s="77"/>
      <c r="BR57" s="80">
        <f>IF($C57="",ROUND(MIN(1,IF(Input!$A$11="Weekly",BP57/(Formulas!$A$3*1),BP57/(Formulas!$A$3*2))),1),IF(TEXT(ISNUMBER($C57),"#####")="False",ROUND(MIN(1,IF(Input!$A$11="Weekly",BP57/(Formulas!$A$3*1),BP57/(Formulas!$A$3*2))),1),ROUND(MIN(1,IF(Input!$A$11="Weekly",BP57/(Formulas!$A$3*1),BP57/(Formulas!$A$3*2))),1)*$C57))</f>
        <v>0</v>
      </c>
      <c r="BS57" s="79"/>
      <c r="BT57" s="77"/>
      <c r="BU57" s="77"/>
      <c r="BV57" s="80">
        <f>IF($C57="",ROUND(MIN(1,IF(Input!$A$11="Weekly",BT57/(Formulas!$A$3*1),BT57/(Formulas!$A$3*2))),1),IF(TEXT(ISNUMBER($C57),"#####")="False",ROUND(MIN(1,IF(Input!$A$11="Weekly",BT57/(Formulas!$A$3*1),BT57/(Formulas!$A$3*2))),1),ROUND(MIN(1,IF(Input!$A$11="Weekly",BT57/(Formulas!$A$3*1),BT57/(Formulas!$A$3*2))),1)*$C57))</f>
        <v>0</v>
      </c>
      <c r="BW57" s="79"/>
      <c r="BX57" s="77"/>
      <c r="BY57" s="77"/>
      <c r="BZ57" s="80">
        <f>IF($C57="",ROUND(MIN(1,IF(Input!$A$11="Weekly",BX57/(Formulas!$A$3*1),BX57/(Formulas!$A$3*2))),1),IF(TEXT(ISNUMBER($C57),"#####")="False",ROUND(MIN(1,IF(Input!$A$11="Weekly",BX57/(Formulas!$A$3*1),BX57/(Formulas!$A$3*2))),1),ROUND(MIN(1,IF(Input!$A$11="Weekly",BX57/(Formulas!$A$3*1),BX57/(Formulas!$A$3*2))),1)*$C57))</f>
        <v>0</v>
      </c>
      <c r="CA57" s="79"/>
      <c r="CB57" s="77"/>
      <c r="CC57" s="77"/>
      <c r="CD57" s="80">
        <f>IF($C57="",ROUND(MIN(1,IF(Input!$A$11="Weekly",CB57/(Formulas!$A$3*1),CB57/(Formulas!$A$3*2))),1),IF(TEXT(ISNUMBER($C57),"#####")="False",ROUND(MIN(1,IF(Input!$A$11="Weekly",CB57/(Formulas!$A$3*1),CB57/(Formulas!$A$3*2))),1),ROUND(MIN(1,IF(Input!$A$11="Weekly",CB57/(Formulas!$A$3*1),CB57/(Formulas!$A$3*2))),1)*$C57))</f>
        <v>0</v>
      </c>
      <c r="CE57" s="79"/>
      <c r="CF57" s="77"/>
      <c r="CG57" s="77"/>
      <c r="CH57" s="80">
        <f>IF($C57="",ROUND(MIN(1,IF(Input!$A$11="Weekly",CF57/(Formulas!$A$3*1),CF57/(Formulas!$A$3*2))),1),IF(TEXT(ISNUMBER($C57),"#####")="False",ROUND(MIN(1,IF(Input!$A$11="Weekly",CF57/(Formulas!$A$3*1),CF57/(Formulas!$A$3*2))),1),ROUND(MIN(1,IF(Input!$A$11="Weekly",CF57/(Formulas!$A$3*1),CF57/(Formulas!$A$3*2))),1)*$C57))</f>
        <v>0</v>
      </c>
      <c r="CI57" s="79"/>
      <c r="CJ57" s="77"/>
      <c r="CK57" s="77"/>
      <c r="CL57" s="80">
        <f>IF($C57="",ROUND(MIN(1,IF(Input!$A$11="Weekly",CJ57/(Formulas!$A$3*1),CJ57/(Formulas!$A$3*2))),1),IF(TEXT(ISNUMBER($C57),"#####")="False",ROUND(MIN(1,IF(Input!$A$11="Weekly",CJ57/(Formulas!$A$3*1),CJ57/(Formulas!$A$3*2))),1),ROUND(MIN(1,IF(Input!$A$11="Weekly",CJ57/(Formulas!$A$3*1),CJ57/(Formulas!$A$3*2))),1)*$C57))</f>
        <v>0</v>
      </c>
      <c r="CM57" s="79"/>
      <c r="CN57" s="77"/>
      <c r="CO57" s="77"/>
      <c r="CP57" s="80">
        <f>IF($C57="",ROUND(MIN(1,IF(Input!$A$11="Weekly",CN57/(Formulas!$A$3*1),CN57/(Formulas!$A$3*2))),1),IF(TEXT(ISNUMBER($C57),"#####")="False",ROUND(MIN(1,IF(Input!$A$11="Weekly",CN57/(Formulas!$A$3*1),CN57/(Formulas!$A$3*2))),1),ROUND(MIN(1,IF(Input!$A$11="Weekly",CN57/(Formulas!$A$3*1),CN57/(Formulas!$A$3*2))),1)*$C57))</f>
        <v>0</v>
      </c>
      <c r="CQ57" s="79"/>
      <c r="CR57" s="77"/>
      <c r="CS57" s="77"/>
      <c r="CT57" s="80">
        <f>IF($C57="",ROUND(MIN(1,IF(Input!$A$11="Weekly",CR57/(Formulas!$A$3*1),CR57/(Formulas!$A$3*2))),1),IF(TEXT(ISNUMBER($C57),"#####")="False",ROUND(MIN(1,IF(Input!$A$11="Weekly",CR57/(Formulas!$A$3*1),CR57/(Formulas!$A$3*2))),1),ROUND(MIN(1,IF(Input!$A$11="Weekly",CR57/(Formulas!$A$3*1),CR57/(Formulas!$A$3*2))),1)*$C57))</f>
        <v>0</v>
      </c>
      <c r="CU57" s="79"/>
      <c r="CV57" s="77"/>
      <c r="CW57" s="77"/>
      <c r="CX57" s="80">
        <f>IF($C57="",ROUND(MIN(1,IF(Input!$A$11="Weekly",CV57/(Formulas!$A$3*1),CV57/(Formulas!$A$3*2))),1),IF(TEXT(ISNUMBER($C57),"#####")="False",ROUND(MIN(1,IF(Input!$A$11="Weekly",CV57/(Formulas!$A$3*1),CV57/(Formulas!$A$3*2))),1),ROUND(MIN(1,IF(Input!$A$11="Weekly",CV57/(Formulas!$A$3*1),CV57/(Formulas!$A$3*2))),1)*$C57))</f>
        <v>0</v>
      </c>
      <c r="CY57" s="79"/>
      <c r="CZ57" s="77"/>
      <c r="DA57" s="77"/>
      <c r="DB57" s="80">
        <f>IF($C57="",ROUND(MIN(1,IF(Input!$A$11="Weekly",CZ57/(Formulas!$A$3*1),CZ57/(Formulas!$A$3*2))),1),IF(TEXT(ISNUMBER($C57),"#####")="False",ROUND(MIN(1,IF(Input!$A$11="Weekly",CZ57/(Formulas!$A$3*1),CZ57/(Formulas!$A$3*2))),1),ROUND(MIN(1,IF(Input!$A$11="Weekly",CZ57/(Formulas!$A$3*1),CZ57/(Formulas!$A$3*2))),1)*$C57))</f>
        <v>0</v>
      </c>
      <c r="DC57" s="79"/>
      <c r="DD57" s="77"/>
      <c r="DE57" s="77"/>
      <c r="DF57" s="80">
        <f>IF($C57="",ROUND(MIN(1,IF(Input!$A$11="Weekly",DD57/(Formulas!$A$3*1),DD57/(Formulas!$A$3*2))),1),IF(TEXT(ISNUMBER($C57),"#####")="False",ROUND(MIN(1,IF(Input!$A$11="Weekly",DD57/(Formulas!$A$3*1),DD57/(Formulas!$A$3*2))),1),ROUND(MIN(1,IF(Input!$A$11="Weekly",DD57/(Formulas!$A$3*1),DD57/(Formulas!$A$3*2))),1)*$C57))</f>
        <v>0</v>
      </c>
      <c r="DG57" s="79"/>
      <c r="DH57" s="77"/>
      <c r="DI57" s="77"/>
      <c r="DJ57" s="80">
        <f>IF($C57="",ROUND(MIN(1,IF(Input!$A$11="Weekly",DH57/(Formulas!$A$3*1),DH57/(Formulas!$A$3*2))),1),IF(TEXT(ISNUMBER($C57),"#####")="False",ROUND(MIN(1,IF(Input!$A$11="Weekly",DH57/(Formulas!$A$3*1),DH57/(Formulas!$A$3*2))),1),ROUND(MIN(1,IF(Input!$A$11="Weekly",DH57/(Formulas!$A$3*1),DH57/(Formulas!$A$3*2))),1)*$C57))</f>
        <v>0</v>
      </c>
      <c r="DK57" s="79"/>
      <c r="DL57" s="77"/>
      <c r="DM57" s="77"/>
      <c r="DN57" s="80">
        <f>IF($C57="",ROUND(MIN(1,IF(Input!$A$11="Weekly",DL57/(Formulas!$A$3*1),DL57/(Formulas!$A$3*2))),1),IF(TEXT(ISNUMBER($C57),"#####")="False",ROUND(MIN(1,IF(Input!$A$11="Weekly",DL57/(Formulas!$A$3*1),DL57/(Formulas!$A$3*2))),1),ROUND(MIN(1,IF(Input!$A$11="Weekly",DL57/(Formulas!$A$3*1),DL57/(Formulas!$A$3*2))),1)*$C57))</f>
        <v>0</v>
      </c>
      <c r="DO57" s="79"/>
      <c r="DP57" s="77"/>
      <c r="DQ57" s="77"/>
      <c r="DR57" s="80">
        <f>IF($C57="",ROUND(MIN(1,IF(Input!$A$11="Weekly",DP57/(Formulas!$A$3*1),DP57/(Formulas!$A$3*2))),1),IF(TEXT(ISNUMBER($C57),"#####")="False",ROUND(MIN(1,IF(Input!$A$11="Weekly",DP57/(Formulas!$A$3*1),DP57/(Formulas!$A$3*2))),1),ROUND(MIN(1,IF(Input!$A$11="Weekly",DP57/(Formulas!$A$3*1),DP57/(Formulas!$A$3*2))),1)*$C57))</f>
        <v>0</v>
      </c>
      <c r="DS57" s="79"/>
      <c r="DT57" s="77"/>
      <c r="DU57" s="77"/>
      <c r="DV57" s="80">
        <f>IF($C57="",ROUND(MIN(1,IF(Input!$A$11="Weekly",DT57/(Formulas!$A$3*1),DT57/(Formulas!$A$3*2))),1),IF(TEXT(ISNUMBER($C57),"#####")="False",ROUND(MIN(1,IF(Input!$A$11="Weekly",DT57/(Formulas!$A$3*1),DT57/(Formulas!$A$3*2))),1),ROUND(MIN(1,IF(Input!$A$11="Weekly",DT57/(Formulas!$A$3*1),DT57/(Formulas!$A$3*2))),1)*$C57))</f>
        <v>0</v>
      </c>
      <c r="DW57" s="79"/>
      <c r="DX57" s="77"/>
      <c r="DY57" s="77"/>
      <c r="DZ57" s="80">
        <f>IF($C57="",ROUND(MIN(1,IF(Input!$A$11="Weekly",DX57/(Formulas!$A$3*1),DX57/(Formulas!$A$3*2))),1),IF(TEXT(ISNUMBER($C57),"#####")="False",ROUND(MIN(1,IF(Input!$A$11="Weekly",DX57/(Formulas!$A$3*1),DX57/(Formulas!$A$3*2))),1),ROUND(MIN(1,IF(Input!$A$11="Weekly",DX57/(Formulas!$A$3*1),DX57/(Formulas!$A$3*2))),1)*$C57))</f>
        <v>0</v>
      </c>
      <c r="EA57" s="79"/>
      <c r="EB57" s="77"/>
      <c r="EC57" s="77"/>
      <c r="ED57" s="80">
        <f>IF($C57="",ROUND(MIN(1,IF(Input!$A$11="Weekly",EB57/(Formulas!$A$3*1),EB57/(Formulas!$A$3*2))),1),IF(TEXT(ISNUMBER($C57),"#####")="False",ROUND(MIN(1,IF(Input!$A$11="Weekly",EB57/(Formulas!$A$3*1),EB57/(Formulas!$A$3*2))),1),ROUND(MIN(1,IF(Input!$A$11="Weekly",EB57/(Formulas!$A$3*1),EB57/(Formulas!$A$3*2))),1)*$C57))</f>
        <v>0</v>
      </c>
      <c r="EE57" s="79"/>
      <c r="EF57" s="77"/>
      <c r="EG57" s="77"/>
      <c r="EH57" s="80">
        <f>IF($C57="",ROUND(MIN(1,IF(Input!$A$11="Weekly",EF57/(Formulas!$A$3*1),EF57/(Formulas!$A$3*2))),1),IF(TEXT(ISNUMBER($C57),"#####")="False",ROUND(MIN(1,IF(Input!$A$11="Weekly",EF57/(Formulas!$A$3*1),EF57/(Formulas!$A$3*2))),1),ROUND(MIN(1,IF(Input!$A$11="Weekly",EF57/(Formulas!$A$3*1),EF57/(Formulas!$A$3*2))),1)*$C57))</f>
        <v>0</v>
      </c>
      <c r="EI57" s="79"/>
      <c r="EJ57" s="77"/>
      <c r="EK57" s="77"/>
      <c r="EL57" s="80">
        <f>IF($C57="",ROUND(MIN(1,IF(Input!$A$11="Weekly",EJ57/(Formulas!$A$3*1),EJ57/(Formulas!$A$3*2))),1),IF(TEXT(ISNUMBER($C57),"#####")="False",ROUND(MIN(1,IF(Input!$A$11="Weekly",EJ57/(Formulas!$A$3*1),EJ57/(Formulas!$A$3*2))),1),ROUND(MIN(1,IF(Input!$A$11="Weekly",EJ57/(Formulas!$A$3*1),EJ57/(Formulas!$A$3*2))),1)*$C57))</f>
        <v>0</v>
      </c>
      <c r="EM57" s="79"/>
      <c r="EN57" s="77"/>
      <c r="EO57" s="77"/>
      <c r="EP57" s="80">
        <f>IF($C57="",ROUND(MIN(1,IF(Input!$A$11="Weekly",EN57/(Formulas!$A$3*1),EN57/(Formulas!$A$3*2))),1),IF(TEXT(ISNUMBER($C57),"#####")="False",ROUND(MIN(1,IF(Input!$A$11="Weekly",EN57/(Formulas!$A$3*1),EN57/(Formulas!$A$3*2))),1),ROUND(MIN(1,IF(Input!$A$11="Weekly",EN57/(Formulas!$A$3*1),EN57/(Formulas!$A$3*2))),1)*$C57))</f>
        <v>0</v>
      </c>
      <c r="EQ57" s="79"/>
      <c r="ER57" s="77"/>
      <c r="ES57" s="77"/>
      <c r="ET57" s="80">
        <f>IF($C57="",ROUND(MIN(1,IF(Input!$A$11="Weekly",ER57/(Formulas!$A$3*1),ER57/(Formulas!$A$3*2))),1),IF(TEXT(ISNUMBER($C57),"#####")="False",ROUND(MIN(1,IF(Input!$A$11="Weekly",ER57/(Formulas!$A$3*1),ER57/(Formulas!$A$3*2))),1),ROUND(MIN(1,IF(Input!$A$11="Weekly",ER57/(Formulas!$A$3*1),ER57/(Formulas!$A$3*2))),1)*$C57))</f>
        <v>0</v>
      </c>
      <c r="EU57" s="79"/>
      <c r="EV57" s="77"/>
      <c r="EW57" s="77"/>
      <c r="EX57" s="80">
        <f>IF($C57="",ROUND(MIN(1,IF(Input!$A$11="Weekly",EV57/(Formulas!$A$3*1),EV57/(Formulas!$A$3*2))),1),IF(TEXT(ISNUMBER($C57),"#####")="False",ROUND(MIN(1,IF(Input!$A$11="Weekly",EV57/(Formulas!$A$3*1),EV57/(Formulas!$A$3*2))),1),ROUND(MIN(1,IF(Input!$A$11="Weekly",EV57/(Formulas!$A$3*1),EV57/(Formulas!$A$3*2))),1)*$C57))</f>
        <v>0</v>
      </c>
      <c r="EY57" s="79"/>
      <c r="EZ57" s="77"/>
      <c r="FA57" s="77"/>
      <c r="FB57" s="80">
        <f>IF($C57="",ROUND(MIN(1,IF(Input!$A$11="Weekly",EZ57/(Formulas!$A$3*1),EZ57/(Formulas!$A$3*2))),1),IF(TEXT(ISNUMBER($C57),"#####")="False",ROUND(MIN(1,IF(Input!$A$11="Weekly",EZ57/(Formulas!$A$3*1),EZ57/(Formulas!$A$3*2))),1),ROUND(MIN(1,IF(Input!$A$11="Weekly",EZ57/(Formulas!$A$3*1),EZ57/(Formulas!$A$3*2))),1)*$C57))</f>
        <v>0</v>
      </c>
      <c r="FC57" s="79"/>
      <c r="FD57" s="77"/>
      <c r="FE57" s="77"/>
      <c r="FF57" s="80">
        <f>IF($C57="",ROUND(MIN(1,IF(Input!$A$11="Weekly",FD57/(Formulas!$A$3*1),FD57/(Formulas!$A$3*2))),1),IF(TEXT(ISNUMBER($C57),"#####")="False",ROUND(MIN(1,IF(Input!$A$11="Weekly",FD57/(Formulas!$A$3*1),FD57/(Formulas!$A$3*2))),1),ROUND(MIN(1,IF(Input!$A$11="Weekly",FD57/(Formulas!$A$3*1),FD57/(Formulas!$A$3*2))),1)*$C57))</f>
        <v>0</v>
      </c>
      <c r="FG57" s="79"/>
      <c r="FH57" s="77"/>
      <c r="FI57" s="77"/>
      <c r="FJ57" s="80">
        <f>IF($C57="",ROUND(MIN(1,IF(Input!$A$11="Weekly",FH57/(Formulas!$A$3*1),FH57/(Formulas!$A$3*2))),1),IF(TEXT(ISNUMBER($C57),"#####")="False",ROUND(MIN(1,IF(Input!$A$11="Weekly",FH57/(Formulas!$A$3*1),FH57/(Formulas!$A$3*2))),1),ROUND(MIN(1,IF(Input!$A$11="Weekly",FH57/(Formulas!$A$3*1),FH57/(Formulas!$A$3*2))),1)*$C57))</f>
        <v>0</v>
      </c>
      <c r="FK57" s="79"/>
      <c r="FL57" s="77"/>
      <c r="FM57" s="77"/>
      <c r="FN57" s="80">
        <f>IF($C57="",ROUND(MIN(1,IF(Input!$A$11="Weekly",FL57/(Formulas!$A$3*1),FL57/(Formulas!$A$3*2))),1),IF(TEXT(ISNUMBER($C57),"#####")="False",ROUND(MIN(1,IF(Input!$A$11="Weekly",FL57/(Formulas!$A$3*1),FL57/(Formulas!$A$3*2))),1),ROUND(MIN(1,IF(Input!$A$11="Weekly",FL57/(Formulas!$A$3*1),FL57/(Formulas!$A$3*2))),1)*$C57))</f>
        <v>0</v>
      </c>
      <c r="FO57" s="79"/>
      <c r="FP57" s="77"/>
      <c r="FQ57" s="77"/>
      <c r="FR57" s="80">
        <f>IF($C57="",ROUND(MIN(1,IF(Input!$A$11="Weekly",FP57/(Formulas!$A$3*1),FP57/(Formulas!$A$3*2))),1),IF(TEXT(ISNUMBER($C57),"#####")="False",ROUND(MIN(1,IF(Input!$A$11="Weekly",FP57/(Formulas!$A$3*1),FP57/(Formulas!$A$3*2))),1),ROUND(MIN(1,IF(Input!$A$11="Weekly",FP57/(Formulas!$A$3*1),FP57/(Formulas!$A$3*2))),1)*$C57))</f>
        <v>0</v>
      </c>
      <c r="FS57" s="79"/>
      <c r="FT57" s="77"/>
      <c r="FU57" s="77"/>
      <c r="FV57" s="80">
        <f>IF($C57="",ROUND(MIN(1,IF(Input!$A$11="Weekly",FT57/(Formulas!$A$3*1),FT57/(Formulas!$A$3*2))),1),IF(TEXT(ISNUMBER($C57),"#####")="False",ROUND(MIN(1,IF(Input!$A$11="Weekly",FT57/(Formulas!$A$3*1),FT57/(Formulas!$A$3*2))),1),ROUND(MIN(1,IF(Input!$A$11="Weekly",FT57/(Formulas!$A$3*1),FT57/(Formulas!$A$3*2))),1)*$C57))</f>
        <v>0</v>
      </c>
      <c r="FW57" s="79"/>
      <c r="FX57" s="77"/>
      <c r="FY57" s="77"/>
      <c r="FZ57" s="80">
        <f>IF($C57="",ROUND(MIN(1,IF(Input!$A$11="Weekly",FX57/(Formulas!$A$3*1),FX57/(Formulas!$A$3*2))),1),IF(TEXT(ISNUMBER($C57),"#####")="False",ROUND(MIN(1,IF(Input!$A$11="Weekly",FX57/(Formulas!$A$3*1),FX57/(Formulas!$A$3*2))),1),ROUND(MIN(1,IF(Input!$A$11="Weekly",FX57/(Formulas!$A$3*1),FX57/(Formulas!$A$3*2))),1)*$C57))</f>
        <v>0</v>
      </c>
      <c r="GA57" s="79"/>
      <c r="GB57" s="77"/>
      <c r="GC57" s="77"/>
      <c r="GD57" s="80">
        <f>IF($C57="",ROUND(MIN(1,IF(Input!$A$11="Weekly",GB57/(Formulas!$A$3*1),GB57/(Formulas!$A$3*2))),1),IF(TEXT(ISNUMBER($C57),"#####")="False",ROUND(MIN(1,IF(Input!$A$11="Weekly",GB57/(Formulas!$A$3*1),GB57/(Formulas!$A$3*2))),1),ROUND(MIN(1,IF(Input!$A$11="Weekly",GB57/(Formulas!$A$3*1),GB57/(Formulas!$A$3*2))),1)*$C57))</f>
        <v>0</v>
      </c>
      <c r="GE57" s="79"/>
      <c r="GF57" s="77"/>
      <c r="GG57" s="77"/>
      <c r="GH57" s="80">
        <f>IF($C57="",ROUND(MIN(1,IF(Input!$A$11="Weekly",GF57/(Formulas!$A$3*1),GF57/(Formulas!$A$3*2))),1),IF(TEXT(ISNUMBER($C57),"#####")="False",ROUND(MIN(1,IF(Input!$A$11="Weekly",GF57/(Formulas!$A$3*1),GF57/(Formulas!$A$3*2))),1),ROUND(MIN(1,IF(Input!$A$11="Weekly",GF57/(Formulas!$A$3*1),GF57/(Formulas!$A$3*2))),1)*$C57))</f>
        <v>0</v>
      </c>
      <c r="GI57" s="79"/>
      <c r="GJ57" s="77"/>
      <c r="GK57" s="77"/>
      <c r="GL57" s="80">
        <f>IF($C57="",ROUND(MIN(1,IF(Input!$A$11="Weekly",GJ57/(Formulas!$A$3*1),GJ57/(Formulas!$A$3*2))),1),IF(TEXT(ISNUMBER($C57),"#####")="False",ROUND(MIN(1,IF(Input!$A$11="Weekly",GJ57/(Formulas!$A$3*1),GJ57/(Formulas!$A$3*2))),1),ROUND(MIN(1,IF(Input!$A$11="Weekly",GJ57/(Formulas!$A$3*1),GJ57/(Formulas!$A$3*2))),1)*$C57))</f>
        <v>0</v>
      </c>
      <c r="GM57" s="79"/>
      <c r="GN57" s="77"/>
      <c r="GO57" s="77"/>
      <c r="GP57" s="80">
        <f>IF($C57="",ROUND(MIN(1,IF(Input!$A$11="Weekly",GN57/(Formulas!$A$3*1),GN57/(Formulas!$A$3*2))),1),IF(TEXT(ISNUMBER($C57),"#####")="False",ROUND(MIN(1,IF(Input!$A$11="Weekly",GN57/(Formulas!$A$3*1),GN57/(Formulas!$A$3*2))),1),ROUND(MIN(1,IF(Input!$A$11="Weekly",GN57/(Formulas!$A$3*1),GN57/(Formulas!$A$3*2))),1)*$C57))</f>
        <v>0</v>
      </c>
      <c r="GQ57" s="79"/>
      <c r="GR57" s="77"/>
      <c r="GS57" s="77"/>
      <c r="GT57" s="80">
        <f>IF($C57="",ROUND(MIN(1,IF(Input!$A$11="Weekly",GR57/(Formulas!$A$3*1),GR57/(Formulas!$A$3*2))),1),IF(TEXT(ISNUMBER($C57),"#####")="False",ROUND(MIN(1,IF(Input!$A$11="Weekly",GR57/(Formulas!$A$3*1),GR57/(Formulas!$A$3*2))),1),ROUND(MIN(1,IF(Input!$A$11="Weekly",GR57/(Formulas!$A$3*1),GR57/(Formulas!$A$3*2))),1)*$C57))</f>
        <v>0</v>
      </c>
      <c r="GU57" s="79"/>
      <c r="GV57" s="77"/>
      <c r="GW57" s="77"/>
      <c r="GX57" s="80">
        <f>IF($C57="",ROUND(MIN(1,IF(Input!$A$11="Weekly",GV57/(Formulas!$A$3*1),GV57/(Formulas!$A$3*2))),1),IF(TEXT(ISNUMBER($C57),"#####")="False",ROUND(MIN(1,IF(Input!$A$11="Weekly",GV57/(Formulas!$A$3*1),GV57/(Formulas!$A$3*2))),1),ROUND(MIN(1,IF(Input!$A$11="Weekly",GV57/(Formulas!$A$3*1),GV57/(Formulas!$A$3*2))),1)*$C57))</f>
        <v>0</v>
      </c>
      <c r="GY57" s="79"/>
      <c r="GZ57" s="77"/>
      <c r="HA57" s="77"/>
      <c r="HB57" s="80">
        <f>IF($C57="",ROUND(MIN(1,IF(Input!$A$11="Weekly",GZ57/(Formulas!$A$3*1),GZ57/(Formulas!$A$3*2))),1),IF(TEXT(ISNUMBER($C57),"#####")="False",ROUND(MIN(1,IF(Input!$A$11="Weekly",GZ57/(Formulas!$A$3*1),GZ57/(Formulas!$A$3*2))),1),ROUND(MIN(1,IF(Input!$A$11="Weekly",GZ57/(Formulas!$A$3*1),GZ57/(Formulas!$A$3*2))),1)*$C57))</f>
        <v>0</v>
      </c>
      <c r="HC57" s="79"/>
      <c r="HD57" s="77"/>
      <c r="HE57" s="77"/>
      <c r="HF57" s="80">
        <f>IF($C57="",ROUND(MIN(1,IF(Input!$A$11="Weekly",HD57/(Formulas!$A$3*1),HD57/(Formulas!$A$3*2))),1),IF(TEXT(ISNUMBER($C57),"#####")="False",ROUND(MIN(1,IF(Input!$A$11="Weekly",HD57/(Formulas!$A$3*1),HD57/(Formulas!$A$3*2))),1),ROUND(MIN(1,IF(Input!$A$11="Weekly",HD57/(Formulas!$A$3*1),HD57/(Formulas!$A$3*2))),1)*$C57))</f>
        <v>0</v>
      </c>
      <c r="HG57" s="79"/>
      <c r="HH57" s="35"/>
      <c r="HI57" s="35">
        <f t="shared" si="4"/>
        <v>0</v>
      </c>
      <c r="HJ57" s="35"/>
      <c r="HK57" s="35">
        <f t="shared" si="5"/>
        <v>0</v>
      </c>
      <c r="HL57" s="35"/>
      <c r="HM57" s="35">
        <f t="shared" si="6"/>
        <v>0</v>
      </c>
      <c r="HN57" s="35"/>
      <c r="HO57" s="35">
        <f t="shared" si="3"/>
        <v>0</v>
      </c>
      <c r="HP57" s="35"/>
      <c r="HQ57" s="35"/>
      <c r="HR57" s="35"/>
      <c r="HS57" s="35"/>
      <c r="HT57" s="35"/>
    </row>
    <row r="58" spans="1:228" x14ac:dyDescent="0.25">
      <c r="B58" s="74"/>
      <c r="D58" s="77"/>
      <c r="E58" s="77"/>
      <c r="F58" s="80">
        <f>IF($C58="",ROUND(MIN(1,IF(Input!$A$11="Weekly",D58/(Formulas!$A$3*1),D58/(Formulas!$A$3*2))),1),IF(TEXT(ISNUMBER($C58),"#####")="False",ROUND(MIN(1,IF(Input!$A$11="Weekly",D58/(Formulas!$A$3*1),D58/(Formulas!$A$3*2))),1),ROUND(MIN(1,IF(Input!$A$11="Weekly",D58/(Formulas!$A$3*1),D58/(Formulas!$A$3*2))),1)*$C58))</f>
        <v>0</v>
      </c>
      <c r="G58" s="101"/>
      <c r="H58" s="77"/>
      <c r="I58" s="77"/>
      <c r="J58" s="80">
        <f>IF($C58="",ROUND(MIN(1,IF(Input!$A$11="Weekly",H58/(Formulas!$A$3*1),H58/(Formulas!$A$3*2))),1),IF(TEXT(ISNUMBER($C58),"#####")="False",ROUND(MIN(1,IF(Input!$A$11="Weekly",H58/(Formulas!$A$3*1),H58/(Formulas!$A$3*2))),1),ROUND(MIN(1,IF(Input!$A$11="Weekly",H58/(Formulas!$A$3*1),H58/(Formulas!$A$3*2))),1)*$C58))</f>
        <v>0</v>
      </c>
      <c r="K58" s="101"/>
      <c r="L58" s="77"/>
      <c r="M58" s="77"/>
      <c r="N58" s="80">
        <f>IF($C58="",ROUND(MIN(1,IF(Input!$A$11="Weekly",L58/(Formulas!$A$3*1),L58/(Formulas!$A$3*2))),1),IF(TEXT(ISNUMBER($C58),"#####")="False",ROUND(MIN(1,IF(Input!$A$11="Weekly",L58/(Formulas!$A$3*1),L58/(Formulas!$A$3*2))),1),ROUND(MIN(1,IF(Input!$A$11="Weekly",L58/(Formulas!$A$3*1),L58/(Formulas!$A$3*2))),1)*$C58))</f>
        <v>0</v>
      </c>
      <c r="O58" s="101"/>
      <c r="P58" s="77"/>
      <c r="Q58" s="77"/>
      <c r="R58" s="80">
        <f>IF($C58="",ROUND(MIN(1,IF(Input!$A$11="Weekly",P58/(Formulas!$A$3*1),P58/(Formulas!$A$3*2))),1),IF(TEXT(ISNUMBER($C58),"#####")="False",ROUND(MIN(1,IF(Input!$A$11="Weekly",P58/(Formulas!$A$3*1),P58/(Formulas!$A$3*2))),1),ROUND(MIN(1,IF(Input!$A$11="Weekly",P58/(Formulas!$A$3*1),P58/(Formulas!$A$3*2))),1)*$C58))</f>
        <v>0</v>
      </c>
      <c r="S58" s="101"/>
      <c r="T58" s="77"/>
      <c r="U58" s="77"/>
      <c r="V58" s="80">
        <f>IF($C58="",ROUND(MIN(1,IF(Input!$A$11="Weekly",T58/(Formulas!$A$3*1),T58/(Formulas!$A$3*2))),1),IF(TEXT(ISNUMBER($C58),"#####")="False",ROUND(MIN(1,IF(Input!$A$11="Weekly",T58/(Formulas!$A$3*1),T58/(Formulas!$A$3*2))),1),ROUND(MIN(1,IF(Input!$A$11="Weekly",T58/(Formulas!$A$3*1),T58/(Formulas!$A$3*2))),1)*$C58))</f>
        <v>0</v>
      </c>
      <c r="W58" s="79"/>
      <c r="X58" s="77"/>
      <c r="Y58" s="77"/>
      <c r="Z58" s="80">
        <f>IF($C58="",ROUND(MIN(1,IF(Input!$A$11="Weekly",X58/(Formulas!$A$3*1),X58/(Formulas!$A$3*2))),1),IF(TEXT(ISNUMBER($C58),"#####")="False",ROUND(MIN(1,IF(Input!$A$11="Weekly",X58/(Formulas!$A$3*1),X58/(Formulas!$A$3*2))),1),ROUND(MIN(1,IF(Input!$A$11="Weekly",X58/(Formulas!$A$3*1),X58/(Formulas!$A$3*2))),1)*$C58))</f>
        <v>0</v>
      </c>
      <c r="AA58" s="101"/>
      <c r="AB58" s="77"/>
      <c r="AC58" s="77"/>
      <c r="AD58" s="80">
        <f>IF($C58="",ROUND(MIN(1,IF(Input!$A$11="Weekly",AB58/(Formulas!$A$3*1),AB58/(Formulas!$A$3*2))),1),IF(TEXT(ISNUMBER($C58),"#####")="False",ROUND(MIN(1,IF(Input!$A$11="Weekly",AB58/(Formulas!$A$3*1),AB58/(Formulas!$A$3*2))),1),ROUND(MIN(1,IF(Input!$A$11="Weekly",AB58/(Formulas!$A$3*1),AB58/(Formulas!$A$3*2))),1)*$C58))</f>
        <v>0</v>
      </c>
      <c r="AE58" s="101"/>
      <c r="AF58" s="77"/>
      <c r="AG58" s="77"/>
      <c r="AH58" s="80">
        <f>IF($C58="",ROUND(MIN(1,IF(Input!$A$11="Weekly",AF58/(Formulas!$A$3*1),AF58/(Formulas!$A$3*2))),1),IF(TEXT(ISNUMBER($C58),"#####")="False",ROUND(MIN(1,IF(Input!$A$11="Weekly",AF58/(Formulas!$A$3*1),AF58/(Formulas!$A$3*2))),1),ROUND(MIN(1,IF(Input!$A$11="Weekly",AF58/(Formulas!$A$3*1),AF58/(Formulas!$A$3*2))),1)*$C58))</f>
        <v>0</v>
      </c>
      <c r="AI58" s="101"/>
      <c r="AJ58" s="77"/>
      <c r="AK58" s="77"/>
      <c r="AL58" s="80">
        <f>IF($C58="",ROUND(MIN(1,IF(Input!$A$11="Weekly",AJ58/(Formulas!$A$3*1),AJ58/(Formulas!$A$3*2))),1),IF(TEXT(ISNUMBER($C58),"#####")="False",ROUND(MIN(1,IF(Input!$A$11="Weekly",AJ58/(Formulas!$A$3*1),AJ58/(Formulas!$A$3*2))),1),ROUND(MIN(1,IF(Input!$A$11="Weekly",AJ58/(Formulas!$A$3*1),AJ58/(Formulas!$A$3*2))),1)*$C58))</f>
        <v>0</v>
      </c>
      <c r="AM58" s="79"/>
      <c r="AN58" s="77"/>
      <c r="AO58" s="77"/>
      <c r="AP58" s="80">
        <f>IF($C58="",ROUND(MIN(1,IF(Input!$A$11="Weekly",AN58/(Formulas!$A$3*1),AN58/(Formulas!$A$3*2))),1),IF(TEXT(ISNUMBER($C58),"#####")="False",ROUND(MIN(1,IF(Input!$A$11="Weekly",AN58/(Formulas!$A$3*1),AN58/(Formulas!$A$3*2))),1),ROUND(MIN(1,IF(Input!$A$11="Weekly",AN58/(Formulas!$A$3*1),AN58/(Formulas!$A$3*2))),1)*$C58))</f>
        <v>0</v>
      </c>
      <c r="AQ58" s="79"/>
      <c r="AR58" s="77"/>
      <c r="AS58" s="77"/>
      <c r="AT58" s="80">
        <f>IF($C58="",ROUND(MIN(1,IF(Input!$A$11="Weekly",AR58/(Formulas!$A$3*1),AR58/(Formulas!$A$3*2))),1),IF(TEXT(ISNUMBER($C58),"#####")="False",ROUND(MIN(1,IF(Input!$A$11="Weekly",AR58/(Formulas!$A$3*1),AR58/(Formulas!$A$3*2))),1),ROUND(MIN(1,IF(Input!$A$11="Weekly",AR58/(Formulas!$A$3*1),AR58/(Formulas!$A$3*2))),1)*$C58))</f>
        <v>0</v>
      </c>
      <c r="AU58" s="79"/>
      <c r="AV58" s="77"/>
      <c r="AW58" s="77"/>
      <c r="AX58" s="80">
        <f>IF($C58="",ROUND(MIN(1,IF(Input!$A$11="Weekly",AV58/(Formulas!$A$3*1),AV58/(Formulas!$A$3*2))),1),IF(TEXT(ISNUMBER($C58),"#####")="False",ROUND(MIN(1,IF(Input!$A$11="Weekly",AV58/(Formulas!$A$3*1),AV58/(Formulas!$A$3*2))),1),ROUND(MIN(1,IF(Input!$A$11="Weekly",AV58/(Formulas!$A$3*1),AV58/(Formulas!$A$3*2))),1)*$C58))</f>
        <v>0</v>
      </c>
      <c r="AY58" s="79"/>
      <c r="AZ58" s="77"/>
      <c r="BA58" s="77"/>
      <c r="BB58" s="80">
        <f>IF($C58="",ROUND(MIN(1,IF(Input!$A$11="Weekly",AZ58/(Formulas!$A$3*1),AZ58/(Formulas!$A$3*2))),1),IF(TEXT(ISNUMBER($C58),"#####")="False",ROUND(MIN(1,IF(Input!$A$11="Weekly",AZ58/(Formulas!$A$3*1),AZ58/(Formulas!$A$3*2))),1),ROUND(MIN(1,IF(Input!$A$11="Weekly",AZ58/(Formulas!$A$3*1),AZ58/(Formulas!$A$3*2))),1)*$C58))</f>
        <v>0</v>
      </c>
      <c r="BC58" s="79"/>
      <c r="BD58" s="77"/>
      <c r="BE58" s="77"/>
      <c r="BF58" s="80">
        <f>IF($C58="",ROUND(MIN(1,IF(Input!$A$11="Weekly",BD58/(Formulas!$A$3*1),BD58/(Formulas!$A$3*2))),1),IF(TEXT(ISNUMBER($C58),"#####")="False",ROUND(MIN(1,IF(Input!$A$11="Weekly",BD58/(Formulas!$A$3*1),BD58/(Formulas!$A$3*2))),1),ROUND(MIN(1,IF(Input!$A$11="Weekly",BD58/(Formulas!$A$3*1),BD58/(Formulas!$A$3*2))),1)*$C58))</f>
        <v>0</v>
      </c>
      <c r="BG58" s="79"/>
      <c r="BH58" s="77"/>
      <c r="BI58" s="77"/>
      <c r="BJ58" s="80">
        <f>IF($C58="",ROUND(MIN(1,IF(Input!$A$11="Weekly",BH58/(Formulas!$A$3*1),BH58/(Formulas!$A$3*2))),1),IF(TEXT(ISNUMBER($C58),"#####")="False",ROUND(MIN(1,IF(Input!$A$11="Weekly",BH58/(Formulas!$A$3*1),BH58/(Formulas!$A$3*2))),1),ROUND(MIN(1,IF(Input!$A$11="Weekly",BH58/(Formulas!$A$3*1),BH58/(Formulas!$A$3*2))),1)*$C58))</f>
        <v>0</v>
      </c>
      <c r="BK58" s="79"/>
      <c r="BL58" s="77"/>
      <c r="BM58" s="77"/>
      <c r="BN58" s="80">
        <f>IF($C58="",ROUND(MIN(1,IF(Input!$A$11="Weekly",BL58/(Formulas!$A$3*1),BL58/(Formulas!$A$3*2))),1),IF(TEXT(ISNUMBER($C58),"#####")="False",ROUND(MIN(1,IF(Input!$A$11="Weekly",BL58/(Formulas!$A$3*1),BL58/(Formulas!$A$3*2))),1),ROUND(MIN(1,IF(Input!$A$11="Weekly",BL58/(Formulas!$A$3*1),BL58/(Formulas!$A$3*2))),1)*$C58))</f>
        <v>0</v>
      </c>
      <c r="BO58" s="79"/>
      <c r="BP58" s="77"/>
      <c r="BQ58" s="77"/>
      <c r="BR58" s="80">
        <f>IF($C58="",ROUND(MIN(1,IF(Input!$A$11="Weekly",BP58/(Formulas!$A$3*1),BP58/(Formulas!$A$3*2))),1),IF(TEXT(ISNUMBER($C58),"#####")="False",ROUND(MIN(1,IF(Input!$A$11="Weekly",BP58/(Formulas!$A$3*1),BP58/(Formulas!$A$3*2))),1),ROUND(MIN(1,IF(Input!$A$11="Weekly",BP58/(Formulas!$A$3*1),BP58/(Formulas!$A$3*2))),1)*$C58))</f>
        <v>0</v>
      </c>
      <c r="BS58" s="79"/>
      <c r="BT58" s="77"/>
      <c r="BU58" s="77"/>
      <c r="BV58" s="80">
        <f>IF($C58="",ROUND(MIN(1,IF(Input!$A$11="Weekly",BT58/(Formulas!$A$3*1),BT58/(Formulas!$A$3*2))),1),IF(TEXT(ISNUMBER($C58),"#####")="False",ROUND(MIN(1,IF(Input!$A$11="Weekly",BT58/(Formulas!$A$3*1),BT58/(Formulas!$A$3*2))),1),ROUND(MIN(1,IF(Input!$A$11="Weekly",BT58/(Formulas!$A$3*1),BT58/(Formulas!$A$3*2))),1)*$C58))</f>
        <v>0</v>
      </c>
      <c r="BW58" s="79"/>
      <c r="BX58" s="77"/>
      <c r="BY58" s="77"/>
      <c r="BZ58" s="80">
        <f>IF($C58="",ROUND(MIN(1,IF(Input!$A$11="Weekly",BX58/(Formulas!$A$3*1),BX58/(Formulas!$A$3*2))),1),IF(TEXT(ISNUMBER($C58),"#####")="False",ROUND(MIN(1,IF(Input!$A$11="Weekly",BX58/(Formulas!$A$3*1),BX58/(Formulas!$A$3*2))),1),ROUND(MIN(1,IF(Input!$A$11="Weekly",BX58/(Formulas!$A$3*1),BX58/(Formulas!$A$3*2))),1)*$C58))</f>
        <v>0</v>
      </c>
      <c r="CA58" s="79"/>
      <c r="CB58" s="77"/>
      <c r="CC58" s="77"/>
      <c r="CD58" s="80">
        <f>IF($C58="",ROUND(MIN(1,IF(Input!$A$11="Weekly",CB58/(Formulas!$A$3*1),CB58/(Formulas!$A$3*2))),1),IF(TEXT(ISNUMBER($C58),"#####")="False",ROUND(MIN(1,IF(Input!$A$11="Weekly",CB58/(Formulas!$A$3*1),CB58/(Formulas!$A$3*2))),1),ROUND(MIN(1,IF(Input!$A$11="Weekly",CB58/(Formulas!$A$3*1),CB58/(Formulas!$A$3*2))),1)*$C58))</f>
        <v>0</v>
      </c>
      <c r="CE58" s="79"/>
      <c r="CF58" s="77"/>
      <c r="CG58" s="77"/>
      <c r="CH58" s="80">
        <f>IF($C58="",ROUND(MIN(1,IF(Input!$A$11="Weekly",CF58/(Formulas!$A$3*1),CF58/(Formulas!$A$3*2))),1),IF(TEXT(ISNUMBER($C58),"#####")="False",ROUND(MIN(1,IF(Input!$A$11="Weekly",CF58/(Formulas!$A$3*1),CF58/(Formulas!$A$3*2))),1),ROUND(MIN(1,IF(Input!$A$11="Weekly",CF58/(Formulas!$A$3*1),CF58/(Formulas!$A$3*2))),1)*$C58))</f>
        <v>0</v>
      </c>
      <c r="CI58" s="79"/>
      <c r="CJ58" s="77"/>
      <c r="CK58" s="77"/>
      <c r="CL58" s="80">
        <f>IF($C58="",ROUND(MIN(1,IF(Input!$A$11="Weekly",CJ58/(Formulas!$A$3*1),CJ58/(Formulas!$A$3*2))),1),IF(TEXT(ISNUMBER($C58),"#####")="False",ROUND(MIN(1,IF(Input!$A$11="Weekly",CJ58/(Formulas!$A$3*1),CJ58/(Formulas!$A$3*2))),1),ROUND(MIN(1,IF(Input!$A$11="Weekly",CJ58/(Formulas!$A$3*1),CJ58/(Formulas!$A$3*2))),1)*$C58))</f>
        <v>0</v>
      </c>
      <c r="CM58" s="79"/>
      <c r="CN58" s="77"/>
      <c r="CO58" s="77"/>
      <c r="CP58" s="80">
        <f>IF($C58="",ROUND(MIN(1,IF(Input!$A$11="Weekly",CN58/(Formulas!$A$3*1),CN58/(Formulas!$A$3*2))),1),IF(TEXT(ISNUMBER($C58),"#####")="False",ROUND(MIN(1,IF(Input!$A$11="Weekly",CN58/(Formulas!$A$3*1),CN58/(Formulas!$A$3*2))),1),ROUND(MIN(1,IF(Input!$A$11="Weekly",CN58/(Formulas!$A$3*1),CN58/(Formulas!$A$3*2))),1)*$C58))</f>
        <v>0</v>
      </c>
      <c r="CQ58" s="79"/>
      <c r="CR58" s="77"/>
      <c r="CS58" s="77"/>
      <c r="CT58" s="80">
        <f>IF($C58="",ROUND(MIN(1,IF(Input!$A$11="Weekly",CR58/(Formulas!$A$3*1),CR58/(Formulas!$A$3*2))),1),IF(TEXT(ISNUMBER($C58),"#####")="False",ROUND(MIN(1,IF(Input!$A$11="Weekly",CR58/(Formulas!$A$3*1),CR58/(Formulas!$A$3*2))),1),ROUND(MIN(1,IF(Input!$A$11="Weekly",CR58/(Formulas!$A$3*1),CR58/(Formulas!$A$3*2))),1)*$C58))</f>
        <v>0</v>
      </c>
      <c r="CU58" s="79"/>
      <c r="CV58" s="77"/>
      <c r="CW58" s="77"/>
      <c r="CX58" s="80">
        <f>IF($C58="",ROUND(MIN(1,IF(Input!$A$11="Weekly",CV58/(Formulas!$A$3*1),CV58/(Formulas!$A$3*2))),1),IF(TEXT(ISNUMBER($C58),"#####")="False",ROUND(MIN(1,IF(Input!$A$11="Weekly",CV58/(Formulas!$A$3*1),CV58/(Formulas!$A$3*2))),1),ROUND(MIN(1,IF(Input!$A$11="Weekly",CV58/(Formulas!$A$3*1),CV58/(Formulas!$A$3*2))),1)*$C58))</f>
        <v>0</v>
      </c>
      <c r="CY58" s="79"/>
      <c r="CZ58" s="77"/>
      <c r="DA58" s="77"/>
      <c r="DB58" s="80">
        <f>IF($C58="",ROUND(MIN(1,IF(Input!$A$11="Weekly",CZ58/(Formulas!$A$3*1),CZ58/(Formulas!$A$3*2))),1),IF(TEXT(ISNUMBER($C58),"#####")="False",ROUND(MIN(1,IF(Input!$A$11="Weekly",CZ58/(Formulas!$A$3*1),CZ58/(Formulas!$A$3*2))),1),ROUND(MIN(1,IF(Input!$A$11="Weekly",CZ58/(Formulas!$A$3*1),CZ58/(Formulas!$A$3*2))),1)*$C58))</f>
        <v>0</v>
      </c>
      <c r="DC58" s="79"/>
      <c r="DD58" s="77"/>
      <c r="DE58" s="77"/>
      <c r="DF58" s="80">
        <f>IF($C58="",ROUND(MIN(1,IF(Input!$A$11="Weekly",DD58/(Formulas!$A$3*1),DD58/(Formulas!$A$3*2))),1),IF(TEXT(ISNUMBER($C58),"#####")="False",ROUND(MIN(1,IF(Input!$A$11="Weekly",DD58/(Formulas!$A$3*1),DD58/(Formulas!$A$3*2))),1),ROUND(MIN(1,IF(Input!$A$11="Weekly",DD58/(Formulas!$A$3*1),DD58/(Formulas!$A$3*2))),1)*$C58))</f>
        <v>0</v>
      </c>
      <c r="DG58" s="79"/>
      <c r="DH58" s="77"/>
      <c r="DI58" s="77"/>
      <c r="DJ58" s="80">
        <f>IF($C58="",ROUND(MIN(1,IF(Input!$A$11="Weekly",DH58/(Formulas!$A$3*1),DH58/(Formulas!$A$3*2))),1),IF(TEXT(ISNUMBER($C58),"#####")="False",ROUND(MIN(1,IF(Input!$A$11="Weekly",DH58/(Formulas!$A$3*1),DH58/(Formulas!$A$3*2))),1),ROUND(MIN(1,IF(Input!$A$11="Weekly",DH58/(Formulas!$A$3*1),DH58/(Formulas!$A$3*2))),1)*$C58))</f>
        <v>0</v>
      </c>
      <c r="DK58" s="79"/>
      <c r="DL58" s="77"/>
      <c r="DM58" s="77"/>
      <c r="DN58" s="80">
        <f>IF($C58="",ROUND(MIN(1,IF(Input!$A$11="Weekly",DL58/(Formulas!$A$3*1),DL58/(Formulas!$A$3*2))),1),IF(TEXT(ISNUMBER($C58),"#####")="False",ROUND(MIN(1,IF(Input!$A$11="Weekly",DL58/(Formulas!$A$3*1),DL58/(Formulas!$A$3*2))),1),ROUND(MIN(1,IF(Input!$A$11="Weekly",DL58/(Formulas!$A$3*1),DL58/(Formulas!$A$3*2))),1)*$C58))</f>
        <v>0</v>
      </c>
      <c r="DO58" s="79"/>
      <c r="DP58" s="77"/>
      <c r="DQ58" s="77"/>
      <c r="DR58" s="80">
        <f>IF($C58="",ROUND(MIN(1,IF(Input!$A$11="Weekly",DP58/(Formulas!$A$3*1),DP58/(Formulas!$A$3*2))),1),IF(TEXT(ISNUMBER($C58),"#####")="False",ROUND(MIN(1,IF(Input!$A$11="Weekly",DP58/(Formulas!$A$3*1),DP58/(Formulas!$A$3*2))),1),ROUND(MIN(1,IF(Input!$A$11="Weekly",DP58/(Formulas!$A$3*1),DP58/(Formulas!$A$3*2))),1)*$C58))</f>
        <v>0</v>
      </c>
      <c r="DS58" s="79"/>
      <c r="DT58" s="77"/>
      <c r="DU58" s="77"/>
      <c r="DV58" s="80">
        <f>IF($C58="",ROUND(MIN(1,IF(Input!$A$11="Weekly",DT58/(Formulas!$A$3*1),DT58/(Formulas!$A$3*2))),1),IF(TEXT(ISNUMBER($C58),"#####")="False",ROUND(MIN(1,IF(Input!$A$11="Weekly",DT58/(Formulas!$A$3*1),DT58/(Formulas!$A$3*2))),1),ROUND(MIN(1,IF(Input!$A$11="Weekly",DT58/(Formulas!$A$3*1),DT58/(Formulas!$A$3*2))),1)*$C58))</f>
        <v>0</v>
      </c>
      <c r="DW58" s="79"/>
      <c r="DX58" s="77"/>
      <c r="DY58" s="77"/>
      <c r="DZ58" s="80">
        <f>IF($C58="",ROUND(MIN(1,IF(Input!$A$11="Weekly",DX58/(Formulas!$A$3*1),DX58/(Formulas!$A$3*2))),1),IF(TEXT(ISNUMBER($C58),"#####")="False",ROUND(MIN(1,IF(Input!$A$11="Weekly",DX58/(Formulas!$A$3*1),DX58/(Formulas!$A$3*2))),1),ROUND(MIN(1,IF(Input!$A$11="Weekly",DX58/(Formulas!$A$3*1),DX58/(Formulas!$A$3*2))),1)*$C58))</f>
        <v>0</v>
      </c>
      <c r="EA58" s="79"/>
      <c r="EB58" s="77"/>
      <c r="EC58" s="77"/>
      <c r="ED58" s="80">
        <f>IF($C58="",ROUND(MIN(1,IF(Input!$A$11="Weekly",EB58/(Formulas!$A$3*1),EB58/(Formulas!$A$3*2))),1),IF(TEXT(ISNUMBER($C58),"#####")="False",ROUND(MIN(1,IF(Input!$A$11="Weekly",EB58/(Formulas!$A$3*1),EB58/(Formulas!$A$3*2))),1),ROUND(MIN(1,IF(Input!$A$11="Weekly",EB58/(Formulas!$A$3*1),EB58/(Formulas!$A$3*2))),1)*$C58))</f>
        <v>0</v>
      </c>
      <c r="EE58" s="79"/>
      <c r="EF58" s="77"/>
      <c r="EG58" s="77"/>
      <c r="EH58" s="80">
        <f>IF($C58="",ROUND(MIN(1,IF(Input!$A$11="Weekly",EF58/(Formulas!$A$3*1),EF58/(Formulas!$A$3*2))),1),IF(TEXT(ISNUMBER($C58),"#####")="False",ROUND(MIN(1,IF(Input!$A$11="Weekly",EF58/(Formulas!$A$3*1),EF58/(Formulas!$A$3*2))),1),ROUND(MIN(1,IF(Input!$A$11="Weekly",EF58/(Formulas!$A$3*1),EF58/(Formulas!$A$3*2))),1)*$C58))</f>
        <v>0</v>
      </c>
      <c r="EI58" s="79"/>
      <c r="EJ58" s="77"/>
      <c r="EK58" s="77"/>
      <c r="EL58" s="80">
        <f>IF($C58="",ROUND(MIN(1,IF(Input!$A$11="Weekly",EJ58/(Formulas!$A$3*1),EJ58/(Formulas!$A$3*2))),1),IF(TEXT(ISNUMBER($C58),"#####")="False",ROUND(MIN(1,IF(Input!$A$11="Weekly",EJ58/(Formulas!$A$3*1),EJ58/(Formulas!$A$3*2))),1),ROUND(MIN(1,IF(Input!$A$11="Weekly",EJ58/(Formulas!$A$3*1),EJ58/(Formulas!$A$3*2))),1)*$C58))</f>
        <v>0</v>
      </c>
      <c r="EM58" s="79"/>
      <c r="EN58" s="77"/>
      <c r="EO58" s="77"/>
      <c r="EP58" s="80">
        <f>IF($C58="",ROUND(MIN(1,IF(Input!$A$11="Weekly",EN58/(Formulas!$A$3*1),EN58/(Formulas!$A$3*2))),1),IF(TEXT(ISNUMBER($C58),"#####")="False",ROUND(MIN(1,IF(Input!$A$11="Weekly",EN58/(Formulas!$A$3*1),EN58/(Formulas!$A$3*2))),1),ROUND(MIN(1,IF(Input!$A$11="Weekly",EN58/(Formulas!$A$3*1),EN58/(Formulas!$A$3*2))),1)*$C58))</f>
        <v>0</v>
      </c>
      <c r="EQ58" s="79"/>
      <c r="ER58" s="77"/>
      <c r="ES58" s="77"/>
      <c r="ET58" s="80">
        <f>IF($C58="",ROUND(MIN(1,IF(Input!$A$11="Weekly",ER58/(Formulas!$A$3*1),ER58/(Formulas!$A$3*2))),1),IF(TEXT(ISNUMBER($C58),"#####")="False",ROUND(MIN(1,IF(Input!$A$11="Weekly",ER58/(Formulas!$A$3*1),ER58/(Formulas!$A$3*2))),1),ROUND(MIN(1,IF(Input!$A$11="Weekly",ER58/(Formulas!$A$3*1),ER58/(Formulas!$A$3*2))),1)*$C58))</f>
        <v>0</v>
      </c>
      <c r="EU58" s="79"/>
      <c r="EV58" s="77"/>
      <c r="EW58" s="77"/>
      <c r="EX58" s="80">
        <f>IF($C58="",ROUND(MIN(1,IF(Input!$A$11="Weekly",EV58/(Formulas!$A$3*1),EV58/(Formulas!$A$3*2))),1),IF(TEXT(ISNUMBER($C58),"#####")="False",ROUND(MIN(1,IF(Input!$A$11="Weekly",EV58/(Formulas!$A$3*1),EV58/(Formulas!$A$3*2))),1),ROUND(MIN(1,IF(Input!$A$11="Weekly",EV58/(Formulas!$A$3*1),EV58/(Formulas!$A$3*2))),1)*$C58))</f>
        <v>0</v>
      </c>
      <c r="EY58" s="79"/>
      <c r="EZ58" s="77"/>
      <c r="FA58" s="77"/>
      <c r="FB58" s="80">
        <f>IF($C58="",ROUND(MIN(1,IF(Input!$A$11="Weekly",EZ58/(Formulas!$A$3*1),EZ58/(Formulas!$A$3*2))),1),IF(TEXT(ISNUMBER($C58),"#####")="False",ROUND(MIN(1,IF(Input!$A$11="Weekly",EZ58/(Formulas!$A$3*1),EZ58/(Formulas!$A$3*2))),1),ROUND(MIN(1,IF(Input!$A$11="Weekly",EZ58/(Formulas!$A$3*1),EZ58/(Formulas!$A$3*2))),1)*$C58))</f>
        <v>0</v>
      </c>
      <c r="FC58" s="79"/>
      <c r="FD58" s="77"/>
      <c r="FE58" s="77"/>
      <c r="FF58" s="80">
        <f>IF($C58="",ROUND(MIN(1,IF(Input!$A$11="Weekly",FD58/(Formulas!$A$3*1),FD58/(Formulas!$A$3*2))),1),IF(TEXT(ISNUMBER($C58),"#####")="False",ROUND(MIN(1,IF(Input!$A$11="Weekly",FD58/(Formulas!$A$3*1),FD58/(Formulas!$A$3*2))),1),ROUND(MIN(1,IF(Input!$A$11="Weekly",FD58/(Formulas!$A$3*1),FD58/(Formulas!$A$3*2))),1)*$C58))</f>
        <v>0</v>
      </c>
      <c r="FG58" s="79"/>
      <c r="FH58" s="77"/>
      <c r="FI58" s="77"/>
      <c r="FJ58" s="80">
        <f>IF($C58="",ROUND(MIN(1,IF(Input!$A$11="Weekly",FH58/(Formulas!$A$3*1),FH58/(Formulas!$A$3*2))),1),IF(TEXT(ISNUMBER($C58),"#####")="False",ROUND(MIN(1,IF(Input!$A$11="Weekly",FH58/(Formulas!$A$3*1),FH58/(Formulas!$A$3*2))),1),ROUND(MIN(1,IF(Input!$A$11="Weekly",FH58/(Formulas!$A$3*1),FH58/(Formulas!$A$3*2))),1)*$C58))</f>
        <v>0</v>
      </c>
      <c r="FK58" s="79"/>
      <c r="FL58" s="77"/>
      <c r="FM58" s="77"/>
      <c r="FN58" s="80">
        <f>IF($C58="",ROUND(MIN(1,IF(Input!$A$11="Weekly",FL58/(Formulas!$A$3*1),FL58/(Formulas!$A$3*2))),1),IF(TEXT(ISNUMBER($C58),"#####")="False",ROUND(MIN(1,IF(Input!$A$11="Weekly",FL58/(Formulas!$A$3*1),FL58/(Formulas!$A$3*2))),1),ROUND(MIN(1,IF(Input!$A$11="Weekly",FL58/(Formulas!$A$3*1),FL58/(Formulas!$A$3*2))),1)*$C58))</f>
        <v>0</v>
      </c>
      <c r="FO58" s="79"/>
      <c r="FP58" s="77"/>
      <c r="FQ58" s="77"/>
      <c r="FR58" s="80">
        <f>IF($C58="",ROUND(MIN(1,IF(Input!$A$11="Weekly",FP58/(Formulas!$A$3*1),FP58/(Formulas!$A$3*2))),1),IF(TEXT(ISNUMBER($C58),"#####")="False",ROUND(MIN(1,IF(Input!$A$11="Weekly",FP58/(Formulas!$A$3*1),FP58/(Formulas!$A$3*2))),1),ROUND(MIN(1,IF(Input!$A$11="Weekly",FP58/(Formulas!$A$3*1),FP58/(Formulas!$A$3*2))),1)*$C58))</f>
        <v>0</v>
      </c>
      <c r="FS58" s="79"/>
      <c r="FT58" s="77"/>
      <c r="FU58" s="77"/>
      <c r="FV58" s="80">
        <f>IF($C58="",ROUND(MIN(1,IF(Input!$A$11="Weekly",FT58/(Formulas!$A$3*1),FT58/(Formulas!$A$3*2))),1),IF(TEXT(ISNUMBER($C58),"#####")="False",ROUND(MIN(1,IF(Input!$A$11="Weekly",FT58/(Formulas!$A$3*1),FT58/(Formulas!$A$3*2))),1),ROUND(MIN(1,IF(Input!$A$11="Weekly",FT58/(Formulas!$A$3*1),FT58/(Formulas!$A$3*2))),1)*$C58))</f>
        <v>0</v>
      </c>
      <c r="FW58" s="79"/>
      <c r="FX58" s="77"/>
      <c r="FY58" s="77"/>
      <c r="FZ58" s="80">
        <f>IF($C58="",ROUND(MIN(1,IF(Input!$A$11="Weekly",FX58/(Formulas!$A$3*1),FX58/(Formulas!$A$3*2))),1),IF(TEXT(ISNUMBER($C58),"#####")="False",ROUND(MIN(1,IF(Input!$A$11="Weekly",FX58/(Formulas!$A$3*1),FX58/(Formulas!$A$3*2))),1),ROUND(MIN(1,IF(Input!$A$11="Weekly",FX58/(Formulas!$A$3*1),FX58/(Formulas!$A$3*2))),1)*$C58))</f>
        <v>0</v>
      </c>
      <c r="GA58" s="79"/>
      <c r="GB58" s="77"/>
      <c r="GC58" s="77"/>
      <c r="GD58" s="80">
        <f>IF($C58="",ROUND(MIN(1,IF(Input!$A$11="Weekly",GB58/(Formulas!$A$3*1),GB58/(Formulas!$A$3*2))),1),IF(TEXT(ISNUMBER($C58),"#####")="False",ROUND(MIN(1,IF(Input!$A$11="Weekly",GB58/(Formulas!$A$3*1),GB58/(Formulas!$A$3*2))),1),ROUND(MIN(1,IF(Input!$A$11="Weekly",GB58/(Formulas!$A$3*1),GB58/(Formulas!$A$3*2))),1)*$C58))</f>
        <v>0</v>
      </c>
      <c r="GE58" s="79"/>
      <c r="GF58" s="77"/>
      <c r="GG58" s="77"/>
      <c r="GH58" s="80">
        <f>IF($C58="",ROUND(MIN(1,IF(Input!$A$11="Weekly",GF58/(Formulas!$A$3*1),GF58/(Formulas!$A$3*2))),1),IF(TEXT(ISNUMBER($C58),"#####")="False",ROUND(MIN(1,IF(Input!$A$11="Weekly",GF58/(Formulas!$A$3*1),GF58/(Formulas!$A$3*2))),1),ROUND(MIN(1,IF(Input!$A$11="Weekly",GF58/(Formulas!$A$3*1),GF58/(Formulas!$A$3*2))),1)*$C58))</f>
        <v>0</v>
      </c>
      <c r="GI58" s="79"/>
      <c r="GJ58" s="77"/>
      <c r="GK58" s="77"/>
      <c r="GL58" s="80">
        <f>IF($C58="",ROUND(MIN(1,IF(Input!$A$11="Weekly",GJ58/(Formulas!$A$3*1),GJ58/(Formulas!$A$3*2))),1),IF(TEXT(ISNUMBER($C58),"#####")="False",ROUND(MIN(1,IF(Input!$A$11="Weekly",GJ58/(Formulas!$A$3*1),GJ58/(Formulas!$A$3*2))),1),ROUND(MIN(1,IF(Input!$A$11="Weekly",GJ58/(Formulas!$A$3*1),GJ58/(Formulas!$A$3*2))),1)*$C58))</f>
        <v>0</v>
      </c>
      <c r="GM58" s="79"/>
      <c r="GN58" s="77"/>
      <c r="GO58" s="77"/>
      <c r="GP58" s="80">
        <f>IF($C58="",ROUND(MIN(1,IF(Input!$A$11="Weekly",GN58/(Formulas!$A$3*1),GN58/(Formulas!$A$3*2))),1),IF(TEXT(ISNUMBER($C58),"#####")="False",ROUND(MIN(1,IF(Input!$A$11="Weekly",GN58/(Formulas!$A$3*1),GN58/(Formulas!$A$3*2))),1),ROUND(MIN(1,IF(Input!$A$11="Weekly",GN58/(Formulas!$A$3*1),GN58/(Formulas!$A$3*2))),1)*$C58))</f>
        <v>0</v>
      </c>
      <c r="GQ58" s="79"/>
      <c r="GR58" s="77"/>
      <c r="GS58" s="77"/>
      <c r="GT58" s="80">
        <f>IF($C58="",ROUND(MIN(1,IF(Input!$A$11="Weekly",GR58/(Formulas!$A$3*1),GR58/(Formulas!$A$3*2))),1),IF(TEXT(ISNUMBER($C58),"#####")="False",ROUND(MIN(1,IF(Input!$A$11="Weekly",GR58/(Formulas!$A$3*1),GR58/(Formulas!$A$3*2))),1),ROUND(MIN(1,IF(Input!$A$11="Weekly",GR58/(Formulas!$A$3*1),GR58/(Formulas!$A$3*2))),1)*$C58))</f>
        <v>0</v>
      </c>
      <c r="GU58" s="79"/>
      <c r="GV58" s="77"/>
      <c r="GW58" s="77"/>
      <c r="GX58" s="80">
        <f>IF($C58="",ROUND(MIN(1,IF(Input!$A$11="Weekly",GV58/(Formulas!$A$3*1),GV58/(Formulas!$A$3*2))),1),IF(TEXT(ISNUMBER($C58),"#####")="False",ROUND(MIN(1,IF(Input!$A$11="Weekly",GV58/(Formulas!$A$3*1),GV58/(Formulas!$A$3*2))),1),ROUND(MIN(1,IF(Input!$A$11="Weekly",GV58/(Formulas!$A$3*1),GV58/(Formulas!$A$3*2))),1)*$C58))</f>
        <v>0</v>
      </c>
      <c r="GY58" s="79"/>
      <c r="GZ58" s="77"/>
      <c r="HA58" s="77"/>
      <c r="HB58" s="80">
        <f>IF($C58="",ROUND(MIN(1,IF(Input!$A$11="Weekly",GZ58/(Formulas!$A$3*1),GZ58/(Formulas!$A$3*2))),1),IF(TEXT(ISNUMBER($C58),"#####")="False",ROUND(MIN(1,IF(Input!$A$11="Weekly",GZ58/(Formulas!$A$3*1),GZ58/(Formulas!$A$3*2))),1),ROUND(MIN(1,IF(Input!$A$11="Weekly",GZ58/(Formulas!$A$3*1),GZ58/(Formulas!$A$3*2))),1)*$C58))</f>
        <v>0</v>
      </c>
      <c r="HC58" s="79"/>
      <c r="HD58" s="77"/>
      <c r="HE58" s="77"/>
      <c r="HF58" s="80">
        <f>IF($C58="",ROUND(MIN(1,IF(Input!$A$11="Weekly",HD58/(Formulas!$A$3*1),HD58/(Formulas!$A$3*2))),1),IF(TEXT(ISNUMBER($C58),"#####")="False",ROUND(MIN(1,IF(Input!$A$11="Weekly",HD58/(Formulas!$A$3*1),HD58/(Formulas!$A$3*2))),1),ROUND(MIN(1,IF(Input!$A$11="Weekly",HD58/(Formulas!$A$3*1),HD58/(Formulas!$A$3*2))),1)*$C58))</f>
        <v>0</v>
      </c>
      <c r="HG58" s="79"/>
      <c r="HH58" s="35"/>
      <c r="HI58" s="35">
        <f t="shared" si="4"/>
        <v>0</v>
      </c>
      <c r="HJ58" s="35"/>
      <c r="HK58" s="35">
        <f t="shared" si="5"/>
        <v>0</v>
      </c>
      <c r="HL58" s="35"/>
      <c r="HM58" s="35">
        <f t="shared" si="6"/>
        <v>0</v>
      </c>
      <c r="HN58" s="35"/>
      <c r="HO58" s="35">
        <f t="shared" si="3"/>
        <v>0</v>
      </c>
      <c r="HP58" s="35"/>
      <c r="HQ58" s="35"/>
      <c r="HR58" s="35"/>
      <c r="HS58" s="35"/>
      <c r="HT58" s="35"/>
    </row>
    <row r="59" spans="1:228" x14ac:dyDescent="0.25">
      <c r="B59" s="74"/>
      <c r="D59" s="77"/>
      <c r="E59" s="77"/>
      <c r="F59" s="80">
        <f>IF($C59="",ROUND(MIN(1,IF(Input!$A$11="Weekly",D59/(Formulas!$A$3*1),D59/(Formulas!$A$3*2))),1),IF(TEXT(ISNUMBER($C59),"#####")="False",ROUND(MIN(1,IF(Input!$A$11="Weekly",D59/(Formulas!$A$3*1),D59/(Formulas!$A$3*2))),1),ROUND(MIN(1,IF(Input!$A$11="Weekly",D59/(Formulas!$A$3*1),D59/(Formulas!$A$3*2))),1)*$C59))</f>
        <v>0</v>
      </c>
      <c r="G59" s="101"/>
      <c r="H59" s="77"/>
      <c r="I59" s="77"/>
      <c r="J59" s="80">
        <f>IF($C59="",ROUND(MIN(1,IF(Input!$A$11="Weekly",H59/(Formulas!$A$3*1),H59/(Formulas!$A$3*2))),1),IF(TEXT(ISNUMBER($C59),"#####")="False",ROUND(MIN(1,IF(Input!$A$11="Weekly",H59/(Formulas!$A$3*1),H59/(Formulas!$A$3*2))),1),ROUND(MIN(1,IF(Input!$A$11="Weekly",H59/(Formulas!$A$3*1),H59/(Formulas!$A$3*2))),1)*$C59))</f>
        <v>0</v>
      </c>
      <c r="K59" s="101"/>
      <c r="L59" s="77"/>
      <c r="M59" s="77"/>
      <c r="N59" s="80">
        <f>IF($C59="",ROUND(MIN(1,IF(Input!$A$11="Weekly",L59/(Formulas!$A$3*1),L59/(Formulas!$A$3*2))),1),IF(TEXT(ISNUMBER($C59),"#####")="False",ROUND(MIN(1,IF(Input!$A$11="Weekly",L59/(Formulas!$A$3*1),L59/(Formulas!$A$3*2))),1),ROUND(MIN(1,IF(Input!$A$11="Weekly",L59/(Formulas!$A$3*1),L59/(Formulas!$A$3*2))),1)*$C59))</f>
        <v>0</v>
      </c>
      <c r="O59" s="101"/>
      <c r="P59" s="77"/>
      <c r="Q59" s="77"/>
      <c r="R59" s="80">
        <f>IF($C59="",ROUND(MIN(1,IF(Input!$A$11="Weekly",P59/(Formulas!$A$3*1),P59/(Formulas!$A$3*2))),1),IF(TEXT(ISNUMBER($C59),"#####")="False",ROUND(MIN(1,IF(Input!$A$11="Weekly",P59/(Formulas!$A$3*1),P59/(Formulas!$A$3*2))),1),ROUND(MIN(1,IF(Input!$A$11="Weekly",P59/(Formulas!$A$3*1),P59/(Formulas!$A$3*2))),1)*$C59))</f>
        <v>0</v>
      </c>
      <c r="S59" s="101"/>
      <c r="T59" s="77"/>
      <c r="U59" s="77"/>
      <c r="V59" s="80">
        <f>IF($C59="",ROUND(MIN(1,IF(Input!$A$11="Weekly",T59/(Formulas!$A$3*1),T59/(Formulas!$A$3*2))),1),IF(TEXT(ISNUMBER($C59),"#####")="False",ROUND(MIN(1,IF(Input!$A$11="Weekly",T59/(Formulas!$A$3*1),T59/(Formulas!$A$3*2))),1),ROUND(MIN(1,IF(Input!$A$11="Weekly",T59/(Formulas!$A$3*1),T59/(Formulas!$A$3*2))),1)*$C59))</f>
        <v>0</v>
      </c>
      <c r="W59" s="79"/>
      <c r="X59" s="77"/>
      <c r="Y59" s="77"/>
      <c r="Z59" s="80">
        <f>IF($C59="",ROUND(MIN(1,IF(Input!$A$11="Weekly",X59/(Formulas!$A$3*1),X59/(Formulas!$A$3*2))),1),IF(TEXT(ISNUMBER($C59),"#####")="False",ROUND(MIN(1,IF(Input!$A$11="Weekly",X59/(Formulas!$A$3*1),X59/(Formulas!$A$3*2))),1),ROUND(MIN(1,IF(Input!$A$11="Weekly",X59/(Formulas!$A$3*1),X59/(Formulas!$A$3*2))),1)*$C59))</f>
        <v>0</v>
      </c>
      <c r="AA59" s="101"/>
      <c r="AB59" s="77"/>
      <c r="AC59" s="77"/>
      <c r="AD59" s="80">
        <f>IF($C59="",ROUND(MIN(1,IF(Input!$A$11="Weekly",AB59/(Formulas!$A$3*1),AB59/(Formulas!$A$3*2))),1),IF(TEXT(ISNUMBER($C59),"#####")="False",ROUND(MIN(1,IF(Input!$A$11="Weekly",AB59/(Formulas!$A$3*1),AB59/(Formulas!$A$3*2))),1),ROUND(MIN(1,IF(Input!$A$11="Weekly",AB59/(Formulas!$A$3*1),AB59/(Formulas!$A$3*2))),1)*$C59))</f>
        <v>0</v>
      </c>
      <c r="AE59" s="101"/>
      <c r="AF59" s="77"/>
      <c r="AG59" s="77"/>
      <c r="AH59" s="80">
        <f>IF($C59="",ROUND(MIN(1,IF(Input!$A$11="Weekly",AF59/(Formulas!$A$3*1),AF59/(Formulas!$A$3*2))),1),IF(TEXT(ISNUMBER($C59),"#####")="False",ROUND(MIN(1,IF(Input!$A$11="Weekly",AF59/(Formulas!$A$3*1),AF59/(Formulas!$A$3*2))),1),ROUND(MIN(1,IF(Input!$A$11="Weekly",AF59/(Formulas!$A$3*1),AF59/(Formulas!$A$3*2))),1)*$C59))</f>
        <v>0</v>
      </c>
      <c r="AI59" s="101"/>
      <c r="AJ59" s="77"/>
      <c r="AK59" s="77"/>
      <c r="AL59" s="80">
        <f>IF($C59="",ROUND(MIN(1,IF(Input!$A$11="Weekly",AJ59/(Formulas!$A$3*1),AJ59/(Formulas!$A$3*2))),1),IF(TEXT(ISNUMBER($C59),"#####")="False",ROUND(MIN(1,IF(Input!$A$11="Weekly",AJ59/(Formulas!$A$3*1),AJ59/(Formulas!$A$3*2))),1),ROUND(MIN(1,IF(Input!$A$11="Weekly",AJ59/(Formulas!$A$3*1),AJ59/(Formulas!$A$3*2))),1)*$C59))</f>
        <v>0</v>
      </c>
      <c r="AM59" s="79"/>
      <c r="AN59" s="77"/>
      <c r="AO59" s="77"/>
      <c r="AP59" s="80">
        <f>IF($C59="",ROUND(MIN(1,IF(Input!$A$11="Weekly",AN59/(Formulas!$A$3*1),AN59/(Formulas!$A$3*2))),1),IF(TEXT(ISNUMBER($C59),"#####")="False",ROUND(MIN(1,IF(Input!$A$11="Weekly",AN59/(Formulas!$A$3*1),AN59/(Formulas!$A$3*2))),1),ROUND(MIN(1,IF(Input!$A$11="Weekly",AN59/(Formulas!$A$3*1),AN59/(Formulas!$A$3*2))),1)*$C59))</f>
        <v>0</v>
      </c>
      <c r="AQ59" s="79"/>
      <c r="AR59" s="77"/>
      <c r="AS59" s="77"/>
      <c r="AT59" s="80">
        <f>IF($C59="",ROUND(MIN(1,IF(Input!$A$11="Weekly",AR59/(Formulas!$A$3*1),AR59/(Formulas!$A$3*2))),1),IF(TEXT(ISNUMBER($C59),"#####")="False",ROUND(MIN(1,IF(Input!$A$11="Weekly",AR59/(Formulas!$A$3*1),AR59/(Formulas!$A$3*2))),1),ROUND(MIN(1,IF(Input!$A$11="Weekly",AR59/(Formulas!$A$3*1),AR59/(Formulas!$A$3*2))),1)*$C59))</f>
        <v>0</v>
      </c>
      <c r="AU59" s="79"/>
      <c r="AV59" s="77"/>
      <c r="AW59" s="77"/>
      <c r="AX59" s="80">
        <f>IF($C59="",ROUND(MIN(1,IF(Input!$A$11="Weekly",AV59/(Formulas!$A$3*1),AV59/(Formulas!$A$3*2))),1),IF(TEXT(ISNUMBER($C59),"#####")="False",ROUND(MIN(1,IF(Input!$A$11="Weekly",AV59/(Formulas!$A$3*1),AV59/(Formulas!$A$3*2))),1),ROUND(MIN(1,IF(Input!$A$11="Weekly",AV59/(Formulas!$A$3*1),AV59/(Formulas!$A$3*2))),1)*$C59))</f>
        <v>0</v>
      </c>
      <c r="AY59" s="79"/>
      <c r="AZ59" s="77"/>
      <c r="BA59" s="77"/>
      <c r="BB59" s="80">
        <f>IF($C59="",ROUND(MIN(1,IF(Input!$A$11="Weekly",AZ59/(Formulas!$A$3*1),AZ59/(Formulas!$A$3*2))),1),IF(TEXT(ISNUMBER($C59),"#####")="False",ROUND(MIN(1,IF(Input!$A$11="Weekly",AZ59/(Formulas!$A$3*1),AZ59/(Formulas!$A$3*2))),1),ROUND(MIN(1,IF(Input!$A$11="Weekly",AZ59/(Formulas!$A$3*1),AZ59/(Formulas!$A$3*2))),1)*$C59))</f>
        <v>0</v>
      </c>
      <c r="BC59" s="79"/>
      <c r="BD59" s="77"/>
      <c r="BE59" s="77"/>
      <c r="BF59" s="80">
        <f>IF($C59="",ROUND(MIN(1,IF(Input!$A$11="Weekly",BD59/(Formulas!$A$3*1),BD59/(Formulas!$A$3*2))),1),IF(TEXT(ISNUMBER($C59),"#####")="False",ROUND(MIN(1,IF(Input!$A$11="Weekly",BD59/(Formulas!$A$3*1),BD59/(Formulas!$A$3*2))),1),ROUND(MIN(1,IF(Input!$A$11="Weekly",BD59/(Formulas!$A$3*1),BD59/(Formulas!$A$3*2))),1)*$C59))</f>
        <v>0</v>
      </c>
      <c r="BG59" s="79"/>
      <c r="BH59" s="77"/>
      <c r="BI59" s="77"/>
      <c r="BJ59" s="80">
        <f>IF($C59="",ROUND(MIN(1,IF(Input!$A$11="Weekly",BH59/(Formulas!$A$3*1),BH59/(Formulas!$A$3*2))),1),IF(TEXT(ISNUMBER($C59),"#####")="False",ROUND(MIN(1,IF(Input!$A$11="Weekly",BH59/(Formulas!$A$3*1),BH59/(Formulas!$A$3*2))),1),ROUND(MIN(1,IF(Input!$A$11="Weekly",BH59/(Formulas!$A$3*1),BH59/(Formulas!$A$3*2))),1)*$C59))</f>
        <v>0</v>
      </c>
      <c r="BK59" s="79"/>
      <c r="BL59" s="77"/>
      <c r="BM59" s="77"/>
      <c r="BN59" s="80">
        <f>IF($C59="",ROUND(MIN(1,IF(Input!$A$11="Weekly",BL59/(Formulas!$A$3*1),BL59/(Formulas!$A$3*2))),1),IF(TEXT(ISNUMBER($C59),"#####")="False",ROUND(MIN(1,IF(Input!$A$11="Weekly",BL59/(Formulas!$A$3*1),BL59/(Formulas!$A$3*2))),1),ROUND(MIN(1,IF(Input!$A$11="Weekly",BL59/(Formulas!$A$3*1),BL59/(Formulas!$A$3*2))),1)*$C59))</f>
        <v>0</v>
      </c>
      <c r="BO59" s="79"/>
      <c r="BP59" s="77"/>
      <c r="BQ59" s="77"/>
      <c r="BR59" s="80">
        <f>IF($C59="",ROUND(MIN(1,IF(Input!$A$11="Weekly",BP59/(Formulas!$A$3*1),BP59/(Formulas!$A$3*2))),1),IF(TEXT(ISNUMBER($C59),"#####")="False",ROUND(MIN(1,IF(Input!$A$11="Weekly",BP59/(Formulas!$A$3*1),BP59/(Formulas!$A$3*2))),1),ROUND(MIN(1,IF(Input!$A$11="Weekly",BP59/(Formulas!$A$3*1),BP59/(Formulas!$A$3*2))),1)*$C59))</f>
        <v>0</v>
      </c>
      <c r="BS59" s="79"/>
      <c r="BT59" s="77"/>
      <c r="BU59" s="77"/>
      <c r="BV59" s="80">
        <f>IF($C59="",ROUND(MIN(1,IF(Input!$A$11="Weekly",BT59/(Formulas!$A$3*1),BT59/(Formulas!$A$3*2))),1),IF(TEXT(ISNUMBER($C59),"#####")="False",ROUND(MIN(1,IF(Input!$A$11="Weekly",BT59/(Formulas!$A$3*1),BT59/(Formulas!$A$3*2))),1),ROUND(MIN(1,IF(Input!$A$11="Weekly",BT59/(Formulas!$A$3*1),BT59/(Formulas!$A$3*2))),1)*$C59))</f>
        <v>0</v>
      </c>
      <c r="BW59" s="79"/>
      <c r="BX59" s="77"/>
      <c r="BY59" s="77"/>
      <c r="BZ59" s="80">
        <f>IF($C59="",ROUND(MIN(1,IF(Input!$A$11="Weekly",BX59/(Formulas!$A$3*1),BX59/(Formulas!$A$3*2))),1),IF(TEXT(ISNUMBER($C59),"#####")="False",ROUND(MIN(1,IF(Input!$A$11="Weekly",BX59/(Formulas!$A$3*1),BX59/(Formulas!$A$3*2))),1),ROUND(MIN(1,IF(Input!$A$11="Weekly",BX59/(Formulas!$A$3*1),BX59/(Formulas!$A$3*2))),1)*$C59))</f>
        <v>0</v>
      </c>
      <c r="CA59" s="79"/>
      <c r="CB59" s="77"/>
      <c r="CC59" s="77"/>
      <c r="CD59" s="80">
        <f>IF($C59="",ROUND(MIN(1,IF(Input!$A$11="Weekly",CB59/(Formulas!$A$3*1),CB59/(Formulas!$A$3*2))),1),IF(TEXT(ISNUMBER($C59),"#####")="False",ROUND(MIN(1,IF(Input!$A$11="Weekly",CB59/(Formulas!$A$3*1),CB59/(Formulas!$A$3*2))),1),ROUND(MIN(1,IF(Input!$A$11="Weekly",CB59/(Formulas!$A$3*1),CB59/(Formulas!$A$3*2))),1)*$C59))</f>
        <v>0</v>
      </c>
      <c r="CE59" s="79"/>
      <c r="CF59" s="77"/>
      <c r="CG59" s="77"/>
      <c r="CH59" s="80">
        <f>IF($C59="",ROUND(MIN(1,IF(Input!$A$11="Weekly",CF59/(Formulas!$A$3*1),CF59/(Formulas!$A$3*2))),1),IF(TEXT(ISNUMBER($C59),"#####")="False",ROUND(MIN(1,IF(Input!$A$11="Weekly",CF59/(Formulas!$A$3*1),CF59/(Formulas!$A$3*2))),1),ROUND(MIN(1,IF(Input!$A$11="Weekly",CF59/(Formulas!$A$3*1),CF59/(Formulas!$A$3*2))),1)*$C59))</f>
        <v>0</v>
      </c>
      <c r="CI59" s="79"/>
      <c r="CJ59" s="77"/>
      <c r="CK59" s="77"/>
      <c r="CL59" s="80">
        <f>IF($C59="",ROUND(MIN(1,IF(Input!$A$11="Weekly",CJ59/(Formulas!$A$3*1),CJ59/(Formulas!$A$3*2))),1),IF(TEXT(ISNUMBER($C59),"#####")="False",ROUND(MIN(1,IF(Input!$A$11="Weekly",CJ59/(Formulas!$A$3*1),CJ59/(Formulas!$A$3*2))),1),ROUND(MIN(1,IF(Input!$A$11="Weekly",CJ59/(Formulas!$A$3*1),CJ59/(Formulas!$A$3*2))),1)*$C59))</f>
        <v>0</v>
      </c>
      <c r="CM59" s="79"/>
      <c r="CN59" s="77"/>
      <c r="CO59" s="77"/>
      <c r="CP59" s="80">
        <f>IF($C59="",ROUND(MIN(1,IF(Input!$A$11="Weekly",CN59/(Formulas!$A$3*1),CN59/(Formulas!$A$3*2))),1),IF(TEXT(ISNUMBER($C59),"#####")="False",ROUND(MIN(1,IF(Input!$A$11="Weekly",CN59/(Formulas!$A$3*1),CN59/(Formulas!$A$3*2))),1),ROUND(MIN(1,IF(Input!$A$11="Weekly",CN59/(Formulas!$A$3*1),CN59/(Formulas!$A$3*2))),1)*$C59))</f>
        <v>0</v>
      </c>
      <c r="CQ59" s="79"/>
      <c r="CR59" s="77"/>
      <c r="CS59" s="77"/>
      <c r="CT59" s="80">
        <f>IF($C59="",ROUND(MIN(1,IF(Input!$A$11="Weekly",CR59/(Formulas!$A$3*1),CR59/(Formulas!$A$3*2))),1),IF(TEXT(ISNUMBER($C59),"#####")="False",ROUND(MIN(1,IF(Input!$A$11="Weekly",CR59/(Formulas!$A$3*1),CR59/(Formulas!$A$3*2))),1),ROUND(MIN(1,IF(Input!$A$11="Weekly",CR59/(Formulas!$A$3*1),CR59/(Formulas!$A$3*2))),1)*$C59))</f>
        <v>0</v>
      </c>
      <c r="CU59" s="79"/>
      <c r="CV59" s="77"/>
      <c r="CW59" s="77"/>
      <c r="CX59" s="80">
        <f>IF($C59="",ROUND(MIN(1,IF(Input!$A$11="Weekly",CV59/(Formulas!$A$3*1),CV59/(Formulas!$A$3*2))),1),IF(TEXT(ISNUMBER($C59),"#####")="False",ROUND(MIN(1,IF(Input!$A$11="Weekly",CV59/(Formulas!$A$3*1),CV59/(Formulas!$A$3*2))),1),ROUND(MIN(1,IF(Input!$A$11="Weekly",CV59/(Formulas!$A$3*1),CV59/(Formulas!$A$3*2))),1)*$C59))</f>
        <v>0</v>
      </c>
      <c r="CY59" s="79"/>
      <c r="CZ59" s="77"/>
      <c r="DA59" s="77"/>
      <c r="DB59" s="80">
        <f>IF($C59="",ROUND(MIN(1,IF(Input!$A$11="Weekly",CZ59/(Formulas!$A$3*1),CZ59/(Formulas!$A$3*2))),1),IF(TEXT(ISNUMBER($C59),"#####")="False",ROUND(MIN(1,IF(Input!$A$11="Weekly",CZ59/(Formulas!$A$3*1),CZ59/(Formulas!$A$3*2))),1),ROUND(MIN(1,IF(Input!$A$11="Weekly",CZ59/(Formulas!$A$3*1),CZ59/(Formulas!$A$3*2))),1)*$C59))</f>
        <v>0</v>
      </c>
      <c r="DC59" s="79"/>
      <c r="DD59" s="77"/>
      <c r="DE59" s="77"/>
      <c r="DF59" s="80">
        <f>IF($C59="",ROUND(MIN(1,IF(Input!$A$11="Weekly",DD59/(Formulas!$A$3*1),DD59/(Formulas!$A$3*2))),1),IF(TEXT(ISNUMBER($C59),"#####")="False",ROUND(MIN(1,IF(Input!$A$11="Weekly",DD59/(Formulas!$A$3*1),DD59/(Formulas!$A$3*2))),1),ROUND(MIN(1,IF(Input!$A$11="Weekly",DD59/(Formulas!$A$3*1),DD59/(Formulas!$A$3*2))),1)*$C59))</f>
        <v>0</v>
      </c>
      <c r="DG59" s="79"/>
      <c r="DH59" s="77"/>
      <c r="DI59" s="77"/>
      <c r="DJ59" s="80">
        <f>IF($C59="",ROUND(MIN(1,IF(Input!$A$11="Weekly",DH59/(Formulas!$A$3*1),DH59/(Formulas!$A$3*2))),1),IF(TEXT(ISNUMBER($C59),"#####")="False",ROUND(MIN(1,IF(Input!$A$11="Weekly",DH59/(Formulas!$A$3*1),DH59/(Formulas!$A$3*2))),1),ROUND(MIN(1,IF(Input!$A$11="Weekly",DH59/(Formulas!$A$3*1),DH59/(Formulas!$A$3*2))),1)*$C59))</f>
        <v>0</v>
      </c>
      <c r="DK59" s="79"/>
      <c r="DL59" s="77"/>
      <c r="DM59" s="77"/>
      <c r="DN59" s="80">
        <f>IF($C59="",ROUND(MIN(1,IF(Input!$A$11="Weekly",DL59/(Formulas!$A$3*1),DL59/(Formulas!$A$3*2))),1),IF(TEXT(ISNUMBER($C59),"#####")="False",ROUND(MIN(1,IF(Input!$A$11="Weekly",DL59/(Formulas!$A$3*1),DL59/(Formulas!$A$3*2))),1),ROUND(MIN(1,IF(Input!$A$11="Weekly",DL59/(Formulas!$A$3*1),DL59/(Formulas!$A$3*2))),1)*$C59))</f>
        <v>0</v>
      </c>
      <c r="DO59" s="79"/>
      <c r="DP59" s="77"/>
      <c r="DQ59" s="77"/>
      <c r="DR59" s="80">
        <f>IF($C59="",ROUND(MIN(1,IF(Input!$A$11="Weekly",DP59/(Formulas!$A$3*1),DP59/(Formulas!$A$3*2))),1),IF(TEXT(ISNUMBER($C59),"#####")="False",ROUND(MIN(1,IF(Input!$A$11="Weekly",DP59/(Formulas!$A$3*1),DP59/(Formulas!$A$3*2))),1),ROUND(MIN(1,IF(Input!$A$11="Weekly",DP59/(Formulas!$A$3*1),DP59/(Formulas!$A$3*2))),1)*$C59))</f>
        <v>0</v>
      </c>
      <c r="DS59" s="79"/>
      <c r="DT59" s="77"/>
      <c r="DU59" s="77"/>
      <c r="DV59" s="80">
        <f>IF($C59="",ROUND(MIN(1,IF(Input!$A$11="Weekly",DT59/(Formulas!$A$3*1),DT59/(Formulas!$A$3*2))),1),IF(TEXT(ISNUMBER($C59),"#####")="False",ROUND(MIN(1,IF(Input!$A$11="Weekly",DT59/(Formulas!$A$3*1),DT59/(Formulas!$A$3*2))),1),ROUND(MIN(1,IF(Input!$A$11="Weekly",DT59/(Formulas!$A$3*1),DT59/(Formulas!$A$3*2))),1)*$C59))</f>
        <v>0</v>
      </c>
      <c r="DW59" s="79"/>
      <c r="DX59" s="77"/>
      <c r="DY59" s="77"/>
      <c r="DZ59" s="80">
        <f>IF($C59="",ROUND(MIN(1,IF(Input!$A$11="Weekly",DX59/(Formulas!$A$3*1),DX59/(Formulas!$A$3*2))),1),IF(TEXT(ISNUMBER($C59),"#####")="False",ROUND(MIN(1,IF(Input!$A$11="Weekly",DX59/(Formulas!$A$3*1),DX59/(Formulas!$A$3*2))),1),ROUND(MIN(1,IF(Input!$A$11="Weekly",DX59/(Formulas!$A$3*1),DX59/(Formulas!$A$3*2))),1)*$C59))</f>
        <v>0</v>
      </c>
      <c r="EA59" s="79"/>
      <c r="EB59" s="77"/>
      <c r="EC59" s="77"/>
      <c r="ED59" s="80">
        <f>IF($C59="",ROUND(MIN(1,IF(Input!$A$11="Weekly",EB59/(Formulas!$A$3*1),EB59/(Formulas!$A$3*2))),1),IF(TEXT(ISNUMBER($C59),"#####")="False",ROUND(MIN(1,IF(Input!$A$11="Weekly",EB59/(Formulas!$A$3*1),EB59/(Formulas!$A$3*2))),1),ROUND(MIN(1,IF(Input!$A$11="Weekly",EB59/(Formulas!$A$3*1),EB59/(Formulas!$A$3*2))),1)*$C59))</f>
        <v>0</v>
      </c>
      <c r="EE59" s="79"/>
      <c r="EF59" s="77"/>
      <c r="EG59" s="77"/>
      <c r="EH59" s="80">
        <f>IF($C59="",ROUND(MIN(1,IF(Input!$A$11="Weekly",EF59/(Formulas!$A$3*1),EF59/(Formulas!$A$3*2))),1),IF(TEXT(ISNUMBER($C59),"#####")="False",ROUND(MIN(1,IF(Input!$A$11="Weekly",EF59/(Formulas!$A$3*1),EF59/(Formulas!$A$3*2))),1),ROUND(MIN(1,IF(Input!$A$11="Weekly",EF59/(Formulas!$A$3*1),EF59/(Formulas!$A$3*2))),1)*$C59))</f>
        <v>0</v>
      </c>
      <c r="EI59" s="79"/>
      <c r="EJ59" s="77"/>
      <c r="EK59" s="77"/>
      <c r="EL59" s="80">
        <f>IF($C59="",ROUND(MIN(1,IF(Input!$A$11="Weekly",EJ59/(Formulas!$A$3*1),EJ59/(Formulas!$A$3*2))),1),IF(TEXT(ISNUMBER($C59),"#####")="False",ROUND(MIN(1,IF(Input!$A$11="Weekly",EJ59/(Formulas!$A$3*1),EJ59/(Formulas!$A$3*2))),1),ROUND(MIN(1,IF(Input!$A$11="Weekly",EJ59/(Formulas!$A$3*1),EJ59/(Formulas!$A$3*2))),1)*$C59))</f>
        <v>0</v>
      </c>
      <c r="EM59" s="79"/>
      <c r="EN59" s="77"/>
      <c r="EO59" s="77"/>
      <c r="EP59" s="80">
        <f>IF($C59="",ROUND(MIN(1,IF(Input!$A$11="Weekly",EN59/(Formulas!$A$3*1),EN59/(Formulas!$A$3*2))),1),IF(TEXT(ISNUMBER($C59),"#####")="False",ROUND(MIN(1,IF(Input!$A$11="Weekly",EN59/(Formulas!$A$3*1),EN59/(Formulas!$A$3*2))),1),ROUND(MIN(1,IF(Input!$A$11="Weekly",EN59/(Formulas!$A$3*1),EN59/(Formulas!$A$3*2))),1)*$C59))</f>
        <v>0</v>
      </c>
      <c r="EQ59" s="79"/>
      <c r="ER59" s="77"/>
      <c r="ES59" s="77"/>
      <c r="ET59" s="80">
        <f>IF($C59="",ROUND(MIN(1,IF(Input!$A$11="Weekly",ER59/(Formulas!$A$3*1),ER59/(Formulas!$A$3*2))),1),IF(TEXT(ISNUMBER($C59),"#####")="False",ROUND(MIN(1,IF(Input!$A$11="Weekly",ER59/(Formulas!$A$3*1),ER59/(Formulas!$A$3*2))),1),ROUND(MIN(1,IF(Input!$A$11="Weekly",ER59/(Formulas!$A$3*1),ER59/(Formulas!$A$3*2))),1)*$C59))</f>
        <v>0</v>
      </c>
      <c r="EU59" s="79"/>
      <c r="EV59" s="77"/>
      <c r="EW59" s="77"/>
      <c r="EX59" s="80">
        <f>IF($C59="",ROUND(MIN(1,IF(Input!$A$11="Weekly",EV59/(Formulas!$A$3*1),EV59/(Formulas!$A$3*2))),1),IF(TEXT(ISNUMBER($C59),"#####")="False",ROUND(MIN(1,IF(Input!$A$11="Weekly",EV59/(Formulas!$A$3*1),EV59/(Formulas!$A$3*2))),1),ROUND(MIN(1,IF(Input!$A$11="Weekly",EV59/(Formulas!$A$3*1),EV59/(Formulas!$A$3*2))),1)*$C59))</f>
        <v>0</v>
      </c>
      <c r="EY59" s="79"/>
      <c r="EZ59" s="77"/>
      <c r="FA59" s="77"/>
      <c r="FB59" s="80">
        <f>IF($C59="",ROUND(MIN(1,IF(Input!$A$11="Weekly",EZ59/(Formulas!$A$3*1),EZ59/(Formulas!$A$3*2))),1),IF(TEXT(ISNUMBER($C59),"#####")="False",ROUND(MIN(1,IF(Input!$A$11="Weekly",EZ59/(Formulas!$A$3*1),EZ59/(Formulas!$A$3*2))),1),ROUND(MIN(1,IF(Input!$A$11="Weekly",EZ59/(Formulas!$A$3*1),EZ59/(Formulas!$A$3*2))),1)*$C59))</f>
        <v>0</v>
      </c>
      <c r="FC59" s="79"/>
      <c r="FD59" s="77"/>
      <c r="FE59" s="77"/>
      <c r="FF59" s="80">
        <f>IF($C59="",ROUND(MIN(1,IF(Input!$A$11="Weekly",FD59/(Formulas!$A$3*1),FD59/(Formulas!$A$3*2))),1),IF(TEXT(ISNUMBER($C59),"#####")="False",ROUND(MIN(1,IF(Input!$A$11="Weekly",FD59/(Formulas!$A$3*1),FD59/(Formulas!$A$3*2))),1),ROUND(MIN(1,IF(Input!$A$11="Weekly",FD59/(Formulas!$A$3*1),FD59/(Formulas!$A$3*2))),1)*$C59))</f>
        <v>0</v>
      </c>
      <c r="FG59" s="79"/>
      <c r="FH59" s="77"/>
      <c r="FI59" s="77"/>
      <c r="FJ59" s="80">
        <f>IF($C59="",ROUND(MIN(1,IF(Input!$A$11="Weekly",FH59/(Formulas!$A$3*1),FH59/(Formulas!$A$3*2))),1),IF(TEXT(ISNUMBER($C59),"#####")="False",ROUND(MIN(1,IF(Input!$A$11="Weekly",FH59/(Formulas!$A$3*1),FH59/(Formulas!$A$3*2))),1),ROUND(MIN(1,IF(Input!$A$11="Weekly",FH59/(Formulas!$A$3*1),FH59/(Formulas!$A$3*2))),1)*$C59))</f>
        <v>0</v>
      </c>
      <c r="FK59" s="79"/>
      <c r="FL59" s="77"/>
      <c r="FM59" s="77"/>
      <c r="FN59" s="80">
        <f>IF($C59="",ROUND(MIN(1,IF(Input!$A$11="Weekly",FL59/(Formulas!$A$3*1),FL59/(Formulas!$A$3*2))),1),IF(TEXT(ISNUMBER($C59),"#####")="False",ROUND(MIN(1,IF(Input!$A$11="Weekly",FL59/(Formulas!$A$3*1),FL59/(Formulas!$A$3*2))),1),ROUND(MIN(1,IF(Input!$A$11="Weekly",FL59/(Formulas!$A$3*1),FL59/(Formulas!$A$3*2))),1)*$C59))</f>
        <v>0</v>
      </c>
      <c r="FO59" s="79"/>
      <c r="FP59" s="77"/>
      <c r="FQ59" s="77"/>
      <c r="FR59" s="80">
        <f>IF($C59="",ROUND(MIN(1,IF(Input!$A$11="Weekly",FP59/(Formulas!$A$3*1),FP59/(Formulas!$A$3*2))),1),IF(TEXT(ISNUMBER($C59),"#####")="False",ROUND(MIN(1,IF(Input!$A$11="Weekly",FP59/(Formulas!$A$3*1),FP59/(Formulas!$A$3*2))),1),ROUND(MIN(1,IF(Input!$A$11="Weekly",FP59/(Formulas!$A$3*1),FP59/(Formulas!$A$3*2))),1)*$C59))</f>
        <v>0</v>
      </c>
      <c r="FS59" s="79"/>
      <c r="FT59" s="77"/>
      <c r="FU59" s="77"/>
      <c r="FV59" s="80">
        <f>IF($C59="",ROUND(MIN(1,IF(Input!$A$11="Weekly",FT59/(Formulas!$A$3*1),FT59/(Formulas!$A$3*2))),1),IF(TEXT(ISNUMBER($C59),"#####")="False",ROUND(MIN(1,IF(Input!$A$11="Weekly",FT59/(Formulas!$A$3*1),FT59/(Formulas!$A$3*2))),1),ROUND(MIN(1,IF(Input!$A$11="Weekly",FT59/(Formulas!$A$3*1),FT59/(Formulas!$A$3*2))),1)*$C59))</f>
        <v>0</v>
      </c>
      <c r="FW59" s="79"/>
      <c r="FX59" s="77"/>
      <c r="FY59" s="77"/>
      <c r="FZ59" s="80">
        <f>IF($C59="",ROUND(MIN(1,IF(Input!$A$11="Weekly",FX59/(Formulas!$A$3*1),FX59/(Formulas!$A$3*2))),1),IF(TEXT(ISNUMBER($C59),"#####")="False",ROUND(MIN(1,IF(Input!$A$11="Weekly",FX59/(Formulas!$A$3*1),FX59/(Formulas!$A$3*2))),1),ROUND(MIN(1,IF(Input!$A$11="Weekly",FX59/(Formulas!$A$3*1),FX59/(Formulas!$A$3*2))),1)*$C59))</f>
        <v>0</v>
      </c>
      <c r="GA59" s="79"/>
      <c r="GB59" s="77"/>
      <c r="GC59" s="77"/>
      <c r="GD59" s="80">
        <f>IF($C59="",ROUND(MIN(1,IF(Input!$A$11="Weekly",GB59/(Formulas!$A$3*1),GB59/(Formulas!$A$3*2))),1),IF(TEXT(ISNUMBER($C59),"#####")="False",ROUND(MIN(1,IF(Input!$A$11="Weekly",GB59/(Formulas!$A$3*1),GB59/(Formulas!$A$3*2))),1),ROUND(MIN(1,IF(Input!$A$11="Weekly",GB59/(Formulas!$A$3*1),GB59/(Formulas!$A$3*2))),1)*$C59))</f>
        <v>0</v>
      </c>
      <c r="GE59" s="79"/>
      <c r="GF59" s="77"/>
      <c r="GG59" s="77"/>
      <c r="GH59" s="80">
        <f>IF($C59="",ROUND(MIN(1,IF(Input!$A$11="Weekly",GF59/(Formulas!$A$3*1),GF59/(Formulas!$A$3*2))),1),IF(TEXT(ISNUMBER($C59),"#####")="False",ROUND(MIN(1,IF(Input!$A$11="Weekly",GF59/(Formulas!$A$3*1),GF59/(Formulas!$A$3*2))),1),ROUND(MIN(1,IF(Input!$A$11="Weekly",GF59/(Formulas!$A$3*1),GF59/(Formulas!$A$3*2))),1)*$C59))</f>
        <v>0</v>
      </c>
      <c r="GI59" s="79"/>
      <c r="GJ59" s="77"/>
      <c r="GK59" s="77"/>
      <c r="GL59" s="80">
        <f>IF($C59="",ROUND(MIN(1,IF(Input!$A$11="Weekly",GJ59/(Formulas!$A$3*1),GJ59/(Formulas!$A$3*2))),1),IF(TEXT(ISNUMBER($C59),"#####")="False",ROUND(MIN(1,IF(Input!$A$11="Weekly",GJ59/(Formulas!$A$3*1),GJ59/(Formulas!$A$3*2))),1),ROUND(MIN(1,IF(Input!$A$11="Weekly",GJ59/(Formulas!$A$3*1),GJ59/(Formulas!$A$3*2))),1)*$C59))</f>
        <v>0</v>
      </c>
      <c r="GM59" s="79"/>
      <c r="GN59" s="77"/>
      <c r="GO59" s="77"/>
      <c r="GP59" s="80">
        <f>IF($C59="",ROUND(MIN(1,IF(Input!$A$11="Weekly",GN59/(Formulas!$A$3*1),GN59/(Formulas!$A$3*2))),1),IF(TEXT(ISNUMBER($C59),"#####")="False",ROUND(MIN(1,IF(Input!$A$11="Weekly",GN59/(Formulas!$A$3*1),GN59/(Formulas!$A$3*2))),1),ROUND(MIN(1,IF(Input!$A$11="Weekly",GN59/(Formulas!$A$3*1),GN59/(Formulas!$A$3*2))),1)*$C59))</f>
        <v>0</v>
      </c>
      <c r="GQ59" s="79"/>
      <c r="GR59" s="77"/>
      <c r="GS59" s="77"/>
      <c r="GT59" s="80">
        <f>IF($C59="",ROUND(MIN(1,IF(Input!$A$11="Weekly",GR59/(Formulas!$A$3*1),GR59/(Formulas!$A$3*2))),1),IF(TEXT(ISNUMBER($C59),"#####")="False",ROUND(MIN(1,IF(Input!$A$11="Weekly",GR59/(Formulas!$A$3*1),GR59/(Formulas!$A$3*2))),1),ROUND(MIN(1,IF(Input!$A$11="Weekly",GR59/(Formulas!$A$3*1),GR59/(Formulas!$A$3*2))),1)*$C59))</f>
        <v>0</v>
      </c>
      <c r="GU59" s="79"/>
      <c r="GV59" s="77"/>
      <c r="GW59" s="77"/>
      <c r="GX59" s="80">
        <f>IF($C59="",ROUND(MIN(1,IF(Input!$A$11="Weekly",GV59/(Formulas!$A$3*1),GV59/(Formulas!$A$3*2))),1),IF(TEXT(ISNUMBER($C59),"#####")="False",ROUND(MIN(1,IF(Input!$A$11="Weekly",GV59/(Formulas!$A$3*1),GV59/(Formulas!$A$3*2))),1),ROUND(MIN(1,IF(Input!$A$11="Weekly",GV59/(Formulas!$A$3*1),GV59/(Formulas!$A$3*2))),1)*$C59))</f>
        <v>0</v>
      </c>
      <c r="GY59" s="79"/>
      <c r="GZ59" s="77"/>
      <c r="HA59" s="77"/>
      <c r="HB59" s="80">
        <f>IF($C59="",ROUND(MIN(1,IF(Input!$A$11="Weekly",GZ59/(Formulas!$A$3*1),GZ59/(Formulas!$A$3*2))),1),IF(TEXT(ISNUMBER($C59),"#####")="False",ROUND(MIN(1,IF(Input!$A$11="Weekly",GZ59/(Formulas!$A$3*1),GZ59/(Formulas!$A$3*2))),1),ROUND(MIN(1,IF(Input!$A$11="Weekly",GZ59/(Formulas!$A$3*1),GZ59/(Formulas!$A$3*2))),1)*$C59))</f>
        <v>0</v>
      </c>
      <c r="HC59" s="79"/>
      <c r="HD59" s="77"/>
      <c r="HE59" s="77"/>
      <c r="HF59" s="80">
        <f>IF($C59="",ROUND(MIN(1,IF(Input!$A$11="Weekly",HD59/(Formulas!$A$3*1),HD59/(Formulas!$A$3*2))),1),IF(TEXT(ISNUMBER($C59),"#####")="False",ROUND(MIN(1,IF(Input!$A$11="Weekly",HD59/(Formulas!$A$3*1),HD59/(Formulas!$A$3*2))),1),ROUND(MIN(1,IF(Input!$A$11="Weekly",HD59/(Formulas!$A$3*1),HD59/(Formulas!$A$3*2))),1)*$C59))</f>
        <v>0</v>
      </c>
      <c r="HG59" s="79"/>
      <c r="HH59" s="35"/>
      <c r="HI59" s="35">
        <f t="shared" si="4"/>
        <v>0</v>
      </c>
      <c r="HJ59" s="35"/>
      <c r="HK59" s="35">
        <f t="shared" si="5"/>
        <v>0</v>
      </c>
      <c r="HL59" s="35"/>
      <c r="HM59" s="35">
        <f t="shared" si="6"/>
        <v>0</v>
      </c>
      <c r="HN59" s="35"/>
      <c r="HO59" s="35">
        <f t="shared" si="3"/>
        <v>0</v>
      </c>
      <c r="HP59" s="35"/>
      <c r="HQ59" s="35"/>
      <c r="HR59" s="35"/>
      <c r="HS59" s="35"/>
      <c r="HT59" s="35"/>
    </row>
    <row r="60" spans="1:228" x14ac:dyDescent="0.25">
      <c r="B60" s="74"/>
      <c r="D60" s="77"/>
      <c r="E60" s="77"/>
      <c r="F60" s="80">
        <f>IF($C60="",ROUND(MIN(1,IF(Input!$A$11="Weekly",D60/(Formulas!$A$3*1),D60/(Formulas!$A$3*2))),1),IF(TEXT(ISNUMBER($C60),"#####")="False",ROUND(MIN(1,IF(Input!$A$11="Weekly",D60/(Formulas!$A$3*1),D60/(Formulas!$A$3*2))),1),ROUND(MIN(1,IF(Input!$A$11="Weekly",D60/(Formulas!$A$3*1),D60/(Formulas!$A$3*2))),1)*$C60))</f>
        <v>0</v>
      </c>
      <c r="G60" s="101"/>
      <c r="H60" s="77"/>
      <c r="I60" s="77"/>
      <c r="J60" s="80">
        <f>IF($C60="",ROUND(MIN(1,IF(Input!$A$11="Weekly",H60/(Formulas!$A$3*1),H60/(Formulas!$A$3*2))),1),IF(TEXT(ISNUMBER($C60),"#####")="False",ROUND(MIN(1,IF(Input!$A$11="Weekly",H60/(Formulas!$A$3*1),H60/(Formulas!$A$3*2))),1),ROUND(MIN(1,IF(Input!$A$11="Weekly",H60/(Formulas!$A$3*1),H60/(Formulas!$A$3*2))),1)*$C60))</f>
        <v>0</v>
      </c>
      <c r="K60" s="101"/>
      <c r="L60" s="77"/>
      <c r="M60" s="77"/>
      <c r="N60" s="80">
        <f>IF($C60="",ROUND(MIN(1,IF(Input!$A$11="Weekly",L60/(Formulas!$A$3*1),L60/(Formulas!$A$3*2))),1),IF(TEXT(ISNUMBER($C60),"#####")="False",ROUND(MIN(1,IF(Input!$A$11="Weekly",L60/(Formulas!$A$3*1),L60/(Formulas!$A$3*2))),1),ROUND(MIN(1,IF(Input!$A$11="Weekly",L60/(Formulas!$A$3*1),L60/(Formulas!$A$3*2))),1)*$C60))</f>
        <v>0</v>
      </c>
      <c r="O60" s="101"/>
      <c r="P60" s="77"/>
      <c r="Q60" s="77"/>
      <c r="R60" s="80">
        <f>IF($C60="",ROUND(MIN(1,IF(Input!$A$11="Weekly",P60/(Formulas!$A$3*1),P60/(Formulas!$A$3*2))),1),IF(TEXT(ISNUMBER($C60),"#####")="False",ROUND(MIN(1,IF(Input!$A$11="Weekly",P60/(Formulas!$A$3*1),P60/(Formulas!$A$3*2))),1),ROUND(MIN(1,IF(Input!$A$11="Weekly",P60/(Formulas!$A$3*1),P60/(Formulas!$A$3*2))),1)*$C60))</f>
        <v>0</v>
      </c>
      <c r="S60" s="101"/>
      <c r="T60" s="77"/>
      <c r="U60" s="77"/>
      <c r="V60" s="80">
        <f>IF($C60="",ROUND(MIN(1,IF(Input!$A$11="Weekly",T60/(Formulas!$A$3*1),T60/(Formulas!$A$3*2))),1),IF(TEXT(ISNUMBER($C60),"#####")="False",ROUND(MIN(1,IF(Input!$A$11="Weekly",T60/(Formulas!$A$3*1),T60/(Formulas!$A$3*2))),1),ROUND(MIN(1,IF(Input!$A$11="Weekly",T60/(Formulas!$A$3*1),T60/(Formulas!$A$3*2))),1)*$C60))</f>
        <v>0</v>
      </c>
      <c r="W60" s="79"/>
      <c r="X60" s="77"/>
      <c r="Y60" s="77"/>
      <c r="Z60" s="80">
        <f>IF($C60="",ROUND(MIN(1,IF(Input!$A$11="Weekly",X60/(Formulas!$A$3*1),X60/(Formulas!$A$3*2))),1),IF(TEXT(ISNUMBER($C60),"#####")="False",ROUND(MIN(1,IF(Input!$A$11="Weekly",X60/(Formulas!$A$3*1),X60/(Formulas!$A$3*2))),1),ROUND(MIN(1,IF(Input!$A$11="Weekly",X60/(Formulas!$A$3*1),X60/(Formulas!$A$3*2))),1)*$C60))</f>
        <v>0</v>
      </c>
      <c r="AA60" s="101"/>
      <c r="AB60" s="77"/>
      <c r="AC60" s="77"/>
      <c r="AD60" s="80">
        <f>IF($C60="",ROUND(MIN(1,IF(Input!$A$11="Weekly",AB60/(Formulas!$A$3*1),AB60/(Formulas!$A$3*2))),1),IF(TEXT(ISNUMBER($C60),"#####")="False",ROUND(MIN(1,IF(Input!$A$11="Weekly",AB60/(Formulas!$A$3*1),AB60/(Formulas!$A$3*2))),1),ROUND(MIN(1,IF(Input!$A$11="Weekly",AB60/(Formulas!$A$3*1),AB60/(Formulas!$A$3*2))),1)*$C60))</f>
        <v>0</v>
      </c>
      <c r="AE60" s="101"/>
      <c r="AF60" s="77"/>
      <c r="AG60" s="77"/>
      <c r="AH60" s="80">
        <f>IF($C60="",ROUND(MIN(1,IF(Input!$A$11="Weekly",AF60/(Formulas!$A$3*1),AF60/(Formulas!$A$3*2))),1),IF(TEXT(ISNUMBER($C60),"#####")="False",ROUND(MIN(1,IF(Input!$A$11="Weekly",AF60/(Formulas!$A$3*1),AF60/(Formulas!$A$3*2))),1),ROUND(MIN(1,IF(Input!$A$11="Weekly",AF60/(Formulas!$A$3*1),AF60/(Formulas!$A$3*2))),1)*$C60))</f>
        <v>0</v>
      </c>
      <c r="AI60" s="101"/>
      <c r="AJ60" s="77"/>
      <c r="AK60" s="77"/>
      <c r="AL60" s="80">
        <f>IF($C60="",ROUND(MIN(1,IF(Input!$A$11="Weekly",AJ60/(Formulas!$A$3*1),AJ60/(Formulas!$A$3*2))),1),IF(TEXT(ISNUMBER($C60),"#####")="False",ROUND(MIN(1,IF(Input!$A$11="Weekly",AJ60/(Formulas!$A$3*1),AJ60/(Formulas!$A$3*2))),1),ROUND(MIN(1,IF(Input!$A$11="Weekly",AJ60/(Formulas!$A$3*1),AJ60/(Formulas!$A$3*2))),1)*$C60))</f>
        <v>0</v>
      </c>
      <c r="AM60" s="79"/>
      <c r="AN60" s="77"/>
      <c r="AO60" s="77"/>
      <c r="AP60" s="80">
        <f>IF($C60="",ROUND(MIN(1,IF(Input!$A$11="Weekly",AN60/(Formulas!$A$3*1),AN60/(Formulas!$A$3*2))),1),IF(TEXT(ISNUMBER($C60),"#####")="False",ROUND(MIN(1,IF(Input!$A$11="Weekly",AN60/(Formulas!$A$3*1),AN60/(Formulas!$A$3*2))),1),ROUND(MIN(1,IF(Input!$A$11="Weekly",AN60/(Formulas!$A$3*1),AN60/(Formulas!$A$3*2))),1)*$C60))</f>
        <v>0</v>
      </c>
      <c r="AQ60" s="79"/>
      <c r="AR60" s="77"/>
      <c r="AS60" s="77"/>
      <c r="AT60" s="80">
        <f>IF($C60="",ROUND(MIN(1,IF(Input!$A$11="Weekly",AR60/(Formulas!$A$3*1),AR60/(Formulas!$A$3*2))),1),IF(TEXT(ISNUMBER($C60),"#####")="False",ROUND(MIN(1,IF(Input!$A$11="Weekly",AR60/(Formulas!$A$3*1),AR60/(Formulas!$A$3*2))),1),ROUND(MIN(1,IF(Input!$A$11="Weekly",AR60/(Formulas!$A$3*1),AR60/(Formulas!$A$3*2))),1)*$C60))</f>
        <v>0</v>
      </c>
      <c r="AU60" s="79"/>
      <c r="AV60" s="77"/>
      <c r="AW60" s="77"/>
      <c r="AX60" s="80">
        <f>IF($C60="",ROUND(MIN(1,IF(Input!$A$11="Weekly",AV60/(Formulas!$A$3*1),AV60/(Formulas!$A$3*2))),1),IF(TEXT(ISNUMBER($C60),"#####")="False",ROUND(MIN(1,IF(Input!$A$11="Weekly",AV60/(Formulas!$A$3*1),AV60/(Formulas!$A$3*2))),1),ROUND(MIN(1,IF(Input!$A$11="Weekly",AV60/(Formulas!$A$3*1),AV60/(Formulas!$A$3*2))),1)*$C60))</f>
        <v>0</v>
      </c>
      <c r="AY60" s="79"/>
      <c r="AZ60" s="77"/>
      <c r="BA60" s="77"/>
      <c r="BB60" s="80">
        <f>IF($C60="",ROUND(MIN(1,IF(Input!$A$11="Weekly",AZ60/(Formulas!$A$3*1),AZ60/(Formulas!$A$3*2))),1),IF(TEXT(ISNUMBER($C60),"#####")="False",ROUND(MIN(1,IF(Input!$A$11="Weekly",AZ60/(Formulas!$A$3*1),AZ60/(Formulas!$A$3*2))),1),ROUND(MIN(1,IF(Input!$A$11="Weekly",AZ60/(Formulas!$A$3*1),AZ60/(Formulas!$A$3*2))),1)*$C60))</f>
        <v>0</v>
      </c>
      <c r="BC60" s="79"/>
      <c r="BD60" s="77"/>
      <c r="BE60" s="77"/>
      <c r="BF60" s="80">
        <f>IF($C60="",ROUND(MIN(1,IF(Input!$A$11="Weekly",BD60/(Formulas!$A$3*1),BD60/(Formulas!$A$3*2))),1),IF(TEXT(ISNUMBER($C60),"#####")="False",ROUND(MIN(1,IF(Input!$A$11="Weekly",BD60/(Formulas!$A$3*1),BD60/(Formulas!$A$3*2))),1),ROUND(MIN(1,IF(Input!$A$11="Weekly",BD60/(Formulas!$A$3*1),BD60/(Formulas!$A$3*2))),1)*$C60))</f>
        <v>0</v>
      </c>
      <c r="BG60" s="79"/>
      <c r="BH60" s="77"/>
      <c r="BI60" s="77"/>
      <c r="BJ60" s="80">
        <f>IF($C60="",ROUND(MIN(1,IF(Input!$A$11="Weekly",BH60/(Formulas!$A$3*1),BH60/(Formulas!$A$3*2))),1),IF(TEXT(ISNUMBER($C60),"#####")="False",ROUND(MIN(1,IF(Input!$A$11="Weekly",BH60/(Formulas!$A$3*1),BH60/(Formulas!$A$3*2))),1),ROUND(MIN(1,IF(Input!$A$11="Weekly",BH60/(Formulas!$A$3*1),BH60/(Formulas!$A$3*2))),1)*$C60))</f>
        <v>0</v>
      </c>
      <c r="BK60" s="79"/>
      <c r="BL60" s="77"/>
      <c r="BM60" s="77"/>
      <c r="BN60" s="80">
        <f>IF($C60="",ROUND(MIN(1,IF(Input!$A$11="Weekly",BL60/(Formulas!$A$3*1),BL60/(Formulas!$A$3*2))),1),IF(TEXT(ISNUMBER($C60),"#####")="False",ROUND(MIN(1,IF(Input!$A$11="Weekly",BL60/(Formulas!$A$3*1),BL60/(Formulas!$A$3*2))),1),ROUND(MIN(1,IF(Input!$A$11="Weekly",BL60/(Formulas!$A$3*1),BL60/(Formulas!$A$3*2))),1)*$C60))</f>
        <v>0</v>
      </c>
      <c r="BO60" s="79"/>
      <c r="BP60" s="77"/>
      <c r="BQ60" s="77"/>
      <c r="BR60" s="80">
        <f>IF($C60="",ROUND(MIN(1,IF(Input!$A$11="Weekly",BP60/(Formulas!$A$3*1),BP60/(Formulas!$A$3*2))),1),IF(TEXT(ISNUMBER($C60),"#####")="False",ROUND(MIN(1,IF(Input!$A$11="Weekly",BP60/(Formulas!$A$3*1),BP60/(Formulas!$A$3*2))),1),ROUND(MIN(1,IF(Input!$A$11="Weekly",BP60/(Formulas!$A$3*1),BP60/(Formulas!$A$3*2))),1)*$C60))</f>
        <v>0</v>
      </c>
      <c r="BS60" s="79"/>
      <c r="BT60" s="77"/>
      <c r="BU60" s="77"/>
      <c r="BV60" s="80">
        <f>IF($C60="",ROUND(MIN(1,IF(Input!$A$11="Weekly",BT60/(Formulas!$A$3*1),BT60/(Formulas!$A$3*2))),1),IF(TEXT(ISNUMBER($C60),"#####")="False",ROUND(MIN(1,IF(Input!$A$11="Weekly",BT60/(Formulas!$A$3*1),BT60/(Formulas!$A$3*2))),1),ROUND(MIN(1,IF(Input!$A$11="Weekly",BT60/(Formulas!$A$3*1),BT60/(Formulas!$A$3*2))),1)*$C60))</f>
        <v>0</v>
      </c>
      <c r="BW60" s="79"/>
      <c r="BX60" s="77"/>
      <c r="BY60" s="77"/>
      <c r="BZ60" s="80">
        <f>IF($C60="",ROUND(MIN(1,IF(Input!$A$11="Weekly",BX60/(Formulas!$A$3*1),BX60/(Formulas!$A$3*2))),1),IF(TEXT(ISNUMBER($C60),"#####")="False",ROUND(MIN(1,IF(Input!$A$11="Weekly",BX60/(Formulas!$A$3*1),BX60/(Formulas!$A$3*2))),1),ROUND(MIN(1,IF(Input!$A$11="Weekly",BX60/(Formulas!$A$3*1),BX60/(Formulas!$A$3*2))),1)*$C60))</f>
        <v>0</v>
      </c>
      <c r="CA60" s="79"/>
      <c r="CB60" s="77"/>
      <c r="CC60" s="77"/>
      <c r="CD60" s="80">
        <f>IF($C60="",ROUND(MIN(1,IF(Input!$A$11="Weekly",CB60/(Formulas!$A$3*1),CB60/(Formulas!$A$3*2))),1),IF(TEXT(ISNUMBER($C60),"#####")="False",ROUND(MIN(1,IF(Input!$A$11="Weekly",CB60/(Formulas!$A$3*1),CB60/(Formulas!$A$3*2))),1),ROUND(MIN(1,IF(Input!$A$11="Weekly",CB60/(Formulas!$A$3*1),CB60/(Formulas!$A$3*2))),1)*$C60))</f>
        <v>0</v>
      </c>
      <c r="CE60" s="79"/>
      <c r="CF60" s="77"/>
      <c r="CG60" s="77"/>
      <c r="CH60" s="80">
        <f>IF($C60="",ROUND(MIN(1,IF(Input!$A$11="Weekly",CF60/(Formulas!$A$3*1),CF60/(Formulas!$A$3*2))),1),IF(TEXT(ISNUMBER($C60),"#####")="False",ROUND(MIN(1,IF(Input!$A$11="Weekly",CF60/(Formulas!$A$3*1),CF60/(Formulas!$A$3*2))),1),ROUND(MIN(1,IF(Input!$A$11="Weekly",CF60/(Formulas!$A$3*1),CF60/(Formulas!$A$3*2))),1)*$C60))</f>
        <v>0</v>
      </c>
      <c r="CI60" s="79"/>
      <c r="CJ60" s="77"/>
      <c r="CK60" s="77"/>
      <c r="CL60" s="80">
        <f>IF($C60="",ROUND(MIN(1,IF(Input!$A$11="Weekly",CJ60/(Formulas!$A$3*1),CJ60/(Formulas!$A$3*2))),1),IF(TEXT(ISNUMBER($C60),"#####")="False",ROUND(MIN(1,IF(Input!$A$11="Weekly",CJ60/(Formulas!$A$3*1),CJ60/(Formulas!$A$3*2))),1),ROUND(MIN(1,IF(Input!$A$11="Weekly",CJ60/(Formulas!$A$3*1),CJ60/(Formulas!$A$3*2))),1)*$C60))</f>
        <v>0</v>
      </c>
      <c r="CM60" s="79"/>
      <c r="CN60" s="77"/>
      <c r="CO60" s="77"/>
      <c r="CP60" s="80">
        <f>IF($C60="",ROUND(MIN(1,IF(Input!$A$11="Weekly",CN60/(Formulas!$A$3*1),CN60/(Formulas!$A$3*2))),1),IF(TEXT(ISNUMBER($C60),"#####")="False",ROUND(MIN(1,IF(Input!$A$11="Weekly",CN60/(Formulas!$A$3*1),CN60/(Formulas!$A$3*2))),1),ROUND(MIN(1,IF(Input!$A$11="Weekly",CN60/(Formulas!$A$3*1),CN60/(Formulas!$A$3*2))),1)*$C60))</f>
        <v>0</v>
      </c>
      <c r="CQ60" s="79"/>
      <c r="CR60" s="77"/>
      <c r="CS60" s="77"/>
      <c r="CT60" s="80">
        <f>IF($C60="",ROUND(MIN(1,IF(Input!$A$11="Weekly",CR60/(Formulas!$A$3*1),CR60/(Formulas!$A$3*2))),1),IF(TEXT(ISNUMBER($C60),"#####")="False",ROUND(MIN(1,IF(Input!$A$11="Weekly",CR60/(Formulas!$A$3*1),CR60/(Formulas!$A$3*2))),1),ROUND(MIN(1,IF(Input!$A$11="Weekly",CR60/(Formulas!$A$3*1),CR60/(Formulas!$A$3*2))),1)*$C60))</f>
        <v>0</v>
      </c>
      <c r="CU60" s="79"/>
      <c r="CV60" s="77"/>
      <c r="CW60" s="77"/>
      <c r="CX60" s="80">
        <f>IF($C60="",ROUND(MIN(1,IF(Input!$A$11="Weekly",CV60/(Formulas!$A$3*1),CV60/(Formulas!$A$3*2))),1),IF(TEXT(ISNUMBER($C60),"#####")="False",ROUND(MIN(1,IF(Input!$A$11="Weekly",CV60/(Formulas!$A$3*1),CV60/(Formulas!$A$3*2))),1),ROUND(MIN(1,IF(Input!$A$11="Weekly",CV60/(Formulas!$A$3*1),CV60/(Formulas!$A$3*2))),1)*$C60))</f>
        <v>0</v>
      </c>
      <c r="CY60" s="79"/>
      <c r="CZ60" s="77"/>
      <c r="DA60" s="77"/>
      <c r="DB60" s="80">
        <f>IF($C60="",ROUND(MIN(1,IF(Input!$A$11="Weekly",CZ60/(Formulas!$A$3*1),CZ60/(Formulas!$A$3*2))),1),IF(TEXT(ISNUMBER($C60),"#####")="False",ROUND(MIN(1,IF(Input!$A$11="Weekly",CZ60/(Formulas!$A$3*1),CZ60/(Formulas!$A$3*2))),1),ROUND(MIN(1,IF(Input!$A$11="Weekly",CZ60/(Formulas!$A$3*1),CZ60/(Formulas!$A$3*2))),1)*$C60))</f>
        <v>0</v>
      </c>
      <c r="DC60" s="79"/>
      <c r="DD60" s="77"/>
      <c r="DE60" s="77"/>
      <c r="DF60" s="80">
        <f>IF($C60="",ROUND(MIN(1,IF(Input!$A$11="Weekly",DD60/(Formulas!$A$3*1),DD60/(Formulas!$A$3*2))),1),IF(TEXT(ISNUMBER($C60),"#####")="False",ROUND(MIN(1,IF(Input!$A$11="Weekly",DD60/(Formulas!$A$3*1),DD60/(Formulas!$A$3*2))),1),ROUND(MIN(1,IF(Input!$A$11="Weekly",DD60/(Formulas!$A$3*1),DD60/(Formulas!$A$3*2))),1)*$C60))</f>
        <v>0</v>
      </c>
      <c r="DG60" s="79"/>
      <c r="DH60" s="77"/>
      <c r="DI60" s="77"/>
      <c r="DJ60" s="80">
        <f>IF($C60="",ROUND(MIN(1,IF(Input!$A$11="Weekly",DH60/(Formulas!$A$3*1),DH60/(Formulas!$A$3*2))),1),IF(TEXT(ISNUMBER($C60),"#####")="False",ROUND(MIN(1,IF(Input!$A$11="Weekly",DH60/(Formulas!$A$3*1),DH60/(Formulas!$A$3*2))),1),ROUND(MIN(1,IF(Input!$A$11="Weekly",DH60/(Formulas!$A$3*1),DH60/(Formulas!$A$3*2))),1)*$C60))</f>
        <v>0</v>
      </c>
      <c r="DK60" s="79"/>
      <c r="DL60" s="77"/>
      <c r="DM60" s="77"/>
      <c r="DN60" s="80">
        <f>IF($C60="",ROUND(MIN(1,IF(Input!$A$11="Weekly",DL60/(Formulas!$A$3*1),DL60/(Formulas!$A$3*2))),1),IF(TEXT(ISNUMBER($C60),"#####")="False",ROUND(MIN(1,IF(Input!$A$11="Weekly",DL60/(Formulas!$A$3*1),DL60/(Formulas!$A$3*2))),1),ROUND(MIN(1,IF(Input!$A$11="Weekly",DL60/(Formulas!$A$3*1),DL60/(Formulas!$A$3*2))),1)*$C60))</f>
        <v>0</v>
      </c>
      <c r="DO60" s="79"/>
      <c r="DP60" s="77"/>
      <c r="DQ60" s="77"/>
      <c r="DR60" s="80">
        <f>IF($C60="",ROUND(MIN(1,IF(Input!$A$11="Weekly",DP60/(Formulas!$A$3*1),DP60/(Formulas!$A$3*2))),1),IF(TEXT(ISNUMBER($C60),"#####")="False",ROUND(MIN(1,IF(Input!$A$11="Weekly",DP60/(Formulas!$A$3*1),DP60/(Formulas!$A$3*2))),1),ROUND(MIN(1,IF(Input!$A$11="Weekly",DP60/(Formulas!$A$3*1),DP60/(Formulas!$A$3*2))),1)*$C60))</f>
        <v>0</v>
      </c>
      <c r="DS60" s="79"/>
      <c r="DT60" s="77"/>
      <c r="DU60" s="77"/>
      <c r="DV60" s="80">
        <f>IF($C60="",ROUND(MIN(1,IF(Input!$A$11="Weekly",DT60/(Formulas!$A$3*1),DT60/(Formulas!$A$3*2))),1),IF(TEXT(ISNUMBER($C60),"#####")="False",ROUND(MIN(1,IF(Input!$A$11="Weekly",DT60/(Formulas!$A$3*1),DT60/(Formulas!$A$3*2))),1),ROUND(MIN(1,IF(Input!$A$11="Weekly",DT60/(Formulas!$A$3*1),DT60/(Formulas!$A$3*2))),1)*$C60))</f>
        <v>0</v>
      </c>
      <c r="DW60" s="79"/>
      <c r="DX60" s="77"/>
      <c r="DY60" s="77"/>
      <c r="DZ60" s="80">
        <f>IF($C60="",ROUND(MIN(1,IF(Input!$A$11="Weekly",DX60/(Formulas!$A$3*1),DX60/(Formulas!$A$3*2))),1),IF(TEXT(ISNUMBER($C60),"#####")="False",ROUND(MIN(1,IF(Input!$A$11="Weekly",DX60/(Formulas!$A$3*1),DX60/(Formulas!$A$3*2))),1),ROUND(MIN(1,IF(Input!$A$11="Weekly",DX60/(Formulas!$A$3*1),DX60/(Formulas!$A$3*2))),1)*$C60))</f>
        <v>0</v>
      </c>
      <c r="EA60" s="79"/>
      <c r="EB60" s="77"/>
      <c r="EC60" s="77"/>
      <c r="ED60" s="80">
        <f>IF($C60="",ROUND(MIN(1,IF(Input!$A$11="Weekly",EB60/(Formulas!$A$3*1),EB60/(Formulas!$A$3*2))),1),IF(TEXT(ISNUMBER($C60),"#####")="False",ROUND(MIN(1,IF(Input!$A$11="Weekly",EB60/(Formulas!$A$3*1),EB60/(Formulas!$A$3*2))),1),ROUND(MIN(1,IF(Input!$A$11="Weekly",EB60/(Formulas!$A$3*1),EB60/(Formulas!$A$3*2))),1)*$C60))</f>
        <v>0</v>
      </c>
      <c r="EE60" s="79"/>
      <c r="EF60" s="77"/>
      <c r="EG60" s="77"/>
      <c r="EH60" s="80">
        <f>IF($C60="",ROUND(MIN(1,IF(Input!$A$11="Weekly",EF60/(Formulas!$A$3*1),EF60/(Formulas!$A$3*2))),1),IF(TEXT(ISNUMBER($C60),"#####")="False",ROUND(MIN(1,IF(Input!$A$11="Weekly",EF60/(Formulas!$A$3*1),EF60/(Formulas!$A$3*2))),1),ROUND(MIN(1,IF(Input!$A$11="Weekly",EF60/(Formulas!$A$3*1),EF60/(Formulas!$A$3*2))),1)*$C60))</f>
        <v>0</v>
      </c>
      <c r="EI60" s="79"/>
      <c r="EJ60" s="77"/>
      <c r="EK60" s="77"/>
      <c r="EL60" s="80">
        <f>IF($C60="",ROUND(MIN(1,IF(Input!$A$11="Weekly",EJ60/(Formulas!$A$3*1),EJ60/(Formulas!$A$3*2))),1),IF(TEXT(ISNUMBER($C60),"#####")="False",ROUND(MIN(1,IF(Input!$A$11="Weekly",EJ60/(Formulas!$A$3*1),EJ60/(Formulas!$A$3*2))),1),ROUND(MIN(1,IF(Input!$A$11="Weekly",EJ60/(Formulas!$A$3*1),EJ60/(Formulas!$A$3*2))),1)*$C60))</f>
        <v>0</v>
      </c>
      <c r="EM60" s="79"/>
      <c r="EN60" s="77"/>
      <c r="EO60" s="77"/>
      <c r="EP60" s="80">
        <f>IF($C60="",ROUND(MIN(1,IF(Input!$A$11="Weekly",EN60/(Formulas!$A$3*1),EN60/(Formulas!$A$3*2))),1),IF(TEXT(ISNUMBER($C60),"#####")="False",ROUND(MIN(1,IF(Input!$A$11="Weekly",EN60/(Formulas!$A$3*1),EN60/(Formulas!$A$3*2))),1),ROUND(MIN(1,IF(Input!$A$11="Weekly",EN60/(Formulas!$A$3*1),EN60/(Formulas!$A$3*2))),1)*$C60))</f>
        <v>0</v>
      </c>
      <c r="EQ60" s="79"/>
      <c r="ER60" s="77"/>
      <c r="ES60" s="77"/>
      <c r="ET60" s="80">
        <f>IF($C60="",ROUND(MIN(1,IF(Input!$A$11="Weekly",ER60/(Formulas!$A$3*1),ER60/(Formulas!$A$3*2))),1),IF(TEXT(ISNUMBER($C60),"#####")="False",ROUND(MIN(1,IF(Input!$A$11="Weekly",ER60/(Formulas!$A$3*1),ER60/(Formulas!$A$3*2))),1),ROUND(MIN(1,IF(Input!$A$11="Weekly",ER60/(Formulas!$A$3*1),ER60/(Formulas!$A$3*2))),1)*$C60))</f>
        <v>0</v>
      </c>
      <c r="EU60" s="79"/>
      <c r="EV60" s="77"/>
      <c r="EW60" s="77"/>
      <c r="EX60" s="80">
        <f>IF($C60="",ROUND(MIN(1,IF(Input!$A$11="Weekly",EV60/(Formulas!$A$3*1),EV60/(Formulas!$A$3*2))),1),IF(TEXT(ISNUMBER($C60),"#####")="False",ROUND(MIN(1,IF(Input!$A$11="Weekly",EV60/(Formulas!$A$3*1),EV60/(Formulas!$A$3*2))),1),ROUND(MIN(1,IF(Input!$A$11="Weekly",EV60/(Formulas!$A$3*1),EV60/(Formulas!$A$3*2))),1)*$C60))</f>
        <v>0</v>
      </c>
      <c r="EY60" s="79"/>
      <c r="EZ60" s="77"/>
      <c r="FA60" s="77"/>
      <c r="FB60" s="80">
        <f>IF($C60="",ROUND(MIN(1,IF(Input!$A$11="Weekly",EZ60/(Formulas!$A$3*1),EZ60/(Formulas!$A$3*2))),1),IF(TEXT(ISNUMBER($C60),"#####")="False",ROUND(MIN(1,IF(Input!$A$11="Weekly",EZ60/(Formulas!$A$3*1),EZ60/(Formulas!$A$3*2))),1),ROUND(MIN(1,IF(Input!$A$11="Weekly",EZ60/(Formulas!$A$3*1),EZ60/(Formulas!$A$3*2))),1)*$C60))</f>
        <v>0</v>
      </c>
      <c r="FC60" s="79"/>
      <c r="FD60" s="77"/>
      <c r="FE60" s="77"/>
      <c r="FF60" s="80">
        <f>IF($C60="",ROUND(MIN(1,IF(Input!$A$11="Weekly",FD60/(Formulas!$A$3*1),FD60/(Formulas!$A$3*2))),1),IF(TEXT(ISNUMBER($C60),"#####")="False",ROUND(MIN(1,IF(Input!$A$11="Weekly",FD60/(Formulas!$A$3*1),FD60/(Formulas!$A$3*2))),1),ROUND(MIN(1,IF(Input!$A$11="Weekly",FD60/(Formulas!$A$3*1),FD60/(Formulas!$A$3*2))),1)*$C60))</f>
        <v>0</v>
      </c>
      <c r="FG60" s="79"/>
      <c r="FH60" s="77"/>
      <c r="FI60" s="77"/>
      <c r="FJ60" s="80">
        <f>IF($C60="",ROUND(MIN(1,IF(Input!$A$11="Weekly",FH60/(Formulas!$A$3*1),FH60/(Formulas!$A$3*2))),1),IF(TEXT(ISNUMBER($C60),"#####")="False",ROUND(MIN(1,IF(Input!$A$11="Weekly",FH60/(Formulas!$A$3*1),FH60/(Formulas!$A$3*2))),1),ROUND(MIN(1,IF(Input!$A$11="Weekly",FH60/(Formulas!$A$3*1),FH60/(Formulas!$A$3*2))),1)*$C60))</f>
        <v>0</v>
      </c>
      <c r="FK60" s="79"/>
      <c r="FL60" s="77"/>
      <c r="FM60" s="77"/>
      <c r="FN60" s="80">
        <f>IF($C60="",ROUND(MIN(1,IF(Input!$A$11="Weekly",FL60/(Formulas!$A$3*1),FL60/(Formulas!$A$3*2))),1),IF(TEXT(ISNUMBER($C60),"#####")="False",ROUND(MIN(1,IF(Input!$A$11="Weekly",FL60/(Formulas!$A$3*1),FL60/(Formulas!$A$3*2))),1),ROUND(MIN(1,IF(Input!$A$11="Weekly",FL60/(Formulas!$A$3*1),FL60/(Formulas!$A$3*2))),1)*$C60))</f>
        <v>0</v>
      </c>
      <c r="FO60" s="79"/>
      <c r="FP60" s="77"/>
      <c r="FQ60" s="77"/>
      <c r="FR60" s="80">
        <f>IF($C60="",ROUND(MIN(1,IF(Input!$A$11="Weekly",FP60/(Formulas!$A$3*1),FP60/(Formulas!$A$3*2))),1),IF(TEXT(ISNUMBER($C60),"#####")="False",ROUND(MIN(1,IF(Input!$A$11="Weekly",FP60/(Formulas!$A$3*1),FP60/(Formulas!$A$3*2))),1),ROUND(MIN(1,IF(Input!$A$11="Weekly",FP60/(Formulas!$A$3*1),FP60/(Formulas!$A$3*2))),1)*$C60))</f>
        <v>0</v>
      </c>
      <c r="FS60" s="79"/>
      <c r="FT60" s="77"/>
      <c r="FU60" s="77"/>
      <c r="FV60" s="80">
        <f>IF($C60="",ROUND(MIN(1,IF(Input!$A$11="Weekly",FT60/(Formulas!$A$3*1),FT60/(Formulas!$A$3*2))),1),IF(TEXT(ISNUMBER($C60),"#####")="False",ROUND(MIN(1,IF(Input!$A$11="Weekly",FT60/(Formulas!$A$3*1),FT60/(Formulas!$A$3*2))),1),ROUND(MIN(1,IF(Input!$A$11="Weekly",FT60/(Formulas!$A$3*1),FT60/(Formulas!$A$3*2))),1)*$C60))</f>
        <v>0</v>
      </c>
      <c r="FW60" s="79"/>
      <c r="FX60" s="77"/>
      <c r="FY60" s="77"/>
      <c r="FZ60" s="80">
        <f>IF($C60="",ROUND(MIN(1,IF(Input!$A$11="Weekly",FX60/(Formulas!$A$3*1),FX60/(Formulas!$A$3*2))),1),IF(TEXT(ISNUMBER($C60),"#####")="False",ROUND(MIN(1,IF(Input!$A$11="Weekly",FX60/(Formulas!$A$3*1),FX60/(Formulas!$A$3*2))),1),ROUND(MIN(1,IF(Input!$A$11="Weekly",FX60/(Formulas!$A$3*1),FX60/(Formulas!$A$3*2))),1)*$C60))</f>
        <v>0</v>
      </c>
      <c r="GA60" s="79"/>
      <c r="GB60" s="77"/>
      <c r="GC60" s="77"/>
      <c r="GD60" s="80">
        <f>IF($C60="",ROUND(MIN(1,IF(Input!$A$11="Weekly",GB60/(Formulas!$A$3*1),GB60/(Formulas!$A$3*2))),1),IF(TEXT(ISNUMBER($C60),"#####")="False",ROUND(MIN(1,IF(Input!$A$11="Weekly",GB60/(Formulas!$A$3*1),GB60/(Formulas!$A$3*2))),1),ROUND(MIN(1,IF(Input!$A$11="Weekly",GB60/(Formulas!$A$3*1),GB60/(Formulas!$A$3*2))),1)*$C60))</f>
        <v>0</v>
      </c>
      <c r="GE60" s="79"/>
      <c r="GF60" s="77"/>
      <c r="GG60" s="77"/>
      <c r="GH60" s="80">
        <f>IF($C60="",ROUND(MIN(1,IF(Input!$A$11="Weekly",GF60/(Formulas!$A$3*1),GF60/(Formulas!$A$3*2))),1),IF(TEXT(ISNUMBER($C60),"#####")="False",ROUND(MIN(1,IF(Input!$A$11="Weekly",GF60/(Formulas!$A$3*1),GF60/(Formulas!$A$3*2))),1),ROUND(MIN(1,IF(Input!$A$11="Weekly",GF60/(Formulas!$A$3*1),GF60/(Formulas!$A$3*2))),1)*$C60))</f>
        <v>0</v>
      </c>
      <c r="GI60" s="79"/>
      <c r="GJ60" s="77"/>
      <c r="GK60" s="77"/>
      <c r="GL60" s="80">
        <f>IF($C60="",ROUND(MIN(1,IF(Input!$A$11="Weekly",GJ60/(Formulas!$A$3*1),GJ60/(Formulas!$A$3*2))),1),IF(TEXT(ISNUMBER($C60),"#####")="False",ROUND(MIN(1,IF(Input!$A$11="Weekly",GJ60/(Formulas!$A$3*1),GJ60/(Formulas!$A$3*2))),1),ROUND(MIN(1,IF(Input!$A$11="Weekly",GJ60/(Formulas!$A$3*1),GJ60/(Formulas!$A$3*2))),1)*$C60))</f>
        <v>0</v>
      </c>
      <c r="GM60" s="79"/>
      <c r="GN60" s="77"/>
      <c r="GO60" s="77"/>
      <c r="GP60" s="80">
        <f>IF($C60="",ROUND(MIN(1,IF(Input!$A$11="Weekly",GN60/(Formulas!$A$3*1),GN60/(Formulas!$A$3*2))),1),IF(TEXT(ISNUMBER($C60),"#####")="False",ROUND(MIN(1,IF(Input!$A$11="Weekly",GN60/(Formulas!$A$3*1),GN60/(Formulas!$A$3*2))),1),ROUND(MIN(1,IF(Input!$A$11="Weekly",GN60/(Formulas!$A$3*1),GN60/(Formulas!$A$3*2))),1)*$C60))</f>
        <v>0</v>
      </c>
      <c r="GQ60" s="79"/>
      <c r="GR60" s="77"/>
      <c r="GS60" s="77"/>
      <c r="GT60" s="80">
        <f>IF($C60="",ROUND(MIN(1,IF(Input!$A$11="Weekly",GR60/(Formulas!$A$3*1),GR60/(Formulas!$A$3*2))),1),IF(TEXT(ISNUMBER($C60),"#####")="False",ROUND(MIN(1,IF(Input!$A$11="Weekly",GR60/(Formulas!$A$3*1),GR60/(Formulas!$A$3*2))),1),ROUND(MIN(1,IF(Input!$A$11="Weekly",GR60/(Formulas!$A$3*1),GR60/(Formulas!$A$3*2))),1)*$C60))</f>
        <v>0</v>
      </c>
      <c r="GU60" s="79"/>
      <c r="GV60" s="77"/>
      <c r="GW60" s="77"/>
      <c r="GX60" s="80">
        <f>IF($C60="",ROUND(MIN(1,IF(Input!$A$11="Weekly",GV60/(Formulas!$A$3*1),GV60/(Formulas!$A$3*2))),1),IF(TEXT(ISNUMBER($C60),"#####")="False",ROUND(MIN(1,IF(Input!$A$11="Weekly",GV60/(Formulas!$A$3*1),GV60/(Formulas!$A$3*2))),1),ROUND(MIN(1,IF(Input!$A$11="Weekly",GV60/(Formulas!$A$3*1),GV60/(Formulas!$A$3*2))),1)*$C60))</f>
        <v>0</v>
      </c>
      <c r="GY60" s="79"/>
      <c r="GZ60" s="77"/>
      <c r="HA60" s="77"/>
      <c r="HB60" s="80">
        <f>IF($C60="",ROUND(MIN(1,IF(Input!$A$11="Weekly",GZ60/(Formulas!$A$3*1),GZ60/(Formulas!$A$3*2))),1),IF(TEXT(ISNUMBER($C60),"#####")="False",ROUND(MIN(1,IF(Input!$A$11="Weekly",GZ60/(Formulas!$A$3*1),GZ60/(Formulas!$A$3*2))),1),ROUND(MIN(1,IF(Input!$A$11="Weekly",GZ60/(Formulas!$A$3*1),GZ60/(Formulas!$A$3*2))),1)*$C60))</f>
        <v>0</v>
      </c>
      <c r="HC60" s="79"/>
      <c r="HD60" s="77"/>
      <c r="HE60" s="77"/>
      <c r="HF60" s="80">
        <f>IF($C60="",ROUND(MIN(1,IF(Input!$A$11="Weekly",HD60/(Formulas!$A$3*1),HD60/(Formulas!$A$3*2))),1),IF(TEXT(ISNUMBER($C60),"#####")="False",ROUND(MIN(1,IF(Input!$A$11="Weekly",HD60/(Formulas!$A$3*1),HD60/(Formulas!$A$3*2))),1),ROUND(MIN(1,IF(Input!$A$11="Weekly",HD60/(Formulas!$A$3*1),HD60/(Formulas!$A$3*2))),1)*$C60))</f>
        <v>0</v>
      </c>
      <c r="HG60" s="79"/>
      <c r="HH60" s="35"/>
      <c r="HI60" s="35">
        <f t="shared" si="4"/>
        <v>0</v>
      </c>
      <c r="HJ60" s="35"/>
      <c r="HK60" s="35">
        <f t="shared" si="5"/>
        <v>0</v>
      </c>
      <c r="HL60" s="35"/>
      <c r="HM60" s="35">
        <f t="shared" si="6"/>
        <v>0</v>
      </c>
      <c r="HN60" s="35"/>
      <c r="HO60" s="35">
        <f t="shared" si="3"/>
        <v>0</v>
      </c>
      <c r="HP60" s="35"/>
      <c r="HQ60" s="35"/>
      <c r="HR60" s="35"/>
      <c r="HS60" s="35"/>
      <c r="HT60" s="35"/>
    </row>
    <row r="61" spans="1:228" x14ac:dyDescent="0.25">
      <c r="B61" s="178" t="s">
        <v>255</v>
      </c>
      <c r="D61" s="35">
        <f>'2020 Payroll Supplemental'!D63</f>
        <v>0</v>
      </c>
      <c r="E61" s="35">
        <f>'2020 Payroll Supplemental'!E63</f>
        <v>0</v>
      </c>
      <c r="F61" s="35">
        <f>'2020 Payroll Supplemental'!F63</f>
        <v>0</v>
      </c>
      <c r="G61" s="35">
        <f>'2020 Payroll Supplemental'!G63</f>
        <v>0</v>
      </c>
      <c r="H61" s="35">
        <f>'2020 Payroll Supplemental'!H63</f>
        <v>0</v>
      </c>
      <c r="I61" s="35">
        <f>'2020 Payroll Supplemental'!I63</f>
        <v>0</v>
      </c>
      <c r="J61" s="35">
        <f>'2020 Payroll Supplemental'!J63</f>
        <v>0</v>
      </c>
      <c r="K61" s="35">
        <f>'2020 Payroll Supplemental'!K63</f>
        <v>0</v>
      </c>
      <c r="L61" s="35">
        <f>'2020 Payroll Supplemental'!L63</f>
        <v>0</v>
      </c>
      <c r="M61" s="35">
        <f>'2020 Payroll Supplemental'!M63</f>
        <v>0</v>
      </c>
      <c r="N61" s="35">
        <f>'2020 Payroll Supplemental'!N63</f>
        <v>0</v>
      </c>
      <c r="O61" s="35">
        <f>'2020 Payroll Supplemental'!O63</f>
        <v>0</v>
      </c>
      <c r="P61" s="35">
        <f>'2020 Payroll Supplemental'!P63</f>
        <v>0</v>
      </c>
      <c r="Q61" s="35">
        <f>'2020 Payroll Supplemental'!Q63</f>
        <v>0</v>
      </c>
      <c r="R61" s="35">
        <f>'2020 Payroll Supplemental'!R63</f>
        <v>0</v>
      </c>
      <c r="S61" s="35">
        <f>'2020 Payroll Supplemental'!S63</f>
        <v>0</v>
      </c>
      <c r="T61" s="35">
        <f>'2020 Payroll Supplemental'!T63</f>
        <v>0</v>
      </c>
      <c r="U61" s="35">
        <f>'2020 Payroll Supplemental'!U63</f>
        <v>0</v>
      </c>
      <c r="V61" s="35">
        <f>'2020 Payroll Supplemental'!V63</f>
        <v>0</v>
      </c>
      <c r="W61" s="35">
        <f>'2020 Payroll Supplemental'!W63</f>
        <v>0</v>
      </c>
      <c r="X61" s="35">
        <f>'2020 Payroll Supplemental'!X63</f>
        <v>0</v>
      </c>
      <c r="Y61" s="35">
        <f>'2020 Payroll Supplemental'!Y63</f>
        <v>0</v>
      </c>
      <c r="Z61" s="35">
        <f>'2020 Payroll Supplemental'!Z63</f>
        <v>0</v>
      </c>
      <c r="AA61" s="35">
        <f>'2020 Payroll Supplemental'!AA63</f>
        <v>0</v>
      </c>
      <c r="AB61" s="35">
        <f>'2020 Payroll Supplemental'!AB63</f>
        <v>0</v>
      </c>
      <c r="AC61" s="35">
        <f>'2020 Payroll Supplemental'!AC63</f>
        <v>0</v>
      </c>
      <c r="AD61" s="35">
        <f>'2020 Payroll Supplemental'!AD63</f>
        <v>0</v>
      </c>
      <c r="AE61" s="35">
        <f>'2020 Payroll Supplemental'!AE63</f>
        <v>0</v>
      </c>
      <c r="AF61" s="35">
        <f>'2020 Payroll Supplemental'!AF63</f>
        <v>0</v>
      </c>
      <c r="AG61" s="35">
        <f>'2020 Payroll Supplemental'!AG63</f>
        <v>0</v>
      </c>
      <c r="AH61" s="35">
        <f>'2020 Payroll Supplemental'!AH63</f>
        <v>0</v>
      </c>
      <c r="AI61" s="35">
        <f>'2020 Payroll Supplemental'!AI63</f>
        <v>0</v>
      </c>
      <c r="AJ61" s="35">
        <f>'2020 Payroll Supplemental'!AJ63</f>
        <v>0</v>
      </c>
      <c r="AK61" s="35">
        <f>'2020 Payroll Supplemental'!AK63</f>
        <v>0</v>
      </c>
      <c r="AL61" s="35">
        <f>'2020 Payroll Supplemental'!AL63</f>
        <v>0</v>
      </c>
      <c r="AM61" s="35">
        <f>'2020 Payroll Supplemental'!AM63</f>
        <v>0</v>
      </c>
      <c r="AN61" s="35">
        <f>'2020 Payroll Supplemental'!AN63</f>
        <v>0</v>
      </c>
      <c r="AO61" s="35">
        <f>'2020 Payroll Supplemental'!AO63</f>
        <v>0</v>
      </c>
      <c r="AP61" s="35">
        <f>'2020 Payroll Supplemental'!AP63</f>
        <v>0</v>
      </c>
      <c r="AQ61" s="35">
        <f>'2020 Payroll Supplemental'!AQ63</f>
        <v>0</v>
      </c>
      <c r="AR61" s="35">
        <f>'2020 Payroll Supplemental'!AR63</f>
        <v>0</v>
      </c>
      <c r="AS61" s="35">
        <f>'2020 Payroll Supplemental'!AS63</f>
        <v>0</v>
      </c>
      <c r="AT61" s="35">
        <f>'2020 Payroll Supplemental'!AT63</f>
        <v>0</v>
      </c>
      <c r="AU61" s="35">
        <f>'2020 Payroll Supplemental'!AU63</f>
        <v>0</v>
      </c>
      <c r="AV61" s="35">
        <f>'2020 Payroll Supplemental'!AV63</f>
        <v>0</v>
      </c>
      <c r="AW61" s="35">
        <f>'2020 Payroll Supplemental'!AW63</f>
        <v>0</v>
      </c>
      <c r="AX61" s="35">
        <f>'2020 Payroll Supplemental'!AX63</f>
        <v>0</v>
      </c>
      <c r="AY61" s="35">
        <f>'2020 Payroll Supplemental'!AY63</f>
        <v>0</v>
      </c>
      <c r="AZ61" s="35">
        <f>'2020 Payroll Supplemental'!AZ63</f>
        <v>0</v>
      </c>
      <c r="BA61" s="35">
        <f>'2020 Payroll Supplemental'!BA63</f>
        <v>0</v>
      </c>
      <c r="BB61" s="35">
        <f>'2020 Payroll Supplemental'!BB63</f>
        <v>0</v>
      </c>
      <c r="BC61" s="35">
        <f>'2020 Payroll Supplemental'!BC63</f>
        <v>0</v>
      </c>
      <c r="BD61" s="35">
        <f>'2020 Payroll Supplemental'!BD63</f>
        <v>0</v>
      </c>
      <c r="BE61" s="35">
        <f>'2020 Payroll Supplemental'!BE63</f>
        <v>0</v>
      </c>
      <c r="BF61" s="35">
        <f>'2020 Payroll Supplemental'!BF63</f>
        <v>0</v>
      </c>
      <c r="BG61" s="35">
        <f>'2020 Payroll Supplemental'!BG63</f>
        <v>0</v>
      </c>
      <c r="BH61" s="35">
        <f>'2020 Payroll Supplemental'!BH63</f>
        <v>0</v>
      </c>
      <c r="BI61" s="35">
        <f>'2020 Payroll Supplemental'!BI63</f>
        <v>0</v>
      </c>
      <c r="BJ61" s="35">
        <f>'2020 Payroll Supplemental'!BJ63</f>
        <v>0</v>
      </c>
      <c r="BK61" s="35">
        <f>'2020 Payroll Supplemental'!BK63</f>
        <v>0</v>
      </c>
      <c r="BL61" s="35">
        <f>'2020 Payroll Supplemental'!BL63</f>
        <v>0</v>
      </c>
      <c r="BM61" s="35">
        <f>'2020 Payroll Supplemental'!BM63</f>
        <v>0</v>
      </c>
      <c r="BN61" s="35">
        <f>'2020 Payroll Supplemental'!BN63</f>
        <v>0</v>
      </c>
      <c r="BO61" s="35">
        <f>'2020 Payroll Supplemental'!BO63</f>
        <v>0</v>
      </c>
      <c r="BP61" s="35">
        <f>'2020 Payroll Supplemental'!BP63</f>
        <v>0</v>
      </c>
      <c r="BQ61" s="35">
        <f>'2020 Payroll Supplemental'!BQ63</f>
        <v>0</v>
      </c>
      <c r="BR61" s="35">
        <f>'2020 Payroll Supplemental'!BR63</f>
        <v>0</v>
      </c>
      <c r="BS61" s="35">
        <f>'2020 Payroll Supplemental'!BS63</f>
        <v>0</v>
      </c>
      <c r="BT61" s="35">
        <f>'2020 Payroll Supplemental'!BT63</f>
        <v>0</v>
      </c>
      <c r="BU61" s="35">
        <f>'2020 Payroll Supplemental'!BU63</f>
        <v>0</v>
      </c>
      <c r="BV61" s="35">
        <f>'2020 Payroll Supplemental'!BV63</f>
        <v>0</v>
      </c>
      <c r="BW61" s="35">
        <f>'2020 Payroll Supplemental'!BW63</f>
        <v>0</v>
      </c>
      <c r="BX61" s="35">
        <f>'2020 Payroll Supplemental'!BX63</f>
        <v>0</v>
      </c>
      <c r="BY61" s="35">
        <f>'2020 Payroll Supplemental'!BY63</f>
        <v>0</v>
      </c>
      <c r="BZ61" s="35">
        <f>'2020 Payroll Supplemental'!BZ63</f>
        <v>0</v>
      </c>
      <c r="CA61" s="35">
        <f>'2020 Payroll Supplemental'!CA63</f>
        <v>0</v>
      </c>
      <c r="CB61" s="35">
        <f>'2020 Payroll Supplemental'!CB63</f>
        <v>0</v>
      </c>
      <c r="CC61" s="35">
        <f>'2020 Payroll Supplemental'!CC63</f>
        <v>0</v>
      </c>
      <c r="CD61" s="35">
        <f>'2020 Payroll Supplemental'!CD63</f>
        <v>0</v>
      </c>
      <c r="CE61" s="35">
        <f>'2020 Payroll Supplemental'!CE63</f>
        <v>0</v>
      </c>
      <c r="CF61" s="35">
        <f>'2020 Payroll Supplemental'!CF63</f>
        <v>0</v>
      </c>
      <c r="CG61" s="35">
        <f>'2020 Payroll Supplemental'!CG63</f>
        <v>0</v>
      </c>
      <c r="CH61" s="35">
        <f>'2020 Payroll Supplemental'!CH63</f>
        <v>0</v>
      </c>
      <c r="CI61" s="35">
        <f>'2020 Payroll Supplemental'!CI63</f>
        <v>0</v>
      </c>
      <c r="CJ61" s="35">
        <f>'2020 Payroll Supplemental'!CJ63</f>
        <v>0</v>
      </c>
      <c r="CK61" s="35">
        <f>'2020 Payroll Supplemental'!CK63</f>
        <v>0</v>
      </c>
      <c r="CL61" s="35">
        <f>'2020 Payroll Supplemental'!CL63</f>
        <v>0</v>
      </c>
      <c r="CM61" s="35">
        <f>'2020 Payroll Supplemental'!CM63</f>
        <v>0</v>
      </c>
      <c r="CN61" s="35">
        <f>'2020 Payroll Supplemental'!CN63</f>
        <v>0</v>
      </c>
      <c r="CO61" s="35">
        <f>'2020 Payroll Supplemental'!CO63</f>
        <v>0</v>
      </c>
      <c r="CP61" s="35">
        <f>'2020 Payroll Supplemental'!CP63</f>
        <v>0</v>
      </c>
      <c r="CQ61" s="35">
        <f>'2020 Payroll Supplemental'!CQ63</f>
        <v>0</v>
      </c>
      <c r="CR61" s="35">
        <f>'2020 Payroll Supplemental'!CR63</f>
        <v>0</v>
      </c>
      <c r="CS61" s="35">
        <f>'2020 Payroll Supplemental'!CS63</f>
        <v>0</v>
      </c>
      <c r="CT61" s="35">
        <f>'2020 Payroll Supplemental'!CT63</f>
        <v>0</v>
      </c>
      <c r="CU61" s="35">
        <f>'2020 Payroll Supplemental'!CU63</f>
        <v>0</v>
      </c>
      <c r="CV61" s="35">
        <f>'2020 Payroll Supplemental'!CV63</f>
        <v>0</v>
      </c>
      <c r="CW61" s="35">
        <f>'2020 Payroll Supplemental'!CW63</f>
        <v>0</v>
      </c>
      <c r="CX61" s="35">
        <f>'2020 Payroll Supplemental'!CX63</f>
        <v>0</v>
      </c>
      <c r="CY61" s="35">
        <f>'2020 Payroll Supplemental'!CY63</f>
        <v>0</v>
      </c>
      <c r="CZ61" s="35">
        <f>'2020 Payroll Supplemental'!CZ63</f>
        <v>0</v>
      </c>
      <c r="DA61" s="35">
        <f>'2020 Payroll Supplemental'!DA63</f>
        <v>0</v>
      </c>
      <c r="DB61" s="35">
        <f>'2020 Payroll Supplemental'!DB63</f>
        <v>0</v>
      </c>
      <c r="DC61" s="35">
        <f>'2020 Payroll Supplemental'!DC63</f>
        <v>0</v>
      </c>
      <c r="DD61" s="35">
        <f>'2020 Payroll Supplemental'!DD63</f>
        <v>0</v>
      </c>
      <c r="DE61" s="35">
        <f>'2020 Payroll Supplemental'!DE63</f>
        <v>0</v>
      </c>
      <c r="DF61" s="35">
        <f>'2020 Payroll Supplemental'!DF63</f>
        <v>0</v>
      </c>
      <c r="DG61" s="35">
        <f>'2020 Payroll Supplemental'!DG63</f>
        <v>0</v>
      </c>
      <c r="DH61" s="35">
        <f>'2020 Payroll Supplemental'!DH63</f>
        <v>0</v>
      </c>
      <c r="DI61" s="35">
        <f>'2020 Payroll Supplemental'!DI63</f>
        <v>0</v>
      </c>
      <c r="DJ61" s="35">
        <f>'2020 Payroll Supplemental'!DJ63</f>
        <v>0</v>
      </c>
      <c r="DK61" s="35">
        <f>'2020 Payroll Supplemental'!DK63</f>
        <v>0</v>
      </c>
      <c r="DL61" s="35">
        <f>'2020 Payroll Supplemental'!DL63</f>
        <v>0</v>
      </c>
      <c r="DM61" s="35">
        <f>'2020 Payroll Supplemental'!DM63</f>
        <v>0</v>
      </c>
      <c r="DN61" s="35">
        <f>'2020 Payroll Supplemental'!DN63</f>
        <v>0</v>
      </c>
      <c r="DO61" s="35">
        <f>'2020 Payroll Supplemental'!DO63</f>
        <v>0</v>
      </c>
      <c r="DP61" s="35">
        <f>'2020 Payroll Supplemental'!DP63</f>
        <v>0</v>
      </c>
      <c r="DQ61" s="35">
        <f>'2020 Payroll Supplemental'!DQ63</f>
        <v>0</v>
      </c>
      <c r="DR61" s="35">
        <f>'2020 Payroll Supplemental'!DR63</f>
        <v>0</v>
      </c>
      <c r="DS61" s="35">
        <f>'2020 Payroll Supplemental'!DS63</f>
        <v>0</v>
      </c>
      <c r="DT61" s="35">
        <f>'2020 Payroll Supplemental'!DT63</f>
        <v>0</v>
      </c>
      <c r="DU61" s="35">
        <f>'2020 Payroll Supplemental'!DU63</f>
        <v>0</v>
      </c>
      <c r="DV61" s="35">
        <f>'2020 Payroll Supplemental'!DV63</f>
        <v>0</v>
      </c>
      <c r="DW61" s="35">
        <f>'2020 Payroll Supplemental'!DW63</f>
        <v>0</v>
      </c>
      <c r="DX61" s="35">
        <f>'2020 Payroll Supplemental'!DX63</f>
        <v>0</v>
      </c>
      <c r="DY61" s="35">
        <f>'2020 Payroll Supplemental'!DY63</f>
        <v>0</v>
      </c>
      <c r="DZ61" s="35">
        <f>'2020 Payroll Supplemental'!DZ63</f>
        <v>0</v>
      </c>
      <c r="EA61" s="35">
        <f>'2020 Payroll Supplemental'!EA63</f>
        <v>0</v>
      </c>
      <c r="EB61" s="35">
        <f>'2020 Payroll Supplemental'!EB63</f>
        <v>0</v>
      </c>
      <c r="EC61" s="35">
        <f>'2020 Payroll Supplemental'!EC63</f>
        <v>0</v>
      </c>
      <c r="ED61" s="35">
        <f>'2020 Payroll Supplemental'!ED63</f>
        <v>0</v>
      </c>
      <c r="EE61" s="35">
        <f>'2020 Payroll Supplemental'!EE63</f>
        <v>0</v>
      </c>
      <c r="EF61" s="35">
        <f>'2020 Payroll Supplemental'!EF63</f>
        <v>0</v>
      </c>
      <c r="EG61" s="35">
        <f>'2020 Payroll Supplemental'!EG63</f>
        <v>0</v>
      </c>
      <c r="EH61" s="35">
        <f>'2020 Payroll Supplemental'!EH63</f>
        <v>0</v>
      </c>
      <c r="EI61" s="35">
        <f>'2020 Payroll Supplemental'!EI63</f>
        <v>0</v>
      </c>
      <c r="EJ61" s="35">
        <f>'2020 Payroll Supplemental'!EJ63</f>
        <v>0</v>
      </c>
      <c r="EK61" s="35">
        <f>'2020 Payroll Supplemental'!EK63</f>
        <v>0</v>
      </c>
      <c r="EL61" s="35">
        <f>'2020 Payroll Supplemental'!EL63</f>
        <v>0</v>
      </c>
      <c r="EM61" s="35">
        <f>'2020 Payroll Supplemental'!EM63</f>
        <v>0</v>
      </c>
      <c r="EN61" s="35">
        <f>'2020 Payroll Supplemental'!EN63</f>
        <v>0</v>
      </c>
      <c r="EO61" s="35">
        <f>'2020 Payroll Supplemental'!EO63</f>
        <v>0</v>
      </c>
      <c r="EP61" s="35">
        <f>'2020 Payroll Supplemental'!EP63</f>
        <v>0</v>
      </c>
      <c r="EQ61" s="35">
        <f>'2020 Payroll Supplemental'!EQ63</f>
        <v>0</v>
      </c>
      <c r="ER61" s="35">
        <f>'2020 Payroll Supplemental'!ER63</f>
        <v>0</v>
      </c>
      <c r="ES61" s="35">
        <f>'2020 Payroll Supplemental'!ES63</f>
        <v>0</v>
      </c>
      <c r="ET61" s="35">
        <f>'2020 Payroll Supplemental'!ET63</f>
        <v>0</v>
      </c>
      <c r="EU61" s="35">
        <f>'2020 Payroll Supplemental'!EU63</f>
        <v>0</v>
      </c>
      <c r="EV61" s="35">
        <f>'2020 Payroll Supplemental'!EV63</f>
        <v>0</v>
      </c>
      <c r="EW61" s="35">
        <f>'2020 Payroll Supplemental'!EW63</f>
        <v>0</v>
      </c>
      <c r="EX61" s="35">
        <f>'2020 Payroll Supplemental'!EX63</f>
        <v>0</v>
      </c>
      <c r="EY61" s="35">
        <f>'2020 Payroll Supplemental'!EY63</f>
        <v>0</v>
      </c>
      <c r="EZ61" s="35">
        <f>'2020 Payroll Supplemental'!EZ63</f>
        <v>0</v>
      </c>
      <c r="FA61" s="35">
        <f>'2020 Payroll Supplemental'!FA63</f>
        <v>0</v>
      </c>
      <c r="FB61" s="35">
        <f>'2020 Payroll Supplemental'!FB63</f>
        <v>0</v>
      </c>
      <c r="FC61" s="35">
        <f>'2020 Payroll Supplemental'!FC63</f>
        <v>0</v>
      </c>
      <c r="FD61" s="35">
        <f>'2020 Payroll Supplemental'!FD63</f>
        <v>0</v>
      </c>
      <c r="FE61" s="35">
        <f>'2020 Payroll Supplemental'!FE63</f>
        <v>0</v>
      </c>
      <c r="FF61" s="35">
        <f>'2020 Payroll Supplemental'!FF63</f>
        <v>0</v>
      </c>
      <c r="FG61" s="35">
        <f>'2020 Payroll Supplemental'!FG63</f>
        <v>0</v>
      </c>
      <c r="FH61" s="35">
        <f>'2020 Payroll Supplemental'!FH63</f>
        <v>0</v>
      </c>
      <c r="FI61" s="35">
        <f>'2020 Payroll Supplemental'!FI63</f>
        <v>0</v>
      </c>
      <c r="FJ61" s="35">
        <f>'2020 Payroll Supplemental'!FJ63</f>
        <v>0</v>
      </c>
      <c r="FK61" s="35">
        <f>'2020 Payroll Supplemental'!FK63</f>
        <v>0</v>
      </c>
      <c r="FL61" s="35">
        <f>'2020 Payroll Supplemental'!FL63</f>
        <v>0</v>
      </c>
      <c r="FM61" s="35">
        <f>'2020 Payroll Supplemental'!FM63</f>
        <v>0</v>
      </c>
      <c r="FN61" s="35">
        <f>'2020 Payroll Supplemental'!FN63</f>
        <v>0</v>
      </c>
      <c r="FO61" s="35">
        <f>'2020 Payroll Supplemental'!FO63</f>
        <v>0</v>
      </c>
      <c r="FP61" s="35">
        <f>'2020 Payroll Supplemental'!FP63</f>
        <v>0</v>
      </c>
      <c r="FQ61" s="35">
        <f>'2020 Payroll Supplemental'!FQ63</f>
        <v>0</v>
      </c>
      <c r="FR61" s="35">
        <f>'2020 Payroll Supplemental'!FR63</f>
        <v>0</v>
      </c>
      <c r="FS61" s="35">
        <f>'2020 Payroll Supplemental'!FS63</f>
        <v>0</v>
      </c>
      <c r="FT61" s="35">
        <f>'2020 Payroll Supplemental'!FT63</f>
        <v>0</v>
      </c>
      <c r="FU61" s="35">
        <f>'2020 Payroll Supplemental'!FU63</f>
        <v>0</v>
      </c>
      <c r="FV61" s="35">
        <f>'2020 Payroll Supplemental'!FV63</f>
        <v>0</v>
      </c>
      <c r="FW61" s="35">
        <f>'2020 Payroll Supplemental'!FW63</f>
        <v>0</v>
      </c>
      <c r="FX61" s="35">
        <f>'2020 Payroll Supplemental'!FX63</f>
        <v>0</v>
      </c>
      <c r="FY61" s="35">
        <f>'2020 Payroll Supplemental'!FY63</f>
        <v>0</v>
      </c>
      <c r="FZ61" s="35">
        <f>'2020 Payroll Supplemental'!FZ63</f>
        <v>0</v>
      </c>
      <c r="GA61" s="35">
        <f>'2020 Payroll Supplemental'!GA63</f>
        <v>0</v>
      </c>
      <c r="GB61" s="35">
        <f>'2020 Payroll Supplemental'!GB63</f>
        <v>0</v>
      </c>
      <c r="GC61" s="35">
        <f>'2020 Payroll Supplemental'!GC63</f>
        <v>0</v>
      </c>
      <c r="GD61" s="35">
        <f>'2020 Payroll Supplemental'!GD63</f>
        <v>0</v>
      </c>
      <c r="GE61" s="35">
        <f>'2020 Payroll Supplemental'!GE63</f>
        <v>0</v>
      </c>
      <c r="GF61" s="35">
        <f>'2020 Payroll Supplemental'!GF63</f>
        <v>0</v>
      </c>
      <c r="GG61" s="35">
        <f>'2020 Payroll Supplemental'!GG63</f>
        <v>0</v>
      </c>
      <c r="GH61" s="35">
        <f>'2020 Payroll Supplemental'!GH63</f>
        <v>0</v>
      </c>
      <c r="GI61" s="35">
        <f>'2020 Payroll Supplemental'!GI63</f>
        <v>0</v>
      </c>
      <c r="GJ61" s="35">
        <f>'2020 Payroll Supplemental'!GJ63</f>
        <v>0</v>
      </c>
      <c r="GK61" s="35">
        <f>'2020 Payroll Supplemental'!GK63</f>
        <v>0</v>
      </c>
      <c r="GL61" s="35">
        <f>'2020 Payroll Supplemental'!GL63</f>
        <v>0</v>
      </c>
      <c r="GM61" s="35">
        <f>'2020 Payroll Supplemental'!GM63</f>
        <v>0</v>
      </c>
      <c r="GN61" s="35">
        <f>'2020 Payroll Supplemental'!GN63</f>
        <v>0</v>
      </c>
      <c r="GO61" s="35">
        <f>'2020 Payroll Supplemental'!GO63</f>
        <v>0</v>
      </c>
      <c r="GP61" s="35">
        <f>'2020 Payroll Supplemental'!GP63</f>
        <v>0</v>
      </c>
      <c r="GQ61" s="35">
        <f>'2020 Payroll Supplemental'!GQ63</f>
        <v>0</v>
      </c>
      <c r="GR61" s="35">
        <f>'2020 Payroll Supplemental'!GR63</f>
        <v>0</v>
      </c>
      <c r="GS61" s="35">
        <f>'2020 Payroll Supplemental'!GS63</f>
        <v>0</v>
      </c>
      <c r="GT61" s="35">
        <f>'2020 Payroll Supplemental'!GT63</f>
        <v>0</v>
      </c>
      <c r="GU61" s="35">
        <f>'2020 Payroll Supplemental'!GU63</f>
        <v>0</v>
      </c>
      <c r="GV61" s="35">
        <f>'2020 Payroll Supplemental'!GV63</f>
        <v>0</v>
      </c>
      <c r="GW61" s="35">
        <f>'2020 Payroll Supplemental'!GW63</f>
        <v>0</v>
      </c>
      <c r="GX61" s="35">
        <f>'2020 Payroll Supplemental'!GX63</f>
        <v>0</v>
      </c>
      <c r="GY61" s="35">
        <f>'2020 Payroll Supplemental'!GY63</f>
        <v>0</v>
      </c>
      <c r="GZ61" s="35">
        <f>'2020 Payroll Supplemental'!GZ63</f>
        <v>0</v>
      </c>
      <c r="HA61" s="35">
        <f>'2020 Payroll Supplemental'!HA63</f>
        <v>0</v>
      </c>
      <c r="HB61" s="35">
        <f>'2020 Payroll Supplemental'!HB63</f>
        <v>0</v>
      </c>
      <c r="HC61" s="35">
        <f>'2020 Payroll Supplemental'!HC63</f>
        <v>0</v>
      </c>
      <c r="HD61" s="35">
        <f>'2020 Payroll Supplemental'!HD63</f>
        <v>0</v>
      </c>
      <c r="HE61" s="35">
        <f>'2020 Payroll Supplemental'!HE63</f>
        <v>0</v>
      </c>
      <c r="HF61" s="35">
        <f>'2020 Payroll Supplemental'!HF63</f>
        <v>0</v>
      </c>
      <c r="HG61" s="79"/>
      <c r="HH61" s="35"/>
      <c r="HI61" s="35">
        <f t="shared" si="4"/>
        <v>0</v>
      </c>
      <c r="HJ61" s="35"/>
      <c r="HK61" s="35">
        <f t="shared" si="5"/>
        <v>0</v>
      </c>
      <c r="HL61" s="35"/>
      <c r="HM61" s="35">
        <f t="shared" si="6"/>
        <v>0</v>
      </c>
      <c r="HN61" s="35"/>
      <c r="HO61" s="35">
        <f t="shared" si="3"/>
        <v>0</v>
      </c>
      <c r="HP61" s="35"/>
      <c r="HQ61" s="35"/>
      <c r="HR61" s="35"/>
      <c r="HS61" s="35"/>
      <c r="HT61" s="35"/>
    </row>
    <row r="62" spans="1:228" x14ac:dyDescent="0.25">
      <c r="B62" s="30"/>
      <c r="D62" s="35"/>
      <c r="E62" s="35"/>
      <c r="F62" s="35"/>
      <c r="G62" s="79"/>
      <c r="H62" s="35"/>
      <c r="I62" s="35"/>
      <c r="J62" s="35"/>
      <c r="K62" s="79"/>
      <c r="L62" s="35"/>
      <c r="M62" s="35"/>
      <c r="N62" s="35"/>
      <c r="O62" s="79"/>
      <c r="P62" s="35"/>
      <c r="Q62" s="35"/>
      <c r="R62" s="35"/>
      <c r="S62" s="79"/>
      <c r="T62" s="35"/>
      <c r="U62" s="35"/>
      <c r="V62" s="35"/>
      <c r="W62" s="79"/>
      <c r="X62" s="35"/>
      <c r="Y62" s="35"/>
      <c r="Z62" s="35"/>
      <c r="AA62" s="79"/>
      <c r="AB62" s="35"/>
      <c r="AC62" s="35"/>
      <c r="AD62" s="35"/>
      <c r="AE62" s="79"/>
      <c r="AF62" s="35"/>
      <c r="AG62" s="35"/>
      <c r="AH62" s="35"/>
      <c r="AI62" s="79"/>
      <c r="AJ62" s="35"/>
      <c r="AK62" s="35"/>
      <c r="AL62" s="35"/>
      <c r="AM62" s="79"/>
      <c r="AN62" s="35"/>
      <c r="AO62" s="35"/>
      <c r="AP62" s="35"/>
      <c r="AQ62" s="79"/>
      <c r="AR62" s="35"/>
      <c r="AS62" s="35"/>
      <c r="AT62" s="35"/>
      <c r="AU62" s="79"/>
      <c r="AV62" s="35"/>
      <c r="AW62" s="35"/>
      <c r="AX62" s="35"/>
      <c r="AY62" s="79"/>
      <c r="AZ62" s="35"/>
      <c r="BA62" s="35"/>
      <c r="BB62" s="35"/>
      <c r="BC62" s="79"/>
      <c r="BD62" s="35"/>
      <c r="BE62" s="35"/>
      <c r="BF62" s="35"/>
      <c r="BG62" s="79"/>
      <c r="BH62" s="35"/>
      <c r="BI62" s="35"/>
      <c r="BJ62" s="35"/>
      <c r="BK62" s="79"/>
      <c r="BL62" s="35"/>
      <c r="BM62" s="35"/>
      <c r="BN62" s="35"/>
      <c r="BO62" s="79"/>
      <c r="BP62" s="35"/>
      <c r="BQ62" s="35"/>
      <c r="BR62" s="35"/>
      <c r="BS62" s="79"/>
      <c r="BT62" s="35"/>
      <c r="BU62" s="35"/>
      <c r="BV62" s="35"/>
      <c r="BW62" s="79"/>
      <c r="BX62" s="35"/>
      <c r="BY62" s="35"/>
      <c r="BZ62" s="35"/>
      <c r="CA62" s="79"/>
      <c r="CB62" s="35"/>
      <c r="CC62" s="35"/>
      <c r="CD62" s="35"/>
      <c r="CE62" s="79"/>
      <c r="CF62" s="35"/>
      <c r="CG62" s="35"/>
      <c r="CH62" s="35"/>
      <c r="CI62" s="79"/>
      <c r="CJ62" s="35"/>
      <c r="CK62" s="35"/>
      <c r="CL62" s="35"/>
      <c r="CM62" s="79"/>
      <c r="CN62" s="35"/>
      <c r="CO62" s="35"/>
      <c r="CP62" s="35"/>
      <c r="CQ62" s="79"/>
      <c r="CR62" s="35"/>
      <c r="CS62" s="35"/>
      <c r="CT62" s="35"/>
      <c r="CU62" s="79"/>
      <c r="CV62" s="35"/>
      <c r="CW62" s="35"/>
      <c r="CX62" s="35"/>
      <c r="CY62" s="79"/>
      <c r="CZ62" s="35"/>
      <c r="DA62" s="35"/>
      <c r="DB62" s="35"/>
      <c r="DC62" s="79"/>
      <c r="DD62" s="35"/>
      <c r="DE62" s="35"/>
      <c r="DF62" s="35"/>
      <c r="DG62" s="79"/>
      <c r="DH62" s="35"/>
      <c r="DI62" s="35"/>
      <c r="DJ62" s="35"/>
      <c r="DK62" s="79"/>
      <c r="DL62" s="35"/>
      <c r="DM62" s="35"/>
      <c r="DN62" s="35"/>
      <c r="DO62" s="79"/>
      <c r="DP62" s="35"/>
      <c r="DQ62" s="35"/>
      <c r="DR62" s="35"/>
      <c r="DS62" s="79"/>
      <c r="DT62" s="35"/>
      <c r="DU62" s="35"/>
      <c r="DV62" s="35"/>
      <c r="DW62" s="79"/>
      <c r="DX62" s="35"/>
      <c r="DY62" s="35"/>
      <c r="DZ62" s="35"/>
      <c r="EA62" s="79"/>
      <c r="EB62" s="35"/>
      <c r="EC62" s="35"/>
      <c r="ED62" s="35"/>
      <c r="EE62" s="79"/>
      <c r="EF62" s="35"/>
      <c r="EG62" s="35"/>
      <c r="EH62" s="35"/>
      <c r="EI62" s="79"/>
      <c r="EJ62" s="35"/>
      <c r="EK62" s="35"/>
      <c r="EL62" s="35"/>
      <c r="EM62" s="79"/>
      <c r="EN62" s="35"/>
      <c r="EO62" s="35"/>
      <c r="EP62" s="35"/>
      <c r="EQ62" s="79"/>
      <c r="ER62" s="35"/>
      <c r="ES62" s="35"/>
      <c r="ET62" s="35"/>
      <c r="EU62" s="79"/>
      <c r="EV62" s="35"/>
      <c r="EW62" s="35"/>
      <c r="EX62" s="35"/>
      <c r="EY62" s="79"/>
      <c r="EZ62" s="35"/>
      <c r="FA62" s="35"/>
      <c r="FB62" s="35"/>
      <c r="FC62" s="79"/>
      <c r="FD62" s="35"/>
      <c r="FE62" s="35"/>
      <c r="FF62" s="35"/>
      <c r="FG62" s="79"/>
      <c r="FH62" s="35"/>
      <c r="FI62" s="35"/>
      <c r="FJ62" s="35"/>
      <c r="FK62" s="79"/>
      <c r="FL62" s="35"/>
      <c r="FM62" s="35"/>
      <c r="FN62" s="35"/>
      <c r="FO62" s="79"/>
      <c r="FP62" s="35"/>
      <c r="FQ62" s="35"/>
      <c r="FR62" s="35"/>
      <c r="FS62" s="79"/>
      <c r="FT62" s="35"/>
      <c r="FU62" s="35"/>
      <c r="FV62" s="35"/>
      <c r="FW62" s="79"/>
      <c r="FX62" s="35"/>
      <c r="FY62" s="35"/>
      <c r="FZ62" s="35"/>
      <c r="GA62" s="79"/>
      <c r="GB62" s="35"/>
      <c r="GC62" s="35"/>
      <c r="GD62" s="35"/>
      <c r="GE62" s="79"/>
      <c r="GF62" s="35"/>
      <c r="GG62" s="35"/>
      <c r="GH62" s="35"/>
      <c r="GI62" s="79"/>
      <c r="GJ62" s="35"/>
      <c r="GK62" s="35"/>
      <c r="GL62" s="35"/>
      <c r="GM62" s="79"/>
      <c r="GN62" s="35"/>
      <c r="GO62" s="35"/>
      <c r="GP62" s="35"/>
      <c r="GQ62" s="79"/>
      <c r="GR62" s="35"/>
      <c r="GS62" s="35"/>
      <c r="GT62" s="35"/>
      <c r="GU62" s="79"/>
      <c r="GV62" s="35"/>
      <c r="GW62" s="35"/>
      <c r="GX62" s="35"/>
      <c r="GY62" s="79"/>
      <c r="GZ62" s="35"/>
      <c r="HA62" s="35"/>
      <c r="HB62" s="35"/>
      <c r="HC62" s="79"/>
      <c r="HD62" s="35"/>
      <c r="HE62" s="35"/>
      <c r="HF62" s="35"/>
      <c r="HG62" s="79"/>
      <c r="HH62" s="35"/>
      <c r="HI62" s="35"/>
      <c r="HJ62" s="35"/>
      <c r="HK62" s="35"/>
      <c r="HL62" s="35"/>
      <c r="HM62" s="35"/>
      <c r="HN62" s="35"/>
      <c r="HO62" s="35"/>
      <c r="HP62" s="35"/>
      <c r="HQ62" s="35"/>
      <c r="HR62" s="35"/>
      <c r="HS62" s="35"/>
      <c r="HT62" s="35"/>
    </row>
    <row r="63" spans="1:228" s="23" customFormat="1" x14ac:dyDescent="0.25">
      <c r="B63" s="32" t="s">
        <v>112</v>
      </c>
      <c r="D63" s="82">
        <f>SUBTOTAL(9,D10:D62)</f>
        <v>0</v>
      </c>
      <c r="E63" s="82">
        <f t="shared" ref="E63" si="7">SUBTOTAL(9,E10:E62)</f>
        <v>0</v>
      </c>
      <c r="F63" s="82">
        <f>SUBTOTAL(9,F10:F62)</f>
        <v>0</v>
      </c>
      <c r="G63" s="79"/>
      <c r="H63" s="82">
        <f>SUBTOTAL(9,H10:H62)</f>
        <v>0</v>
      </c>
      <c r="I63" s="82">
        <f t="shared" ref="I63" si="8">SUBTOTAL(9,I10:I62)</f>
        <v>0</v>
      </c>
      <c r="J63" s="82">
        <f t="shared" ref="J63" si="9">SUBTOTAL(9,J10:J62)</f>
        <v>0</v>
      </c>
      <c r="K63" s="79"/>
      <c r="L63" s="82">
        <f>SUBTOTAL(9,L10:L62)</f>
        <v>0</v>
      </c>
      <c r="M63" s="82">
        <f t="shared" ref="M63" si="10">SUBTOTAL(9,M10:M62)</f>
        <v>0</v>
      </c>
      <c r="N63" s="82">
        <f t="shared" ref="N63" si="11">SUBTOTAL(9,N10:N62)</f>
        <v>0</v>
      </c>
      <c r="O63" s="79"/>
      <c r="P63" s="82">
        <f>SUBTOTAL(9,P10:P62)</f>
        <v>0</v>
      </c>
      <c r="Q63" s="82">
        <f t="shared" ref="Q63" si="12">SUBTOTAL(9,Q10:Q62)</f>
        <v>0</v>
      </c>
      <c r="R63" s="82">
        <f t="shared" ref="R63" si="13">SUBTOTAL(9,R10:R62)</f>
        <v>0</v>
      </c>
      <c r="S63" s="79"/>
      <c r="T63" s="82">
        <f>SUBTOTAL(9,T10:T62)</f>
        <v>0</v>
      </c>
      <c r="U63" s="82">
        <f t="shared" ref="U63" si="14">SUBTOTAL(9,U10:U62)</f>
        <v>0</v>
      </c>
      <c r="V63" s="82">
        <f t="shared" ref="V63" si="15">SUBTOTAL(9,V10:V62)</f>
        <v>0</v>
      </c>
      <c r="W63" s="79"/>
      <c r="X63" s="82">
        <f>SUBTOTAL(9,X10:X62)</f>
        <v>0</v>
      </c>
      <c r="Y63" s="82">
        <f t="shared" ref="Y63" si="16">SUBTOTAL(9,Y10:Y62)</f>
        <v>0</v>
      </c>
      <c r="Z63" s="82">
        <f t="shared" ref="Z63" si="17">SUBTOTAL(9,Z10:Z62)</f>
        <v>0</v>
      </c>
      <c r="AA63" s="79"/>
      <c r="AB63" s="82">
        <f>SUBTOTAL(9,AB10:AB62)</f>
        <v>0</v>
      </c>
      <c r="AC63" s="82">
        <f t="shared" ref="AC63" si="18">SUBTOTAL(9,AC10:AC62)</f>
        <v>0</v>
      </c>
      <c r="AD63" s="82">
        <f t="shared" ref="AD63" si="19">SUBTOTAL(9,AD10:AD62)</f>
        <v>0</v>
      </c>
      <c r="AE63" s="79"/>
      <c r="AF63" s="82">
        <f>SUBTOTAL(9,AF10:AF62)</f>
        <v>0</v>
      </c>
      <c r="AG63" s="82">
        <f t="shared" ref="AG63" si="20">SUBTOTAL(9,AG10:AG62)</f>
        <v>0</v>
      </c>
      <c r="AH63" s="82">
        <f t="shared" ref="AH63" si="21">SUBTOTAL(9,AH10:AH62)</f>
        <v>0</v>
      </c>
      <c r="AI63" s="79"/>
      <c r="AJ63" s="82">
        <f>SUBTOTAL(9,AJ10:AJ62)</f>
        <v>0</v>
      </c>
      <c r="AK63" s="82">
        <f t="shared" ref="AK63" si="22">SUBTOTAL(9,AK10:AK62)</f>
        <v>0</v>
      </c>
      <c r="AL63" s="82">
        <f t="shared" ref="AL63" si="23">SUBTOTAL(9,AL10:AL62)</f>
        <v>0</v>
      </c>
      <c r="AM63" s="79"/>
      <c r="AN63" s="82">
        <f>SUBTOTAL(9,AN10:AN62)</f>
        <v>0</v>
      </c>
      <c r="AO63" s="82">
        <f t="shared" ref="AO63" si="24">SUBTOTAL(9,AO10:AO62)</f>
        <v>0</v>
      </c>
      <c r="AP63" s="82">
        <f t="shared" ref="AP63" si="25">SUBTOTAL(9,AP10:AP62)</f>
        <v>0</v>
      </c>
      <c r="AQ63" s="79"/>
      <c r="AR63" s="82">
        <f>SUBTOTAL(9,AR10:AR62)</f>
        <v>0</v>
      </c>
      <c r="AS63" s="82">
        <f t="shared" ref="AS63" si="26">SUBTOTAL(9,AS10:AS62)</f>
        <v>0</v>
      </c>
      <c r="AT63" s="82">
        <f t="shared" ref="AT63" si="27">SUBTOTAL(9,AT10:AT62)</f>
        <v>0</v>
      </c>
      <c r="AU63" s="79"/>
      <c r="AV63" s="82">
        <f>SUBTOTAL(9,AV10:AV62)</f>
        <v>0</v>
      </c>
      <c r="AW63" s="82">
        <f t="shared" ref="AW63" si="28">SUBTOTAL(9,AW10:AW62)</f>
        <v>0</v>
      </c>
      <c r="AX63" s="82">
        <f t="shared" ref="AX63" si="29">SUBTOTAL(9,AX10:AX62)</f>
        <v>0</v>
      </c>
      <c r="AY63" s="79"/>
      <c r="AZ63" s="82">
        <f>SUBTOTAL(9,AZ10:AZ62)</f>
        <v>0</v>
      </c>
      <c r="BA63" s="82">
        <f t="shared" ref="BA63" si="30">SUBTOTAL(9,BA10:BA62)</f>
        <v>0</v>
      </c>
      <c r="BB63" s="82">
        <f t="shared" ref="BB63" si="31">SUBTOTAL(9,BB10:BB62)</f>
        <v>0</v>
      </c>
      <c r="BC63" s="79"/>
      <c r="BD63" s="82">
        <f>SUBTOTAL(9,BD10:BD62)</f>
        <v>0</v>
      </c>
      <c r="BE63" s="82">
        <f t="shared" ref="BE63" si="32">SUBTOTAL(9,BE10:BE62)</f>
        <v>0</v>
      </c>
      <c r="BF63" s="82">
        <f t="shared" ref="BF63" si="33">SUBTOTAL(9,BF10:BF62)</f>
        <v>0</v>
      </c>
      <c r="BG63" s="79"/>
      <c r="BH63" s="82">
        <f>SUBTOTAL(9,BH10:BH62)</f>
        <v>0</v>
      </c>
      <c r="BI63" s="82">
        <f t="shared" ref="BI63" si="34">SUBTOTAL(9,BI10:BI62)</f>
        <v>0</v>
      </c>
      <c r="BJ63" s="82">
        <f t="shared" ref="BJ63" si="35">SUBTOTAL(9,BJ10:BJ62)</f>
        <v>0</v>
      </c>
      <c r="BK63" s="79"/>
      <c r="BL63" s="82">
        <f>SUBTOTAL(9,BL10:BL62)</f>
        <v>0</v>
      </c>
      <c r="BM63" s="82">
        <f t="shared" ref="BM63" si="36">SUBTOTAL(9,BM10:BM62)</f>
        <v>0</v>
      </c>
      <c r="BN63" s="82">
        <f t="shared" ref="BN63" si="37">SUBTOTAL(9,BN10:BN62)</f>
        <v>0</v>
      </c>
      <c r="BO63" s="79"/>
      <c r="BP63" s="82">
        <f>SUBTOTAL(9,BP10:BP62)</f>
        <v>0</v>
      </c>
      <c r="BQ63" s="82">
        <f t="shared" ref="BQ63" si="38">SUBTOTAL(9,BQ10:BQ62)</f>
        <v>0</v>
      </c>
      <c r="BR63" s="82">
        <f t="shared" ref="BR63" si="39">SUBTOTAL(9,BR10:BR62)</f>
        <v>0</v>
      </c>
      <c r="BS63" s="79"/>
      <c r="BT63" s="82">
        <f>SUBTOTAL(9,BT10:BT62)</f>
        <v>0</v>
      </c>
      <c r="BU63" s="82">
        <f t="shared" ref="BU63" si="40">SUBTOTAL(9,BU10:BU62)</f>
        <v>0</v>
      </c>
      <c r="BV63" s="82">
        <f t="shared" ref="BV63" si="41">SUBTOTAL(9,BV10:BV62)</f>
        <v>0</v>
      </c>
      <c r="BW63" s="79"/>
      <c r="BX63" s="82">
        <f>SUBTOTAL(9,BX10:BX62)</f>
        <v>0</v>
      </c>
      <c r="BY63" s="82">
        <f t="shared" ref="BY63" si="42">SUBTOTAL(9,BY10:BY62)</f>
        <v>0</v>
      </c>
      <c r="BZ63" s="82">
        <f t="shared" ref="BZ63" si="43">SUBTOTAL(9,BZ10:BZ62)</f>
        <v>0</v>
      </c>
      <c r="CA63" s="79"/>
      <c r="CB63" s="82">
        <f>SUBTOTAL(9,CB10:CB62)</f>
        <v>0</v>
      </c>
      <c r="CC63" s="82">
        <f t="shared" ref="CC63" si="44">SUBTOTAL(9,CC10:CC62)</f>
        <v>0</v>
      </c>
      <c r="CD63" s="82">
        <f t="shared" ref="CD63" si="45">SUBTOTAL(9,CD10:CD62)</f>
        <v>0</v>
      </c>
      <c r="CE63" s="79"/>
      <c r="CF63" s="82">
        <f>SUBTOTAL(9,CF10:CF62)</f>
        <v>0</v>
      </c>
      <c r="CG63" s="82">
        <f t="shared" ref="CG63" si="46">SUBTOTAL(9,CG10:CG62)</f>
        <v>0</v>
      </c>
      <c r="CH63" s="82">
        <f t="shared" ref="CH63" si="47">SUBTOTAL(9,CH10:CH62)</f>
        <v>0</v>
      </c>
      <c r="CI63" s="79"/>
      <c r="CJ63" s="82">
        <f>SUBTOTAL(9,CJ10:CJ62)</f>
        <v>0</v>
      </c>
      <c r="CK63" s="82">
        <f t="shared" ref="CK63" si="48">SUBTOTAL(9,CK10:CK62)</f>
        <v>0</v>
      </c>
      <c r="CL63" s="82">
        <f t="shared" ref="CL63" si="49">SUBTOTAL(9,CL10:CL62)</f>
        <v>0</v>
      </c>
      <c r="CM63" s="79"/>
      <c r="CN63" s="82">
        <f>SUBTOTAL(9,CN10:CN62)</f>
        <v>0</v>
      </c>
      <c r="CO63" s="82">
        <f t="shared" ref="CO63" si="50">SUBTOTAL(9,CO10:CO62)</f>
        <v>0</v>
      </c>
      <c r="CP63" s="82">
        <f t="shared" ref="CP63" si="51">SUBTOTAL(9,CP10:CP62)</f>
        <v>0</v>
      </c>
      <c r="CQ63" s="79"/>
      <c r="CR63" s="82">
        <f>SUBTOTAL(9,CR10:CR62)</f>
        <v>0</v>
      </c>
      <c r="CS63" s="82">
        <f t="shared" ref="CS63" si="52">SUBTOTAL(9,CS10:CS62)</f>
        <v>0</v>
      </c>
      <c r="CT63" s="82">
        <f t="shared" ref="CT63" si="53">SUBTOTAL(9,CT10:CT62)</f>
        <v>0</v>
      </c>
      <c r="CU63" s="79"/>
      <c r="CV63" s="82">
        <f>SUBTOTAL(9,CV10:CV62)</f>
        <v>0</v>
      </c>
      <c r="CW63" s="82">
        <f t="shared" ref="CW63" si="54">SUBTOTAL(9,CW10:CW62)</f>
        <v>0</v>
      </c>
      <c r="CX63" s="82">
        <f t="shared" ref="CX63" si="55">SUBTOTAL(9,CX10:CX62)</f>
        <v>0</v>
      </c>
      <c r="CY63" s="79"/>
      <c r="CZ63" s="82">
        <f>SUBTOTAL(9,CZ10:CZ62)</f>
        <v>0</v>
      </c>
      <c r="DA63" s="82">
        <f t="shared" ref="DA63" si="56">SUBTOTAL(9,DA10:DA62)</f>
        <v>0</v>
      </c>
      <c r="DB63" s="82">
        <f t="shared" ref="DB63" si="57">SUBTOTAL(9,DB10:DB62)</f>
        <v>0</v>
      </c>
      <c r="DC63" s="79"/>
      <c r="DD63" s="82">
        <f>SUBTOTAL(9,DD10:DD62)</f>
        <v>0</v>
      </c>
      <c r="DE63" s="82">
        <f t="shared" ref="DE63" si="58">SUBTOTAL(9,DE10:DE62)</f>
        <v>0</v>
      </c>
      <c r="DF63" s="82">
        <f t="shared" ref="DF63" si="59">SUBTOTAL(9,DF10:DF62)</f>
        <v>0</v>
      </c>
      <c r="DG63" s="79"/>
      <c r="DH63" s="82">
        <f>SUBTOTAL(9,DH10:DH62)</f>
        <v>0</v>
      </c>
      <c r="DI63" s="82">
        <f t="shared" ref="DI63" si="60">SUBTOTAL(9,DI10:DI62)</f>
        <v>0</v>
      </c>
      <c r="DJ63" s="82">
        <f t="shared" ref="DJ63" si="61">SUBTOTAL(9,DJ10:DJ62)</f>
        <v>0</v>
      </c>
      <c r="DK63" s="79"/>
      <c r="DL63" s="82">
        <f>SUBTOTAL(9,DL10:DL62)</f>
        <v>0</v>
      </c>
      <c r="DM63" s="82">
        <f t="shared" ref="DM63" si="62">SUBTOTAL(9,DM10:DM62)</f>
        <v>0</v>
      </c>
      <c r="DN63" s="82">
        <f t="shared" ref="DN63" si="63">SUBTOTAL(9,DN10:DN62)</f>
        <v>0</v>
      </c>
      <c r="DO63" s="79"/>
      <c r="DP63" s="82">
        <f>SUBTOTAL(9,DP10:DP62)</f>
        <v>0</v>
      </c>
      <c r="DQ63" s="82">
        <f t="shared" ref="DQ63" si="64">SUBTOTAL(9,DQ10:DQ62)</f>
        <v>0</v>
      </c>
      <c r="DR63" s="82">
        <f t="shared" ref="DR63" si="65">SUBTOTAL(9,DR10:DR62)</f>
        <v>0</v>
      </c>
      <c r="DS63" s="79"/>
      <c r="DT63" s="82">
        <f>SUBTOTAL(9,DT10:DT62)</f>
        <v>0</v>
      </c>
      <c r="DU63" s="82">
        <f t="shared" ref="DU63" si="66">SUBTOTAL(9,DU10:DU62)</f>
        <v>0</v>
      </c>
      <c r="DV63" s="82">
        <f t="shared" ref="DV63" si="67">SUBTOTAL(9,DV10:DV62)</f>
        <v>0</v>
      </c>
      <c r="DW63" s="79"/>
      <c r="DX63" s="82">
        <f>SUBTOTAL(9,DX10:DX62)</f>
        <v>0</v>
      </c>
      <c r="DY63" s="82">
        <f t="shared" ref="DY63" si="68">SUBTOTAL(9,DY10:DY62)</f>
        <v>0</v>
      </c>
      <c r="DZ63" s="82">
        <f t="shared" ref="DZ63" si="69">SUBTOTAL(9,DZ10:DZ62)</f>
        <v>0</v>
      </c>
      <c r="EA63" s="79"/>
      <c r="EB63" s="82">
        <f>SUBTOTAL(9,EB10:EB62)</f>
        <v>0</v>
      </c>
      <c r="EC63" s="82">
        <f t="shared" ref="EC63" si="70">SUBTOTAL(9,EC10:EC62)</f>
        <v>0</v>
      </c>
      <c r="ED63" s="82">
        <f t="shared" ref="ED63" si="71">SUBTOTAL(9,ED10:ED62)</f>
        <v>0</v>
      </c>
      <c r="EE63" s="79"/>
      <c r="EF63" s="82">
        <f>SUBTOTAL(9,EF10:EF62)</f>
        <v>0</v>
      </c>
      <c r="EG63" s="82">
        <f t="shared" ref="EG63" si="72">SUBTOTAL(9,EG10:EG62)</f>
        <v>0</v>
      </c>
      <c r="EH63" s="82">
        <f t="shared" ref="EH63" si="73">SUBTOTAL(9,EH10:EH62)</f>
        <v>0</v>
      </c>
      <c r="EI63" s="79"/>
      <c r="EJ63" s="82">
        <f>SUBTOTAL(9,EJ10:EJ62)</f>
        <v>0</v>
      </c>
      <c r="EK63" s="82">
        <f t="shared" ref="EK63" si="74">SUBTOTAL(9,EK10:EK62)</f>
        <v>0</v>
      </c>
      <c r="EL63" s="82">
        <f t="shared" ref="EL63" si="75">SUBTOTAL(9,EL10:EL62)</f>
        <v>0</v>
      </c>
      <c r="EM63" s="79"/>
      <c r="EN63" s="82">
        <f>SUBTOTAL(9,EN10:EN62)</f>
        <v>0</v>
      </c>
      <c r="EO63" s="82">
        <f t="shared" ref="EO63" si="76">SUBTOTAL(9,EO10:EO62)</f>
        <v>0</v>
      </c>
      <c r="EP63" s="82">
        <f t="shared" ref="EP63" si="77">SUBTOTAL(9,EP10:EP62)</f>
        <v>0</v>
      </c>
      <c r="EQ63" s="79"/>
      <c r="ER63" s="82">
        <f>SUBTOTAL(9,ER10:ER62)</f>
        <v>0</v>
      </c>
      <c r="ES63" s="82">
        <f t="shared" ref="ES63" si="78">SUBTOTAL(9,ES10:ES62)</f>
        <v>0</v>
      </c>
      <c r="ET63" s="82">
        <f t="shared" ref="ET63" si="79">SUBTOTAL(9,ET10:ET62)</f>
        <v>0</v>
      </c>
      <c r="EU63" s="79"/>
      <c r="EV63" s="82">
        <f>SUBTOTAL(9,EV10:EV62)</f>
        <v>0</v>
      </c>
      <c r="EW63" s="82">
        <f t="shared" ref="EW63" si="80">SUBTOTAL(9,EW10:EW62)</f>
        <v>0</v>
      </c>
      <c r="EX63" s="82">
        <f t="shared" ref="EX63" si="81">SUBTOTAL(9,EX10:EX62)</f>
        <v>0</v>
      </c>
      <c r="EY63" s="79"/>
      <c r="EZ63" s="82">
        <f>SUBTOTAL(9,EZ10:EZ62)</f>
        <v>0</v>
      </c>
      <c r="FA63" s="82">
        <f t="shared" ref="FA63" si="82">SUBTOTAL(9,FA10:FA62)</f>
        <v>0</v>
      </c>
      <c r="FB63" s="82">
        <f t="shared" ref="FB63" si="83">SUBTOTAL(9,FB10:FB62)</f>
        <v>0</v>
      </c>
      <c r="FC63" s="79"/>
      <c r="FD63" s="82">
        <f>SUBTOTAL(9,FD10:FD62)</f>
        <v>0</v>
      </c>
      <c r="FE63" s="82">
        <f t="shared" ref="FE63" si="84">SUBTOTAL(9,FE10:FE62)</f>
        <v>0</v>
      </c>
      <c r="FF63" s="82">
        <f t="shared" ref="FF63" si="85">SUBTOTAL(9,FF10:FF62)</f>
        <v>0</v>
      </c>
      <c r="FG63" s="79"/>
      <c r="FH63" s="82">
        <f>SUBTOTAL(9,FH10:FH62)</f>
        <v>0</v>
      </c>
      <c r="FI63" s="82">
        <f t="shared" ref="FI63" si="86">SUBTOTAL(9,FI10:FI62)</f>
        <v>0</v>
      </c>
      <c r="FJ63" s="82">
        <f t="shared" ref="FJ63" si="87">SUBTOTAL(9,FJ10:FJ62)</f>
        <v>0</v>
      </c>
      <c r="FK63" s="79"/>
      <c r="FL63" s="82">
        <f>SUBTOTAL(9,FL10:FL62)</f>
        <v>0</v>
      </c>
      <c r="FM63" s="82">
        <f t="shared" ref="FM63" si="88">SUBTOTAL(9,FM10:FM62)</f>
        <v>0</v>
      </c>
      <c r="FN63" s="82">
        <f t="shared" ref="FN63" si="89">SUBTOTAL(9,FN10:FN62)</f>
        <v>0</v>
      </c>
      <c r="FO63" s="79"/>
      <c r="FP63" s="82">
        <f>SUBTOTAL(9,FP10:FP62)</f>
        <v>0</v>
      </c>
      <c r="FQ63" s="82">
        <f t="shared" ref="FQ63" si="90">SUBTOTAL(9,FQ10:FQ62)</f>
        <v>0</v>
      </c>
      <c r="FR63" s="82">
        <f t="shared" ref="FR63" si="91">SUBTOTAL(9,FR10:FR62)</f>
        <v>0</v>
      </c>
      <c r="FS63" s="79"/>
      <c r="FT63" s="82">
        <f>SUBTOTAL(9,FT10:FT62)</f>
        <v>0</v>
      </c>
      <c r="FU63" s="82">
        <f t="shared" ref="FU63" si="92">SUBTOTAL(9,FU10:FU62)</f>
        <v>0</v>
      </c>
      <c r="FV63" s="82">
        <f t="shared" ref="FV63" si="93">SUBTOTAL(9,FV10:FV62)</f>
        <v>0</v>
      </c>
      <c r="FW63" s="79"/>
      <c r="FX63" s="82">
        <f>SUBTOTAL(9,FX10:FX62)</f>
        <v>0</v>
      </c>
      <c r="FY63" s="82">
        <f t="shared" ref="FY63" si="94">SUBTOTAL(9,FY10:FY62)</f>
        <v>0</v>
      </c>
      <c r="FZ63" s="82">
        <f t="shared" ref="FZ63" si="95">SUBTOTAL(9,FZ10:FZ62)</f>
        <v>0</v>
      </c>
      <c r="GA63" s="79"/>
      <c r="GB63" s="82">
        <f>SUBTOTAL(9,GB10:GB62)</f>
        <v>0</v>
      </c>
      <c r="GC63" s="82">
        <f t="shared" ref="GC63" si="96">SUBTOTAL(9,GC10:GC62)</f>
        <v>0</v>
      </c>
      <c r="GD63" s="82">
        <f t="shared" ref="GD63" si="97">SUBTOTAL(9,GD10:GD62)</f>
        <v>0</v>
      </c>
      <c r="GE63" s="79"/>
      <c r="GF63" s="82">
        <f>SUBTOTAL(9,GF10:GF62)</f>
        <v>0</v>
      </c>
      <c r="GG63" s="82">
        <f t="shared" ref="GG63" si="98">SUBTOTAL(9,GG10:GG62)</f>
        <v>0</v>
      </c>
      <c r="GH63" s="82">
        <f t="shared" ref="GH63" si="99">SUBTOTAL(9,GH10:GH62)</f>
        <v>0</v>
      </c>
      <c r="GI63" s="79"/>
      <c r="GJ63" s="82">
        <f>SUBTOTAL(9,GJ10:GJ62)</f>
        <v>0</v>
      </c>
      <c r="GK63" s="82">
        <f t="shared" ref="GK63" si="100">SUBTOTAL(9,GK10:GK62)</f>
        <v>0</v>
      </c>
      <c r="GL63" s="82">
        <f t="shared" ref="GL63" si="101">SUBTOTAL(9,GL10:GL62)</f>
        <v>0</v>
      </c>
      <c r="GM63" s="79"/>
      <c r="GN63" s="82">
        <f>SUBTOTAL(9,GN10:GN62)</f>
        <v>0</v>
      </c>
      <c r="GO63" s="82">
        <f t="shared" ref="GO63" si="102">SUBTOTAL(9,GO10:GO62)</f>
        <v>0</v>
      </c>
      <c r="GP63" s="82">
        <f t="shared" ref="GP63" si="103">SUBTOTAL(9,GP10:GP62)</f>
        <v>0</v>
      </c>
      <c r="GQ63" s="79"/>
      <c r="GR63" s="82">
        <f>SUBTOTAL(9,GR10:GR62)</f>
        <v>0</v>
      </c>
      <c r="GS63" s="82">
        <f t="shared" ref="GS63" si="104">SUBTOTAL(9,GS10:GS62)</f>
        <v>0</v>
      </c>
      <c r="GT63" s="82">
        <f t="shared" ref="GT63" si="105">SUBTOTAL(9,GT10:GT62)</f>
        <v>0</v>
      </c>
      <c r="GU63" s="79"/>
      <c r="GV63" s="82">
        <f>SUBTOTAL(9,GV10:GV62)</f>
        <v>0</v>
      </c>
      <c r="GW63" s="82">
        <f t="shared" ref="GW63" si="106">SUBTOTAL(9,GW10:GW62)</f>
        <v>0</v>
      </c>
      <c r="GX63" s="82">
        <f t="shared" ref="GX63" si="107">SUBTOTAL(9,GX10:GX62)</f>
        <v>0</v>
      </c>
      <c r="GY63" s="79"/>
      <c r="GZ63" s="82">
        <f>SUBTOTAL(9,GZ10:GZ62)</f>
        <v>0</v>
      </c>
      <c r="HA63" s="82">
        <f t="shared" ref="HA63" si="108">SUBTOTAL(9,HA10:HA62)</f>
        <v>0</v>
      </c>
      <c r="HB63" s="82">
        <f t="shared" ref="HB63" si="109">SUBTOTAL(9,HB10:HB62)</f>
        <v>0</v>
      </c>
      <c r="HC63" s="79"/>
      <c r="HD63" s="82">
        <f>SUBTOTAL(9,HD10:HD62)</f>
        <v>0</v>
      </c>
      <c r="HE63" s="82">
        <f t="shared" ref="HE63" si="110">SUBTOTAL(9,HE10:HE62)</f>
        <v>0</v>
      </c>
      <c r="HF63" s="82">
        <f t="shared" ref="HF63" si="111">SUBTOTAL(9,HF10:HF62)</f>
        <v>0</v>
      </c>
      <c r="HG63" s="79"/>
      <c r="HH63" s="35"/>
      <c r="HI63" s="73"/>
      <c r="HJ63" s="73"/>
      <c r="HK63" s="73"/>
      <c r="HL63" s="73"/>
      <c r="HM63" s="73"/>
      <c r="HN63" s="73"/>
      <c r="HO63" s="73"/>
      <c r="HP63" s="73"/>
      <c r="HQ63" s="73"/>
      <c r="HR63" s="73"/>
      <c r="HS63" s="73"/>
      <c r="HT63" s="73"/>
    </row>
    <row r="64" spans="1:228" s="23" customFormat="1" x14ac:dyDescent="0.25">
      <c r="A64" s="32"/>
      <c r="B64" s="32"/>
      <c r="D64" s="128"/>
      <c r="E64" s="128"/>
      <c r="F64" s="128"/>
      <c r="G64" s="79"/>
      <c r="H64" s="128"/>
      <c r="I64" s="128"/>
      <c r="J64" s="128"/>
      <c r="K64" s="79"/>
      <c r="L64" s="128"/>
      <c r="M64" s="128"/>
      <c r="N64" s="128"/>
      <c r="O64" s="79"/>
      <c r="P64" s="128"/>
      <c r="Q64" s="128"/>
      <c r="R64" s="128"/>
      <c r="S64" s="79"/>
      <c r="T64" s="128"/>
      <c r="U64" s="128"/>
      <c r="V64" s="128"/>
      <c r="W64" s="79"/>
      <c r="X64" s="128"/>
      <c r="Y64" s="128"/>
      <c r="Z64" s="128"/>
      <c r="AA64" s="79"/>
      <c r="AB64" s="128"/>
      <c r="AC64" s="128"/>
      <c r="AD64" s="128"/>
      <c r="AE64" s="79"/>
      <c r="AF64" s="128"/>
      <c r="AG64" s="128"/>
      <c r="AH64" s="128"/>
      <c r="AI64" s="79"/>
      <c r="AJ64" s="128"/>
      <c r="AK64" s="128"/>
      <c r="AL64" s="128"/>
      <c r="AM64" s="79"/>
      <c r="AN64" s="128"/>
      <c r="AO64" s="128"/>
      <c r="AP64" s="128"/>
      <c r="AQ64" s="79"/>
      <c r="AR64" s="128"/>
      <c r="AS64" s="128"/>
      <c r="AT64" s="128"/>
      <c r="AU64" s="79"/>
      <c r="AV64" s="128"/>
      <c r="AW64" s="128"/>
      <c r="AX64" s="128"/>
      <c r="AY64" s="79"/>
      <c r="AZ64" s="128"/>
      <c r="BA64" s="128"/>
      <c r="BB64" s="128"/>
      <c r="BC64" s="79"/>
      <c r="BD64" s="128"/>
      <c r="BE64" s="128"/>
      <c r="BF64" s="128"/>
      <c r="BG64" s="79"/>
      <c r="BH64" s="128"/>
      <c r="BI64" s="128"/>
      <c r="BJ64" s="128"/>
      <c r="BK64" s="79"/>
      <c r="BL64" s="128"/>
      <c r="BM64" s="128"/>
      <c r="BN64" s="128"/>
      <c r="BO64" s="79"/>
      <c r="BP64" s="128"/>
      <c r="BQ64" s="128"/>
      <c r="BR64" s="128"/>
      <c r="BS64" s="79"/>
      <c r="BT64" s="128"/>
      <c r="BU64" s="128"/>
      <c r="BV64" s="128"/>
      <c r="BW64" s="79"/>
      <c r="BX64" s="128"/>
      <c r="BY64" s="128"/>
      <c r="BZ64" s="128"/>
      <c r="CA64" s="79"/>
      <c r="CB64" s="128"/>
      <c r="CC64" s="128"/>
      <c r="CD64" s="128"/>
      <c r="CE64" s="79"/>
      <c r="CF64" s="128"/>
      <c r="CG64" s="128"/>
      <c r="CH64" s="128"/>
      <c r="CI64" s="79"/>
      <c r="CJ64" s="128"/>
      <c r="CK64" s="128"/>
      <c r="CL64" s="128"/>
      <c r="CM64" s="79"/>
      <c r="CN64" s="128"/>
      <c r="CO64" s="128"/>
      <c r="CP64" s="128"/>
      <c r="CQ64" s="79"/>
      <c r="CR64" s="128"/>
      <c r="CS64" s="128"/>
      <c r="CT64" s="128"/>
      <c r="CU64" s="79"/>
      <c r="CV64" s="128"/>
      <c r="CW64" s="128"/>
      <c r="CX64" s="128"/>
      <c r="CY64" s="79"/>
      <c r="CZ64" s="128"/>
      <c r="DA64" s="128"/>
      <c r="DB64" s="128"/>
      <c r="DC64" s="79"/>
      <c r="DD64" s="128"/>
      <c r="DE64" s="128"/>
      <c r="DF64" s="128"/>
      <c r="DG64" s="79"/>
      <c r="DH64" s="128"/>
      <c r="DI64" s="128"/>
      <c r="DJ64" s="128"/>
      <c r="DK64" s="79"/>
      <c r="DL64" s="128"/>
      <c r="DM64" s="128"/>
      <c r="DN64" s="128"/>
      <c r="DO64" s="79"/>
      <c r="DP64" s="128"/>
      <c r="DQ64" s="128"/>
      <c r="DR64" s="128"/>
      <c r="DS64" s="79"/>
      <c r="DT64" s="128"/>
      <c r="DU64" s="128"/>
      <c r="DV64" s="128"/>
      <c r="DW64" s="79"/>
      <c r="DX64" s="128"/>
      <c r="DY64" s="128"/>
      <c r="DZ64" s="128"/>
      <c r="EA64" s="79"/>
      <c r="EB64" s="128"/>
      <c r="EC64" s="128"/>
      <c r="ED64" s="128"/>
      <c r="EE64" s="79"/>
      <c r="EF64" s="128"/>
      <c r="EG64" s="128"/>
      <c r="EH64" s="128"/>
      <c r="EI64" s="79"/>
      <c r="EJ64" s="128"/>
      <c r="EK64" s="128"/>
      <c r="EL64" s="128"/>
      <c r="EM64" s="79"/>
      <c r="EN64" s="128"/>
      <c r="EO64" s="128"/>
      <c r="EP64" s="128"/>
      <c r="EQ64" s="79"/>
      <c r="ER64" s="128"/>
      <c r="ES64" s="128"/>
      <c r="ET64" s="128"/>
      <c r="EU64" s="79"/>
      <c r="EV64" s="128"/>
      <c r="EW64" s="128"/>
      <c r="EX64" s="128"/>
      <c r="EY64" s="79"/>
      <c r="EZ64" s="128"/>
      <c r="FA64" s="128"/>
      <c r="FB64" s="128"/>
      <c r="FC64" s="79"/>
      <c r="FD64" s="128"/>
      <c r="FE64" s="128"/>
      <c r="FF64" s="128"/>
      <c r="FG64" s="79"/>
      <c r="FH64" s="128"/>
      <c r="FI64" s="128"/>
      <c r="FJ64" s="128"/>
      <c r="FK64" s="79"/>
      <c r="FL64" s="128"/>
      <c r="FM64" s="128"/>
      <c r="FN64" s="128"/>
      <c r="FO64" s="79"/>
      <c r="FP64" s="128"/>
      <c r="FQ64" s="128"/>
      <c r="FR64" s="128"/>
      <c r="FS64" s="79"/>
      <c r="FT64" s="128"/>
      <c r="FU64" s="128"/>
      <c r="FV64" s="128"/>
      <c r="FW64" s="79"/>
      <c r="FX64" s="128"/>
      <c r="FY64" s="128"/>
      <c r="FZ64" s="128"/>
      <c r="GA64" s="79"/>
      <c r="GB64" s="128"/>
      <c r="GC64" s="128"/>
      <c r="GD64" s="128"/>
      <c r="GE64" s="79"/>
      <c r="GF64" s="128"/>
      <c r="GG64" s="128"/>
      <c r="GH64" s="128"/>
      <c r="GI64" s="79"/>
      <c r="GJ64" s="128"/>
      <c r="GK64" s="128"/>
      <c r="GL64" s="128"/>
      <c r="GM64" s="79"/>
      <c r="GN64" s="128"/>
      <c r="GO64" s="128"/>
      <c r="GP64" s="128"/>
      <c r="GQ64" s="79"/>
      <c r="GR64" s="128"/>
      <c r="GS64" s="128"/>
      <c r="GT64" s="128"/>
      <c r="GU64" s="79"/>
      <c r="GV64" s="128"/>
      <c r="GW64" s="128"/>
      <c r="GX64" s="128"/>
      <c r="GY64" s="79"/>
      <c r="GZ64" s="128"/>
      <c r="HA64" s="128"/>
      <c r="HB64" s="128"/>
      <c r="HC64" s="79"/>
      <c r="HD64" s="128"/>
      <c r="HE64" s="128"/>
      <c r="HF64" s="128"/>
      <c r="HG64" s="79"/>
      <c r="HH64" s="35"/>
      <c r="HI64" s="73"/>
      <c r="HJ64" s="73"/>
      <c r="HK64" s="73"/>
      <c r="HL64" s="73"/>
      <c r="HM64" s="73"/>
      <c r="HN64" s="73"/>
      <c r="HO64" s="73"/>
      <c r="HP64" s="73"/>
      <c r="HQ64" s="73"/>
      <c r="HR64" s="73"/>
      <c r="HS64" s="73"/>
      <c r="HT64" s="73"/>
    </row>
    <row r="65" spans="1:228" ht="15.75" x14ac:dyDescent="0.25">
      <c r="A65" s="40" t="s">
        <v>11</v>
      </c>
      <c r="D65" s="35"/>
      <c r="E65" s="35"/>
      <c r="F65" s="35"/>
      <c r="G65" s="79"/>
      <c r="H65" s="35"/>
      <c r="I65" s="35"/>
      <c r="J65" s="35"/>
      <c r="K65" s="79"/>
      <c r="L65" s="35"/>
      <c r="M65" s="35"/>
      <c r="N65" s="35"/>
      <c r="O65" s="79"/>
      <c r="P65" s="35"/>
      <c r="Q65" s="35"/>
      <c r="R65" s="35"/>
      <c r="S65" s="79"/>
      <c r="T65" s="35"/>
      <c r="U65" s="35"/>
      <c r="V65" s="35"/>
      <c r="W65" s="79"/>
      <c r="X65" s="35"/>
      <c r="Y65" s="35"/>
      <c r="Z65" s="35"/>
      <c r="AA65" s="79"/>
      <c r="AB65" s="35"/>
      <c r="AC65" s="35"/>
      <c r="AD65" s="35"/>
      <c r="AE65" s="79"/>
      <c r="AF65" s="35"/>
      <c r="AG65" s="35"/>
      <c r="AH65" s="35"/>
      <c r="AI65" s="79"/>
      <c r="AJ65" s="35"/>
      <c r="AK65" s="35"/>
      <c r="AL65" s="35"/>
      <c r="AM65" s="79"/>
      <c r="AN65" s="35"/>
      <c r="AO65" s="35"/>
      <c r="AP65" s="35"/>
      <c r="AQ65" s="79"/>
      <c r="AR65" s="35"/>
      <c r="AS65" s="35"/>
      <c r="AT65" s="35"/>
      <c r="AU65" s="79"/>
      <c r="AV65" s="35"/>
      <c r="AW65" s="35"/>
      <c r="AX65" s="35"/>
      <c r="AY65" s="79"/>
      <c r="AZ65" s="35"/>
      <c r="BA65" s="35"/>
      <c r="BB65" s="35"/>
      <c r="BC65" s="79"/>
      <c r="BD65" s="35"/>
      <c r="BE65" s="35"/>
      <c r="BF65" s="35"/>
      <c r="BG65" s="79"/>
      <c r="BH65" s="35"/>
      <c r="BI65" s="35"/>
      <c r="BJ65" s="35"/>
      <c r="BK65" s="79"/>
      <c r="BL65" s="35"/>
      <c r="BM65" s="35"/>
      <c r="BN65" s="35"/>
      <c r="BO65" s="79"/>
      <c r="BP65" s="35"/>
      <c r="BQ65" s="35"/>
      <c r="BR65" s="35"/>
      <c r="BS65" s="79"/>
      <c r="BT65" s="35"/>
      <c r="BU65" s="35"/>
      <c r="BV65" s="35"/>
      <c r="BW65" s="79"/>
      <c r="BX65" s="35"/>
      <c r="BY65" s="35"/>
      <c r="BZ65" s="35"/>
      <c r="CA65" s="79"/>
      <c r="CB65" s="35"/>
      <c r="CC65" s="35"/>
      <c r="CD65" s="35"/>
      <c r="CE65" s="79"/>
      <c r="CF65" s="35"/>
      <c r="CG65" s="35"/>
      <c r="CH65" s="35"/>
      <c r="CI65" s="79"/>
      <c r="CJ65" s="35"/>
      <c r="CK65" s="35"/>
      <c r="CL65" s="35"/>
      <c r="CM65" s="79"/>
      <c r="CN65" s="35"/>
      <c r="CO65" s="35"/>
      <c r="CP65" s="35"/>
      <c r="CQ65" s="79"/>
      <c r="CR65" s="35"/>
      <c r="CS65" s="35"/>
      <c r="CT65" s="35"/>
      <c r="CU65" s="79"/>
      <c r="CV65" s="35"/>
      <c r="CW65" s="35"/>
      <c r="CX65" s="35"/>
      <c r="CY65" s="79"/>
      <c r="CZ65" s="35"/>
      <c r="DA65" s="35"/>
      <c r="DB65" s="35"/>
      <c r="DC65" s="79"/>
      <c r="DD65" s="35"/>
      <c r="DE65" s="35"/>
      <c r="DF65" s="35"/>
      <c r="DG65" s="79"/>
      <c r="DH65" s="35"/>
      <c r="DI65" s="35"/>
      <c r="DJ65" s="35"/>
      <c r="DK65" s="79"/>
      <c r="DL65" s="35"/>
      <c r="DM65" s="35"/>
      <c r="DN65" s="35"/>
      <c r="DO65" s="79"/>
      <c r="DP65" s="35"/>
      <c r="DQ65" s="35"/>
      <c r="DR65" s="35"/>
      <c r="DS65" s="79"/>
      <c r="DT65" s="35"/>
      <c r="DU65" s="35"/>
      <c r="DV65" s="35"/>
      <c r="DW65" s="79"/>
      <c r="DX65" s="35"/>
      <c r="DY65" s="35"/>
      <c r="DZ65" s="35"/>
      <c r="EA65" s="79"/>
      <c r="EB65" s="35"/>
      <c r="EC65" s="35"/>
      <c r="ED65" s="35"/>
      <c r="EE65" s="79"/>
      <c r="EF65" s="35"/>
      <c r="EG65" s="35"/>
      <c r="EH65" s="35"/>
      <c r="EI65" s="79"/>
      <c r="EJ65" s="35"/>
      <c r="EK65" s="35"/>
      <c r="EL65" s="35"/>
      <c r="EM65" s="79"/>
      <c r="EN65" s="35"/>
      <c r="EO65" s="35"/>
      <c r="EP65" s="35"/>
      <c r="EQ65" s="79"/>
      <c r="ER65" s="35"/>
      <c r="ES65" s="35"/>
      <c r="ET65" s="35"/>
      <c r="EU65" s="79"/>
      <c r="EV65" s="35"/>
      <c r="EW65" s="35"/>
      <c r="EX65" s="35"/>
      <c r="EY65" s="79"/>
      <c r="EZ65" s="35"/>
      <c r="FA65" s="35"/>
      <c r="FB65" s="35"/>
      <c r="FC65" s="79"/>
      <c r="FD65" s="35"/>
      <c r="FE65" s="35"/>
      <c r="FF65" s="35"/>
      <c r="FG65" s="79"/>
      <c r="FH65" s="35"/>
      <c r="FI65" s="35"/>
      <c r="FJ65" s="35"/>
      <c r="FK65" s="79"/>
      <c r="FL65" s="35"/>
      <c r="FM65" s="35"/>
      <c r="FN65" s="35"/>
      <c r="FO65" s="79"/>
      <c r="FP65" s="35"/>
      <c r="FQ65" s="35"/>
      <c r="FR65" s="35"/>
      <c r="FS65" s="79"/>
      <c r="FT65" s="35"/>
      <c r="FU65" s="35"/>
      <c r="FV65" s="35"/>
      <c r="FW65" s="79"/>
      <c r="FX65" s="35"/>
      <c r="FY65" s="35"/>
      <c r="FZ65" s="35"/>
      <c r="GA65" s="79"/>
      <c r="GB65" s="35"/>
      <c r="GC65" s="35"/>
      <c r="GD65" s="35"/>
      <c r="GE65" s="79"/>
      <c r="GF65" s="35"/>
      <c r="GG65" s="35"/>
      <c r="GH65" s="35"/>
      <c r="GI65" s="79"/>
      <c r="GJ65" s="35"/>
      <c r="GK65" s="35"/>
      <c r="GL65" s="35"/>
      <c r="GM65" s="79"/>
      <c r="GN65" s="35"/>
      <c r="GO65" s="35"/>
      <c r="GP65" s="35"/>
      <c r="GQ65" s="79"/>
      <c r="GR65" s="35"/>
      <c r="GS65" s="35"/>
      <c r="GT65" s="35"/>
      <c r="GU65" s="79"/>
      <c r="GV65" s="35"/>
      <c r="GW65" s="35"/>
      <c r="GX65" s="35"/>
      <c r="GY65" s="79"/>
      <c r="GZ65" s="35"/>
      <c r="HA65" s="35"/>
      <c r="HB65" s="35"/>
      <c r="HC65" s="79"/>
      <c r="HD65" s="35"/>
      <c r="HE65" s="35"/>
      <c r="HF65" s="35"/>
      <c r="HG65" s="79"/>
      <c r="HH65" s="35"/>
      <c r="HI65" s="35"/>
      <c r="HJ65" s="35"/>
      <c r="HK65" s="35"/>
      <c r="HL65" s="35"/>
      <c r="HM65" s="35"/>
      <c r="HN65" s="35"/>
      <c r="HO65" s="35"/>
      <c r="HP65" s="35"/>
      <c r="HQ65" s="35"/>
      <c r="HR65" s="35"/>
      <c r="HS65" s="35"/>
      <c r="HT65" s="35"/>
    </row>
    <row r="66" spans="1:228" x14ac:dyDescent="0.25">
      <c r="A66" s="125" t="s">
        <v>158</v>
      </c>
      <c r="D66" s="35"/>
      <c r="E66" s="35"/>
      <c r="F66" s="35"/>
      <c r="G66" s="79"/>
      <c r="H66" s="35"/>
      <c r="I66" s="35"/>
      <c r="J66" s="35"/>
      <c r="K66" s="79"/>
      <c r="L66" s="35"/>
      <c r="M66" s="35"/>
      <c r="N66" s="35"/>
      <c r="O66" s="79"/>
      <c r="P66" s="35"/>
      <c r="Q66" s="35"/>
      <c r="R66" s="35"/>
      <c r="S66" s="79"/>
      <c r="T66" s="35"/>
      <c r="U66" s="35"/>
      <c r="V66" s="35"/>
      <c r="W66" s="79"/>
      <c r="X66" s="35"/>
      <c r="Y66" s="35"/>
      <c r="Z66" s="35"/>
      <c r="AA66" s="79"/>
      <c r="AB66" s="35"/>
      <c r="AC66" s="35"/>
      <c r="AD66" s="35"/>
      <c r="AE66" s="79"/>
      <c r="AF66" s="35"/>
      <c r="AG66" s="35"/>
      <c r="AH66" s="35"/>
      <c r="AI66" s="79"/>
      <c r="AJ66" s="35"/>
      <c r="AK66" s="35"/>
      <c r="AL66" s="35"/>
      <c r="AM66" s="79"/>
      <c r="AN66" s="35"/>
      <c r="AO66" s="35"/>
      <c r="AP66" s="35"/>
      <c r="AQ66" s="79"/>
      <c r="AR66" s="35"/>
      <c r="AS66" s="35"/>
      <c r="AT66" s="35"/>
      <c r="AU66" s="79"/>
      <c r="AV66" s="35"/>
      <c r="AW66" s="35"/>
      <c r="AX66" s="35"/>
      <c r="AY66" s="79"/>
      <c r="AZ66" s="35"/>
      <c r="BA66" s="35"/>
      <c r="BB66" s="35"/>
      <c r="BC66" s="79"/>
      <c r="BD66" s="35"/>
      <c r="BE66" s="35"/>
      <c r="BF66" s="35"/>
      <c r="BG66" s="79"/>
      <c r="BH66" s="35"/>
      <c r="BI66" s="35"/>
      <c r="BJ66" s="35"/>
      <c r="BK66" s="79"/>
      <c r="BL66" s="35"/>
      <c r="BM66" s="35"/>
      <c r="BN66" s="35"/>
      <c r="BO66" s="79"/>
      <c r="BP66" s="35"/>
      <c r="BQ66" s="35"/>
      <c r="BR66" s="35"/>
      <c r="BS66" s="79"/>
      <c r="BT66" s="35"/>
      <c r="BU66" s="35"/>
      <c r="BV66" s="35"/>
      <c r="BW66" s="79"/>
      <c r="BX66" s="35"/>
      <c r="BY66" s="35"/>
      <c r="BZ66" s="35"/>
      <c r="CA66" s="79"/>
      <c r="CB66" s="35"/>
      <c r="CC66" s="35"/>
      <c r="CD66" s="35"/>
      <c r="CE66" s="79"/>
      <c r="CF66" s="35"/>
      <c r="CG66" s="35"/>
      <c r="CH66" s="35"/>
      <c r="CI66" s="79"/>
      <c r="CJ66" s="35"/>
      <c r="CK66" s="35"/>
      <c r="CL66" s="35"/>
      <c r="CM66" s="79"/>
      <c r="CN66" s="35"/>
      <c r="CO66" s="35"/>
      <c r="CP66" s="35"/>
      <c r="CQ66" s="79"/>
      <c r="CR66" s="35"/>
      <c r="CS66" s="35"/>
      <c r="CT66" s="35"/>
      <c r="CU66" s="79"/>
      <c r="CV66" s="35"/>
      <c r="CW66" s="35"/>
      <c r="CX66" s="35"/>
      <c r="CY66" s="79"/>
      <c r="CZ66" s="35"/>
      <c r="DA66" s="35"/>
      <c r="DB66" s="35"/>
      <c r="DC66" s="79"/>
      <c r="DD66" s="35"/>
      <c r="DE66" s="35"/>
      <c r="DF66" s="35"/>
      <c r="DG66" s="79"/>
      <c r="DH66" s="35"/>
      <c r="DI66" s="35"/>
      <c r="DJ66" s="35"/>
      <c r="DK66" s="79"/>
      <c r="DL66" s="35"/>
      <c r="DM66" s="35"/>
      <c r="DN66" s="35"/>
      <c r="DO66" s="79"/>
      <c r="DP66" s="35"/>
      <c r="DQ66" s="35"/>
      <c r="DR66" s="35"/>
      <c r="DS66" s="79"/>
      <c r="DT66" s="35"/>
      <c r="DU66" s="35"/>
      <c r="DV66" s="35"/>
      <c r="DW66" s="79"/>
      <c r="DX66" s="35"/>
      <c r="DY66" s="35"/>
      <c r="DZ66" s="35"/>
      <c r="EA66" s="79"/>
      <c r="EB66" s="35"/>
      <c r="EC66" s="35"/>
      <c r="ED66" s="35"/>
      <c r="EE66" s="79"/>
      <c r="EF66" s="35"/>
      <c r="EG66" s="35"/>
      <c r="EH66" s="35"/>
      <c r="EI66" s="79"/>
      <c r="EJ66" s="35"/>
      <c r="EK66" s="35"/>
      <c r="EL66" s="35"/>
      <c r="EM66" s="79"/>
      <c r="EN66" s="35"/>
      <c r="EO66" s="35"/>
      <c r="EP66" s="35"/>
      <c r="EQ66" s="79"/>
      <c r="ER66" s="35"/>
      <c r="ES66" s="35"/>
      <c r="ET66" s="35"/>
      <c r="EU66" s="79"/>
      <c r="EV66" s="35"/>
      <c r="EW66" s="35"/>
      <c r="EX66" s="35"/>
      <c r="EY66" s="79"/>
      <c r="EZ66" s="35"/>
      <c r="FA66" s="35"/>
      <c r="FB66" s="35"/>
      <c r="FC66" s="79"/>
      <c r="FD66" s="35"/>
      <c r="FE66" s="35"/>
      <c r="FF66" s="35"/>
      <c r="FG66" s="79"/>
      <c r="FH66" s="35"/>
      <c r="FI66" s="35"/>
      <c r="FJ66" s="35"/>
      <c r="FK66" s="79"/>
      <c r="FL66" s="35"/>
      <c r="FM66" s="35"/>
      <c r="FN66" s="35"/>
      <c r="FO66" s="79"/>
      <c r="FP66" s="35"/>
      <c r="FQ66" s="35"/>
      <c r="FR66" s="35"/>
      <c r="FS66" s="79"/>
      <c r="FT66" s="35"/>
      <c r="FU66" s="35"/>
      <c r="FV66" s="35"/>
      <c r="FW66" s="79"/>
      <c r="FX66" s="35"/>
      <c r="FY66" s="35"/>
      <c r="FZ66" s="35"/>
      <c r="GA66" s="79"/>
      <c r="GB66" s="35"/>
      <c r="GC66" s="35"/>
      <c r="GD66" s="35"/>
      <c r="GE66" s="79"/>
      <c r="GF66" s="35"/>
      <c r="GG66" s="35"/>
      <c r="GH66" s="35"/>
      <c r="GI66" s="79"/>
      <c r="GJ66" s="35"/>
      <c r="GK66" s="35"/>
      <c r="GL66" s="35"/>
      <c r="GM66" s="79"/>
      <c r="GN66" s="35"/>
      <c r="GO66" s="35"/>
      <c r="GP66" s="35"/>
      <c r="GQ66" s="79"/>
      <c r="GR66" s="35"/>
      <c r="GS66" s="35"/>
      <c r="GT66" s="35"/>
      <c r="GU66" s="79"/>
      <c r="GV66" s="35"/>
      <c r="GW66" s="35"/>
      <c r="GX66" s="35"/>
      <c r="GY66" s="79"/>
      <c r="GZ66" s="35"/>
      <c r="HA66" s="35"/>
      <c r="HB66" s="35"/>
      <c r="HC66" s="79"/>
      <c r="HD66" s="35"/>
      <c r="HE66" s="35"/>
      <c r="HF66" s="35"/>
      <c r="HG66" s="35"/>
      <c r="HH66" s="35"/>
      <c r="HI66" s="35"/>
      <c r="HJ66" s="35"/>
      <c r="HK66" s="35"/>
      <c r="HL66" s="35"/>
      <c r="HM66" s="35"/>
      <c r="HN66" s="35"/>
      <c r="HO66" s="35"/>
      <c r="HP66" s="35"/>
      <c r="HQ66" s="35"/>
      <c r="HR66" s="35"/>
      <c r="HS66" s="35"/>
      <c r="HT66" s="35"/>
    </row>
    <row r="67" spans="1:228" s="86" customFormat="1" ht="15" customHeight="1" x14ac:dyDescent="0.25">
      <c r="D67" s="92">
        <f>D6</f>
        <v>43833</v>
      </c>
      <c r="E67" s="92"/>
      <c r="F67" s="92"/>
      <c r="H67" s="92">
        <f>H6</f>
        <v>43840</v>
      </c>
      <c r="I67" s="92"/>
      <c r="J67" s="92"/>
      <c r="L67" s="92">
        <f>L6</f>
        <v>43847</v>
      </c>
      <c r="M67" s="92"/>
      <c r="N67" s="92"/>
      <c r="P67" s="92">
        <f>P6</f>
        <v>43854</v>
      </c>
      <c r="Q67" s="92"/>
      <c r="R67" s="92"/>
      <c r="T67" s="92">
        <f>T6</f>
        <v>43861</v>
      </c>
      <c r="U67" s="92"/>
      <c r="V67" s="92"/>
      <c r="X67" s="92">
        <f>X6</f>
        <v>43868</v>
      </c>
      <c r="Y67" s="92"/>
      <c r="Z67" s="92"/>
      <c r="AB67" s="92">
        <f>AB6</f>
        <v>43875</v>
      </c>
      <c r="AC67" s="92"/>
      <c r="AD67" s="92"/>
      <c r="AF67" s="92">
        <f>AF6</f>
        <v>43882</v>
      </c>
      <c r="AG67" s="92"/>
      <c r="AH67" s="92"/>
      <c r="AJ67" s="92">
        <f>AJ6</f>
        <v>43889</v>
      </c>
      <c r="AK67" s="92"/>
      <c r="AL67" s="92"/>
      <c r="AN67" s="92">
        <f>AN6</f>
        <v>43896</v>
      </c>
      <c r="AO67" s="92"/>
      <c r="AP67" s="92"/>
      <c r="AR67" s="92">
        <f>AR6</f>
        <v>43903</v>
      </c>
      <c r="AS67" s="92"/>
      <c r="AT67" s="92"/>
      <c r="AV67" s="92">
        <f>AV6</f>
        <v>43910</v>
      </c>
      <c r="AW67" s="92"/>
      <c r="AX67" s="92"/>
      <c r="AZ67" s="92">
        <f>AZ6</f>
        <v>43917</v>
      </c>
      <c r="BA67" s="92"/>
      <c r="BB67" s="92"/>
      <c r="BD67" s="92">
        <f>BD6</f>
        <v>43924</v>
      </c>
      <c r="BE67" s="92"/>
      <c r="BF67" s="92"/>
      <c r="BH67" s="92">
        <f>BH6</f>
        <v>43931</v>
      </c>
      <c r="BI67" s="92"/>
      <c r="BJ67" s="92"/>
      <c r="BL67" s="92">
        <f>BL6</f>
        <v>43938</v>
      </c>
      <c r="BM67" s="92"/>
      <c r="BN67" s="92"/>
      <c r="BP67" s="92">
        <f>BP6</f>
        <v>43945</v>
      </c>
      <c r="BQ67" s="92"/>
      <c r="BR67" s="92"/>
      <c r="BT67" s="92">
        <f>BT6</f>
        <v>43952</v>
      </c>
      <c r="BU67" s="92"/>
      <c r="BV67" s="92"/>
      <c r="BX67" s="92">
        <f>BX6</f>
        <v>43959</v>
      </c>
      <c r="BY67" s="92"/>
      <c r="BZ67" s="92"/>
      <c r="CB67" s="92">
        <f>CB6</f>
        <v>43966</v>
      </c>
      <c r="CC67" s="92"/>
      <c r="CD67" s="92"/>
      <c r="CF67" s="92">
        <f>CF6</f>
        <v>43973</v>
      </c>
      <c r="CG67" s="92"/>
      <c r="CH67" s="92"/>
      <c r="CJ67" s="92">
        <f>CJ6</f>
        <v>43980</v>
      </c>
      <c r="CK67" s="92"/>
      <c r="CL67" s="92"/>
      <c r="CN67" s="92">
        <f>CN6</f>
        <v>43987</v>
      </c>
      <c r="CO67" s="92"/>
      <c r="CP67" s="92"/>
      <c r="CR67" s="92">
        <f>CR6</f>
        <v>43994</v>
      </c>
      <c r="CS67" s="92"/>
      <c r="CT67" s="92"/>
      <c r="CV67" s="92">
        <f>CV6</f>
        <v>44001</v>
      </c>
      <c r="CW67" s="92"/>
      <c r="CX67" s="92"/>
      <c r="CZ67" s="92">
        <f>CZ6</f>
        <v>44008</v>
      </c>
      <c r="DA67" s="92"/>
      <c r="DB67" s="92"/>
      <c r="DD67" s="92">
        <f>DD6</f>
        <v>44015</v>
      </c>
      <c r="DE67" s="92"/>
      <c r="DF67" s="92"/>
      <c r="DH67" s="92">
        <f>DH6</f>
        <v>44022</v>
      </c>
      <c r="DI67" s="92"/>
      <c r="DJ67" s="92"/>
      <c r="DL67" s="92">
        <f>DL6</f>
        <v>44029</v>
      </c>
      <c r="DM67" s="92"/>
      <c r="DN67" s="92"/>
      <c r="DP67" s="92">
        <f>DP6</f>
        <v>44036</v>
      </c>
      <c r="DQ67" s="92"/>
      <c r="DR67" s="92"/>
      <c r="DT67" s="92">
        <f>DT6</f>
        <v>44043</v>
      </c>
      <c r="DU67" s="92"/>
      <c r="DV67" s="92"/>
      <c r="DX67" s="92">
        <f>DX6</f>
        <v>44050</v>
      </c>
      <c r="DY67" s="92"/>
      <c r="DZ67" s="92"/>
      <c r="EB67" s="92">
        <f>EB6</f>
        <v>44057</v>
      </c>
      <c r="EC67" s="92"/>
      <c r="ED67" s="92"/>
      <c r="EF67" s="92">
        <f>EF6</f>
        <v>44064</v>
      </c>
      <c r="EG67" s="92"/>
      <c r="EH67" s="92"/>
      <c r="EJ67" s="92">
        <f>EJ6</f>
        <v>44071</v>
      </c>
      <c r="EK67" s="92"/>
      <c r="EL67" s="92"/>
      <c r="EN67" s="92">
        <f>EN6</f>
        <v>44078</v>
      </c>
      <c r="EO67" s="92"/>
      <c r="EP67" s="92"/>
      <c r="ER67" s="92">
        <f>ER6</f>
        <v>44085</v>
      </c>
      <c r="ES67" s="92"/>
      <c r="ET67" s="92"/>
      <c r="EV67" s="92">
        <f>EV6</f>
        <v>44092</v>
      </c>
      <c r="EW67" s="92"/>
      <c r="EX67" s="92"/>
      <c r="EZ67" s="92">
        <f>EZ6</f>
        <v>44099</v>
      </c>
      <c r="FA67" s="92"/>
      <c r="FB67" s="92"/>
      <c r="FD67" s="92">
        <f>FD6</f>
        <v>44106</v>
      </c>
      <c r="FE67" s="92"/>
      <c r="FF67" s="92"/>
      <c r="FH67" s="92">
        <f>FH6</f>
        <v>44113</v>
      </c>
      <c r="FI67" s="92"/>
      <c r="FJ67" s="92"/>
      <c r="FL67" s="92">
        <f>FL6</f>
        <v>44120</v>
      </c>
      <c r="FM67" s="92"/>
      <c r="FN67" s="92"/>
      <c r="FP67" s="92">
        <f>FP6</f>
        <v>44127</v>
      </c>
      <c r="FQ67" s="92"/>
      <c r="FR67" s="92"/>
      <c r="FT67" s="92">
        <f>FT6</f>
        <v>44134</v>
      </c>
      <c r="FU67" s="92"/>
      <c r="FV67" s="92"/>
      <c r="FX67" s="92">
        <f>FX6</f>
        <v>44141</v>
      </c>
      <c r="FY67" s="92"/>
      <c r="FZ67" s="92"/>
      <c r="GB67" s="92">
        <f>GB6</f>
        <v>44148</v>
      </c>
      <c r="GC67" s="92"/>
      <c r="GD67" s="92"/>
      <c r="GF67" s="92">
        <f>GF6</f>
        <v>44155</v>
      </c>
      <c r="GG67" s="92"/>
      <c r="GH67" s="92"/>
      <c r="GJ67" s="92">
        <f>GJ6</f>
        <v>44162</v>
      </c>
      <c r="GK67" s="92"/>
      <c r="GL67" s="92"/>
      <c r="GN67" s="92">
        <f>GN6</f>
        <v>44169</v>
      </c>
      <c r="GO67" s="92"/>
      <c r="GP67" s="92"/>
      <c r="GR67" s="92">
        <f>GR6</f>
        <v>44176</v>
      </c>
      <c r="GS67" s="92"/>
      <c r="GT67" s="92"/>
      <c r="GV67" s="92">
        <f>GV6</f>
        <v>44183</v>
      </c>
      <c r="GW67" s="92"/>
      <c r="GX67" s="92"/>
      <c r="GZ67" s="92">
        <f>GZ6</f>
        <v>44190</v>
      </c>
      <c r="HA67" s="92"/>
      <c r="HB67" s="92"/>
      <c r="HD67" s="92">
        <f>HD6</f>
        <v>44197</v>
      </c>
      <c r="HE67" s="92"/>
      <c r="HF67" s="92"/>
      <c r="HI67" s="93"/>
      <c r="HJ67" s="93"/>
      <c r="HK67" s="93"/>
      <c r="HL67" s="93"/>
      <c r="HM67" s="93"/>
      <c r="HN67" s="93"/>
      <c r="HO67" s="93"/>
      <c r="HP67" s="93"/>
    </row>
    <row r="68" spans="1:228" s="86" customFormat="1" ht="15" hidden="1" customHeight="1" x14ac:dyDescent="0.25">
      <c r="D68" s="92"/>
      <c r="E68" s="92"/>
      <c r="F68" s="92">
        <f>D6</f>
        <v>43833</v>
      </c>
      <c r="H68" s="92"/>
      <c r="I68" s="92"/>
      <c r="J68" s="92">
        <f>H6</f>
        <v>43840</v>
      </c>
      <c r="L68" s="92"/>
      <c r="M68" s="92"/>
      <c r="N68" s="92">
        <f>L6</f>
        <v>43847</v>
      </c>
      <c r="P68" s="92"/>
      <c r="Q68" s="92"/>
      <c r="R68" s="92">
        <f>P6</f>
        <v>43854</v>
      </c>
      <c r="T68" s="92"/>
      <c r="U68" s="92"/>
      <c r="V68" s="92">
        <f>T6</f>
        <v>43861</v>
      </c>
      <c r="X68" s="92"/>
      <c r="Y68" s="92"/>
      <c r="Z68" s="92">
        <f>X6</f>
        <v>43868</v>
      </c>
      <c r="AB68" s="92"/>
      <c r="AC68" s="92"/>
      <c r="AD68" s="92">
        <f>AB6</f>
        <v>43875</v>
      </c>
      <c r="AF68" s="92"/>
      <c r="AG68" s="92"/>
      <c r="AH68" s="92">
        <f>AF6</f>
        <v>43882</v>
      </c>
      <c r="AJ68" s="92"/>
      <c r="AK68" s="92"/>
      <c r="AL68" s="92">
        <f>AJ6</f>
        <v>43889</v>
      </c>
      <c r="AN68" s="92"/>
      <c r="AO68" s="92"/>
      <c r="AP68" s="92">
        <f>AN6</f>
        <v>43896</v>
      </c>
      <c r="AR68" s="92"/>
      <c r="AS68" s="92"/>
      <c r="AT68" s="92">
        <f>AR6</f>
        <v>43903</v>
      </c>
      <c r="AV68" s="92"/>
      <c r="AW68" s="92"/>
      <c r="AX68" s="92">
        <f>AV6</f>
        <v>43910</v>
      </c>
      <c r="AZ68" s="92"/>
      <c r="BA68" s="92"/>
      <c r="BB68" s="92">
        <f>AZ6</f>
        <v>43917</v>
      </c>
      <c r="BD68" s="92"/>
      <c r="BE68" s="92"/>
      <c r="BF68" s="92">
        <f>BD6</f>
        <v>43924</v>
      </c>
      <c r="BH68" s="92"/>
      <c r="BI68" s="92"/>
      <c r="BJ68" s="92">
        <f>BH6</f>
        <v>43931</v>
      </c>
      <c r="BL68" s="92"/>
      <c r="BM68" s="92"/>
      <c r="BN68" s="92">
        <f>BL6</f>
        <v>43938</v>
      </c>
      <c r="BP68" s="92"/>
      <c r="BQ68" s="92"/>
      <c r="BR68" s="92">
        <f>BP6</f>
        <v>43945</v>
      </c>
      <c r="BT68" s="92"/>
      <c r="BU68" s="92"/>
      <c r="BV68" s="92">
        <f>BT6</f>
        <v>43952</v>
      </c>
      <c r="BX68" s="92"/>
      <c r="BY68" s="92"/>
      <c r="BZ68" s="92">
        <f>BX6</f>
        <v>43959</v>
      </c>
      <c r="CB68" s="92"/>
      <c r="CC68" s="92"/>
      <c r="CD68" s="92">
        <f>CB6</f>
        <v>43966</v>
      </c>
      <c r="CF68" s="92"/>
      <c r="CG68" s="92"/>
      <c r="CH68" s="92">
        <f>CF6</f>
        <v>43973</v>
      </c>
      <c r="CJ68" s="92"/>
      <c r="CK68" s="92"/>
      <c r="CL68" s="92">
        <f>CJ6</f>
        <v>43980</v>
      </c>
      <c r="CN68" s="92"/>
      <c r="CO68" s="92"/>
      <c r="CP68" s="92">
        <f>CN6</f>
        <v>43987</v>
      </c>
      <c r="CR68" s="92"/>
      <c r="CS68" s="92"/>
      <c r="CT68" s="92">
        <f>CR6</f>
        <v>43994</v>
      </c>
      <c r="CV68" s="92"/>
      <c r="CW68" s="92"/>
      <c r="CX68" s="92">
        <f>CV6</f>
        <v>44001</v>
      </c>
      <c r="CZ68" s="92"/>
      <c r="DA68" s="92"/>
      <c r="DB68" s="92">
        <f>CZ6</f>
        <v>44008</v>
      </c>
      <c r="DD68" s="92"/>
      <c r="DE68" s="92"/>
      <c r="DF68" s="92">
        <f>DD6</f>
        <v>44015</v>
      </c>
      <c r="DH68" s="92"/>
      <c r="DI68" s="92"/>
      <c r="DJ68" s="92">
        <f>DH6</f>
        <v>44022</v>
      </c>
      <c r="DL68" s="92"/>
      <c r="DM68" s="92"/>
      <c r="DN68" s="92">
        <f>DL6</f>
        <v>44029</v>
      </c>
      <c r="DP68" s="92"/>
      <c r="DQ68" s="92"/>
      <c r="DR68" s="92">
        <f>DP6</f>
        <v>44036</v>
      </c>
      <c r="DT68" s="92"/>
      <c r="DU68" s="92"/>
      <c r="DV68" s="92">
        <f>DT6</f>
        <v>44043</v>
      </c>
      <c r="DX68" s="92"/>
      <c r="DY68" s="92"/>
      <c r="DZ68" s="92">
        <f>DX6</f>
        <v>44050</v>
      </c>
      <c r="EB68" s="92"/>
      <c r="EC68" s="92"/>
      <c r="ED68" s="92">
        <f>EB6</f>
        <v>44057</v>
      </c>
      <c r="EF68" s="92"/>
      <c r="EG68" s="92"/>
      <c r="EH68" s="92">
        <f>EF6</f>
        <v>44064</v>
      </c>
      <c r="EJ68" s="92"/>
      <c r="EK68" s="92"/>
      <c r="EL68" s="92">
        <f>EJ6</f>
        <v>44071</v>
      </c>
      <c r="EN68" s="92"/>
      <c r="EO68" s="92"/>
      <c r="EP68" s="92">
        <f>EN6</f>
        <v>44078</v>
      </c>
      <c r="ER68" s="92"/>
      <c r="ES68" s="92"/>
      <c r="ET68" s="92">
        <f>ER6</f>
        <v>44085</v>
      </c>
      <c r="EV68" s="92"/>
      <c r="EW68" s="92"/>
      <c r="EX68" s="92">
        <f>EV6</f>
        <v>44092</v>
      </c>
      <c r="EZ68" s="92"/>
      <c r="FA68" s="92"/>
      <c r="FB68" s="92">
        <f>EZ6</f>
        <v>44099</v>
      </c>
      <c r="FD68" s="92"/>
      <c r="FE68" s="92"/>
      <c r="FF68" s="92">
        <f>FD6</f>
        <v>44106</v>
      </c>
      <c r="FH68" s="92"/>
      <c r="FI68" s="92"/>
      <c r="FJ68" s="92">
        <f>FH6</f>
        <v>44113</v>
      </c>
      <c r="FL68" s="92"/>
      <c r="FM68" s="92"/>
      <c r="FN68" s="92">
        <f>FL6</f>
        <v>44120</v>
      </c>
      <c r="FP68" s="92"/>
      <c r="FQ68" s="92"/>
      <c r="FR68" s="92">
        <f>FP6</f>
        <v>44127</v>
      </c>
      <c r="FT68" s="92"/>
      <c r="FU68" s="92"/>
      <c r="FV68" s="92">
        <f>FT6</f>
        <v>44134</v>
      </c>
      <c r="FX68" s="92"/>
      <c r="FY68" s="92"/>
      <c r="FZ68" s="92">
        <f>FX6</f>
        <v>44141</v>
      </c>
      <c r="GB68" s="92"/>
      <c r="GC68" s="92"/>
      <c r="GD68" s="92">
        <f>GB6</f>
        <v>44148</v>
      </c>
      <c r="GF68" s="92"/>
      <c r="GG68" s="92"/>
      <c r="GH68" s="92">
        <f>GF6</f>
        <v>44155</v>
      </c>
      <c r="GJ68" s="92"/>
      <c r="GK68" s="92"/>
      <c r="GL68" s="92">
        <f>GJ6</f>
        <v>44162</v>
      </c>
      <c r="GN68" s="92"/>
      <c r="GO68" s="92"/>
      <c r="GP68" s="92">
        <f>GN6</f>
        <v>44169</v>
      </c>
      <c r="GR68" s="92"/>
      <c r="GS68" s="92"/>
      <c r="GT68" s="92">
        <f>GR6</f>
        <v>44176</v>
      </c>
      <c r="GV68" s="92"/>
      <c r="GW68" s="92"/>
      <c r="GX68" s="92">
        <f>GV6</f>
        <v>44183</v>
      </c>
      <c r="GZ68" s="92"/>
      <c r="HA68" s="92"/>
      <c r="HB68" s="92">
        <f>GZ6</f>
        <v>44190</v>
      </c>
      <c r="HD68" s="92"/>
      <c r="HE68" s="92"/>
      <c r="HF68" s="92">
        <f>HD6</f>
        <v>44197</v>
      </c>
      <c r="HI68" s="93"/>
      <c r="HJ68" s="93"/>
      <c r="HK68" s="93"/>
      <c r="HL68" s="93"/>
      <c r="HM68" s="93"/>
      <c r="HN68" s="93"/>
      <c r="HO68" s="93"/>
      <c r="HP68" s="93"/>
    </row>
    <row r="69" spans="1:228" s="86" customFormat="1" ht="15" hidden="1" customHeight="1" x14ac:dyDescent="0.25">
      <c r="D69" s="92"/>
      <c r="E69" s="92">
        <f>D6</f>
        <v>43833</v>
      </c>
      <c r="F69" s="92"/>
      <c r="H69" s="92"/>
      <c r="I69" s="92">
        <f>H6</f>
        <v>43840</v>
      </c>
      <c r="J69" s="92"/>
      <c r="L69" s="92"/>
      <c r="M69" s="92">
        <f>L6</f>
        <v>43847</v>
      </c>
      <c r="N69" s="92"/>
      <c r="P69" s="92"/>
      <c r="Q69" s="92">
        <f>P6</f>
        <v>43854</v>
      </c>
      <c r="R69" s="92"/>
      <c r="T69" s="92"/>
      <c r="U69" s="92">
        <f>T6</f>
        <v>43861</v>
      </c>
      <c r="V69" s="92"/>
      <c r="X69" s="92"/>
      <c r="Y69" s="92">
        <f>X6</f>
        <v>43868</v>
      </c>
      <c r="Z69" s="92"/>
      <c r="AB69" s="92"/>
      <c r="AC69" s="92">
        <f>AB6</f>
        <v>43875</v>
      </c>
      <c r="AD69" s="92"/>
      <c r="AF69" s="92"/>
      <c r="AG69" s="92">
        <f>AF6</f>
        <v>43882</v>
      </c>
      <c r="AH69" s="92"/>
      <c r="AJ69" s="92"/>
      <c r="AK69" s="92">
        <f>AJ6</f>
        <v>43889</v>
      </c>
      <c r="AL69" s="92"/>
      <c r="AN69" s="92"/>
      <c r="AO69" s="92">
        <f>AN6</f>
        <v>43896</v>
      </c>
      <c r="AP69" s="92"/>
      <c r="AR69" s="92"/>
      <c r="AS69" s="92">
        <f>AR6</f>
        <v>43903</v>
      </c>
      <c r="AT69" s="92"/>
      <c r="AV69" s="92"/>
      <c r="AW69" s="92">
        <f>AV6</f>
        <v>43910</v>
      </c>
      <c r="AX69" s="92"/>
      <c r="AZ69" s="92"/>
      <c r="BA69" s="92">
        <f>AZ6</f>
        <v>43917</v>
      </c>
      <c r="BB69" s="92"/>
      <c r="BD69" s="92"/>
      <c r="BE69" s="92">
        <f>BD6</f>
        <v>43924</v>
      </c>
      <c r="BF69" s="92"/>
      <c r="BH69" s="92"/>
      <c r="BI69" s="92">
        <f>BH6</f>
        <v>43931</v>
      </c>
      <c r="BJ69" s="92"/>
      <c r="BL69" s="92"/>
      <c r="BM69" s="92">
        <f>BL6</f>
        <v>43938</v>
      </c>
      <c r="BN69" s="92"/>
      <c r="BP69" s="92"/>
      <c r="BQ69" s="92">
        <f>BP6</f>
        <v>43945</v>
      </c>
      <c r="BR69" s="92"/>
      <c r="BT69" s="92"/>
      <c r="BU69" s="92">
        <f>BT6</f>
        <v>43952</v>
      </c>
      <c r="BV69" s="92"/>
      <c r="BX69" s="92"/>
      <c r="BY69" s="92">
        <f>BX6</f>
        <v>43959</v>
      </c>
      <c r="BZ69" s="92"/>
      <c r="CB69" s="92"/>
      <c r="CC69" s="92">
        <f>CB6</f>
        <v>43966</v>
      </c>
      <c r="CD69" s="92"/>
      <c r="CF69" s="92"/>
      <c r="CG69" s="92">
        <f>CF6</f>
        <v>43973</v>
      </c>
      <c r="CH69" s="92"/>
      <c r="CJ69" s="92"/>
      <c r="CK69" s="92">
        <f>CJ6</f>
        <v>43980</v>
      </c>
      <c r="CL69" s="92"/>
      <c r="CN69" s="92"/>
      <c r="CO69" s="92">
        <f>CN6</f>
        <v>43987</v>
      </c>
      <c r="CP69" s="92"/>
      <c r="CR69" s="92"/>
      <c r="CS69" s="92">
        <f>CR6</f>
        <v>43994</v>
      </c>
      <c r="CT69" s="92"/>
      <c r="CV69" s="92"/>
      <c r="CW69" s="92">
        <f>CV6</f>
        <v>44001</v>
      </c>
      <c r="CX69" s="92"/>
      <c r="CZ69" s="92"/>
      <c r="DA69" s="92">
        <f>CZ6</f>
        <v>44008</v>
      </c>
      <c r="DB69" s="92"/>
      <c r="DD69" s="92"/>
      <c r="DE69" s="92">
        <f>DD6</f>
        <v>44015</v>
      </c>
      <c r="DF69" s="92"/>
      <c r="DH69" s="92"/>
      <c r="DI69" s="92">
        <f>DH6</f>
        <v>44022</v>
      </c>
      <c r="DJ69" s="92"/>
      <c r="DL69" s="92"/>
      <c r="DM69" s="92">
        <f>DL6</f>
        <v>44029</v>
      </c>
      <c r="DN69" s="92"/>
      <c r="DP69" s="92"/>
      <c r="DQ69" s="92">
        <f>DP6</f>
        <v>44036</v>
      </c>
      <c r="DR69" s="92"/>
      <c r="DT69" s="92"/>
      <c r="DU69" s="92">
        <f>DT6</f>
        <v>44043</v>
      </c>
      <c r="DV69" s="92"/>
      <c r="DX69" s="92"/>
      <c r="DY69" s="92">
        <f>DX6</f>
        <v>44050</v>
      </c>
      <c r="DZ69" s="92"/>
      <c r="EB69" s="92"/>
      <c r="EC69" s="92">
        <f>EB6</f>
        <v>44057</v>
      </c>
      <c r="ED69" s="92"/>
      <c r="EF69" s="92"/>
      <c r="EG69" s="92">
        <f>EF6</f>
        <v>44064</v>
      </c>
      <c r="EH69" s="92"/>
      <c r="EJ69" s="92"/>
      <c r="EK69" s="92">
        <f>EJ6</f>
        <v>44071</v>
      </c>
      <c r="EL69" s="92"/>
      <c r="EN69" s="92"/>
      <c r="EO69" s="92">
        <f>EN6</f>
        <v>44078</v>
      </c>
      <c r="EP69" s="92"/>
      <c r="ER69" s="92"/>
      <c r="ES69" s="92">
        <f>ER6</f>
        <v>44085</v>
      </c>
      <c r="ET69" s="92"/>
      <c r="EV69" s="92"/>
      <c r="EW69" s="92">
        <f>EV6</f>
        <v>44092</v>
      </c>
      <c r="EX69" s="92"/>
      <c r="EZ69" s="92"/>
      <c r="FA69" s="92">
        <f>EZ6</f>
        <v>44099</v>
      </c>
      <c r="FB69" s="92"/>
      <c r="FD69" s="92"/>
      <c r="FE69" s="92">
        <f>FD6</f>
        <v>44106</v>
      </c>
      <c r="FF69" s="92"/>
      <c r="FH69" s="92"/>
      <c r="FI69" s="92">
        <f>FH6</f>
        <v>44113</v>
      </c>
      <c r="FJ69" s="92"/>
      <c r="FL69" s="92"/>
      <c r="FM69" s="92">
        <f>FL6</f>
        <v>44120</v>
      </c>
      <c r="FN69" s="92"/>
      <c r="FP69" s="92"/>
      <c r="FQ69" s="92">
        <f>FP6</f>
        <v>44127</v>
      </c>
      <c r="FR69" s="92"/>
      <c r="FT69" s="92"/>
      <c r="FU69" s="92">
        <f>FT6</f>
        <v>44134</v>
      </c>
      <c r="FV69" s="92"/>
      <c r="FX69" s="92"/>
      <c r="FY69" s="92">
        <f>FX6</f>
        <v>44141</v>
      </c>
      <c r="FZ69" s="92"/>
      <c r="GB69" s="92"/>
      <c r="GC69" s="92">
        <f>GB6</f>
        <v>44148</v>
      </c>
      <c r="GD69" s="92"/>
      <c r="GF69" s="92"/>
      <c r="GG69" s="92">
        <f>GF6</f>
        <v>44155</v>
      </c>
      <c r="GH69" s="92"/>
      <c r="GJ69" s="92"/>
      <c r="GK69" s="92">
        <f>GJ6</f>
        <v>44162</v>
      </c>
      <c r="GL69" s="92"/>
      <c r="GN69" s="92"/>
      <c r="GO69" s="92">
        <f>GN6</f>
        <v>44169</v>
      </c>
      <c r="GP69" s="92"/>
      <c r="GR69" s="92"/>
      <c r="GS69" s="92">
        <f>GR6</f>
        <v>44176</v>
      </c>
      <c r="GT69" s="92"/>
      <c r="GV69" s="92"/>
      <c r="GW69" s="92">
        <f>GV6</f>
        <v>44183</v>
      </c>
      <c r="GX69" s="92"/>
      <c r="GZ69" s="92"/>
      <c r="HA69" s="92">
        <f>GZ6</f>
        <v>44190</v>
      </c>
      <c r="HB69" s="92"/>
      <c r="HD69" s="92"/>
      <c r="HE69" s="92">
        <f>HD6</f>
        <v>44197</v>
      </c>
      <c r="HF69" s="92"/>
      <c r="HI69" s="93"/>
      <c r="HJ69" s="93"/>
      <c r="HK69" s="93"/>
      <c r="HL69" s="93"/>
      <c r="HM69" s="93"/>
      <c r="HN69" s="93"/>
      <c r="HO69" s="93"/>
      <c r="HP69" s="93"/>
    </row>
    <row r="70" spans="1:228" s="124" customFormat="1" x14ac:dyDescent="0.25">
      <c r="B70" s="28" t="s">
        <v>0</v>
      </c>
      <c r="C70" s="124" t="s">
        <v>111</v>
      </c>
      <c r="D70" s="28" t="s">
        <v>1</v>
      </c>
      <c r="E70" s="28" t="s">
        <v>2</v>
      </c>
      <c r="F70" s="88" t="s">
        <v>3</v>
      </c>
      <c r="G70" s="38"/>
      <c r="H70" s="28" t="s">
        <v>1</v>
      </c>
      <c r="I70" s="28" t="s">
        <v>2</v>
      </c>
      <c r="J70" s="88" t="s">
        <v>3</v>
      </c>
      <c r="K70" s="38"/>
      <c r="L70" s="28" t="s">
        <v>1</v>
      </c>
      <c r="M70" s="28" t="s">
        <v>2</v>
      </c>
      <c r="N70" s="88" t="s">
        <v>3</v>
      </c>
      <c r="O70" s="38"/>
      <c r="P70" s="28" t="s">
        <v>1</v>
      </c>
      <c r="Q70" s="28" t="s">
        <v>2</v>
      </c>
      <c r="R70" s="88" t="s">
        <v>3</v>
      </c>
      <c r="S70" s="38"/>
      <c r="T70" s="28" t="s">
        <v>1</v>
      </c>
      <c r="U70" s="28" t="s">
        <v>2</v>
      </c>
      <c r="V70" s="88" t="s">
        <v>3</v>
      </c>
      <c r="W70" s="38"/>
      <c r="X70" s="28" t="s">
        <v>1</v>
      </c>
      <c r="Y70" s="88" t="s">
        <v>2</v>
      </c>
      <c r="Z70" s="88" t="s">
        <v>3</v>
      </c>
      <c r="AA70" s="38"/>
      <c r="AB70" s="28" t="s">
        <v>1</v>
      </c>
      <c r="AC70" s="28" t="s">
        <v>2</v>
      </c>
      <c r="AD70" s="88" t="s">
        <v>3</v>
      </c>
      <c r="AE70" s="38"/>
      <c r="AF70" s="28" t="s">
        <v>1</v>
      </c>
      <c r="AG70" s="28" t="s">
        <v>2</v>
      </c>
      <c r="AH70" s="88" t="s">
        <v>3</v>
      </c>
      <c r="AI70" s="38"/>
      <c r="AJ70" s="28" t="s">
        <v>1</v>
      </c>
      <c r="AK70" s="28" t="s">
        <v>2</v>
      </c>
      <c r="AL70" s="88" t="s">
        <v>3</v>
      </c>
      <c r="AM70" s="38"/>
      <c r="AN70" s="28" t="s">
        <v>1</v>
      </c>
      <c r="AO70" s="28" t="s">
        <v>2</v>
      </c>
      <c r="AP70" s="88" t="s">
        <v>3</v>
      </c>
      <c r="AQ70" s="38"/>
      <c r="AR70" s="28" t="s">
        <v>1</v>
      </c>
      <c r="AS70" s="28" t="s">
        <v>2</v>
      </c>
      <c r="AT70" s="88" t="s">
        <v>3</v>
      </c>
      <c r="AU70" s="38"/>
      <c r="AV70" s="28" t="s">
        <v>1</v>
      </c>
      <c r="AW70" s="28" t="s">
        <v>2</v>
      </c>
      <c r="AX70" s="88" t="s">
        <v>3</v>
      </c>
      <c r="AY70" s="38"/>
      <c r="AZ70" s="28" t="s">
        <v>1</v>
      </c>
      <c r="BA70" s="28" t="s">
        <v>2</v>
      </c>
      <c r="BB70" s="88" t="s">
        <v>3</v>
      </c>
      <c r="BC70" s="38"/>
      <c r="BD70" s="28" t="s">
        <v>1</v>
      </c>
      <c r="BE70" s="28" t="s">
        <v>2</v>
      </c>
      <c r="BF70" s="88" t="s">
        <v>3</v>
      </c>
      <c r="BG70" s="38"/>
      <c r="BH70" s="28" t="s">
        <v>1</v>
      </c>
      <c r="BI70" s="28" t="s">
        <v>2</v>
      </c>
      <c r="BJ70" s="88" t="s">
        <v>3</v>
      </c>
      <c r="BK70" s="38"/>
      <c r="BL70" s="28" t="s">
        <v>1</v>
      </c>
      <c r="BM70" s="28" t="s">
        <v>2</v>
      </c>
      <c r="BN70" s="88" t="s">
        <v>3</v>
      </c>
      <c r="BO70" s="38"/>
      <c r="BP70" s="28" t="s">
        <v>1</v>
      </c>
      <c r="BQ70" s="28" t="s">
        <v>2</v>
      </c>
      <c r="BR70" s="88" t="s">
        <v>3</v>
      </c>
      <c r="BS70" s="38"/>
      <c r="BT70" s="28" t="s">
        <v>1</v>
      </c>
      <c r="BU70" s="28" t="s">
        <v>2</v>
      </c>
      <c r="BV70" s="88" t="s">
        <v>3</v>
      </c>
      <c r="BW70" s="38"/>
      <c r="BX70" s="28" t="s">
        <v>1</v>
      </c>
      <c r="BY70" s="28" t="s">
        <v>2</v>
      </c>
      <c r="BZ70" s="88" t="s">
        <v>3</v>
      </c>
      <c r="CA70" s="38"/>
      <c r="CB70" s="28" t="s">
        <v>1</v>
      </c>
      <c r="CC70" s="28" t="s">
        <v>2</v>
      </c>
      <c r="CD70" s="88" t="s">
        <v>3</v>
      </c>
      <c r="CE70" s="38"/>
      <c r="CF70" s="28" t="s">
        <v>1</v>
      </c>
      <c r="CG70" s="28" t="s">
        <v>2</v>
      </c>
      <c r="CH70" s="88" t="s">
        <v>3</v>
      </c>
      <c r="CI70" s="38"/>
      <c r="CJ70" s="28" t="s">
        <v>1</v>
      </c>
      <c r="CK70" s="28" t="s">
        <v>2</v>
      </c>
      <c r="CL70" s="88" t="s">
        <v>3</v>
      </c>
      <c r="CM70" s="38"/>
      <c r="CN70" s="28" t="s">
        <v>1</v>
      </c>
      <c r="CO70" s="28" t="s">
        <v>2</v>
      </c>
      <c r="CP70" s="88" t="s">
        <v>3</v>
      </c>
      <c r="CQ70" s="38"/>
      <c r="CR70" s="28" t="s">
        <v>1</v>
      </c>
      <c r="CS70" s="28" t="s">
        <v>2</v>
      </c>
      <c r="CT70" s="88" t="s">
        <v>3</v>
      </c>
      <c r="CU70" s="38"/>
      <c r="CV70" s="28" t="s">
        <v>1</v>
      </c>
      <c r="CW70" s="28" t="s">
        <v>2</v>
      </c>
      <c r="CX70" s="88" t="s">
        <v>3</v>
      </c>
      <c r="CY70" s="38"/>
      <c r="CZ70" s="28" t="s">
        <v>1</v>
      </c>
      <c r="DA70" s="28" t="s">
        <v>2</v>
      </c>
      <c r="DB70" s="88" t="s">
        <v>3</v>
      </c>
      <c r="DC70" s="38"/>
      <c r="DD70" s="28" t="s">
        <v>1</v>
      </c>
      <c r="DE70" s="28" t="s">
        <v>2</v>
      </c>
      <c r="DF70" s="88" t="s">
        <v>3</v>
      </c>
      <c r="DG70" s="38"/>
      <c r="DH70" s="28" t="s">
        <v>1</v>
      </c>
      <c r="DI70" s="28" t="s">
        <v>2</v>
      </c>
      <c r="DJ70" s="88" t="s">
        <v>3</v>
      </c>
      <c r="DK70" s="38"/>
      <c r="DL70" s="28" t="s">
        <v>1</v>
      </c>
      <c r="DM70" s="28" t="s">
        <v>2</v>
      </c>
      <c r="DN70" s="88" t="s">
        <v>3</v>
      </c>
      <c r="DO70" s="38"/>
      <c r="DP70" s="28" t="s">
        <v>1</v>
      </c>
      <c r="DQ70" s="28" t="s">
        <v>2</v>
      </c>
      <c r="DR70" s="88" t="s">
        <v>3</v>
      </c>
      <c r="DS70" s="38"/>
      <c r="DT70" s="28" t="s">
        <v>1</v>
      </c>
      <c r="DU70" s="28" t="s">
        <v>2</v>
      </c>
      <c r="DV70" s="88" t="s">
        <v>3</v>
      </c>
      <c r="DW70" s="38"/>
      <c r="DX70" s="28" t="s">
        <v>1</v>
      </c>
      <c r="DY70" s="28" t="s">
        <v>2</v>
      </c>
      <c r="DZ70" s="88" t="s">
        <v>3</v>
      </c>
      <c r="EA70" s="38"/>
      <c r="EB70" s="28" t="s">
        <v>1</v>
      </c>
      <c r="EC70" s="28" t="s">
        <v>2</v>
      </c>
      <c r="ED70" s="88" t="s">
        <v>3</v>
      </c>
      <c r="EE70" s="38"/>
      <c r="EF70" s="28" t="s">
        <v>1</v>
      </c>
      <c r="EG70" s="28" t="s">
        <v>2</v>
      </c>
      <c r="EH70" s="88" t="s">
        <v>3</v>
      </c>
      <c r="EI70" s="38"/>
      <c r="EJ70" s="28" t="s">
        <v>1</v>
      </c>
      <c r="EK70" s="28" t="s">
        <v>2</v>
      </c>
      <c r="EL70" s="88" t="s">
        <v>3</v>
      </c>
      <c r="EM70" s="38"/>
      <c r="EN70" s="28" t="s">
        <v>1</v>
      </c>
      <c r="EO70" s="28" t="s">
        <v>2</v>
      </c>
      <c r="EP70" s="88" t="s">
        <v>3</v>
      </c>
      <c r="EQ70" s="38"/>
      <c r="ER70" s="28" t="s">
        <v>1</v>
      </c>
      <c r="ES70" s="28" t="s">
        <v>2</v>
      </c>
      <c r="ET70" s="88" t="s">
        <v>3</v>
      </c>
      <c r="EU70" s="38"/>
      <c r="EV70" s="28" t="s">
        <v>1</v>
      </c>
      <c r="EW70" s="28" t="s">
        <v>2</v>
      </c>
      <c r="EX70" s="88" t="s">
        <v>3</v>
      </c>
      <c r="EY70" s="38"/>
      <c r="EZ70" s="28" t="s">
        <v>1</v>
      </c>
      <c r="FA70" s="28" t="s">
        <v>2</v>
      </c>
      <c r="FB70" s="88" t="s">
        <v>3</v>
      </c>
      <c r="FC70" s="38"/>
      <c r="FD70" s="28" t="s">
        <v>1</v>
      </c>
      <c r="FE70" s="28" t="s">
        <v>2</v>
      </c>
      <c r="FF70" s="88" t="s">
        <v>3</v>
      </c>
      <c r="FG70" s="38"/>
      <c r="FH70" s="28" t="s">
        <v>1</v>
      </c>
      <c r="FI70" s="28" t="s">
        <v>2</v>
      </c>
      <c r="FJ70" s="88" t="s">
        <v>3</v>
      </c>
      <c r="FK70" s="38"/>
      <c r="FL70" s="28" t="s">
        <v>1</v>
      </c>
      <c r="FM70" s="28" t="s">
        <v>2</v>
      </c>
      <c r="FN70" s="88" t="s">
        <v>3</v>
      </c>
      <c r="FO70" s="38"/>
      <c r="FP70" s="28" t="s">
        <v>1</v>
      </c>
      <c r="FQ70" s="28" t="s">
        <v>2</v>
      </c>
      <c r="FR70" s="88" t="s">
        <v>3</v>
      </c>
      <c r="FS70" s="38"/>
      <c r="FT70" s="28" t="s">
        <v>1</v>
      </c>
      <c r="FU70" s="28" t="s">
        <v>2</v>
      </c>
      <c r="FV70" s="88" t="s">
        <v>3</v>
      </c>
      <c r="FW70" s="38"/>
      <c r="FX70" s="28" t="s">
        <v>1</v>
      </c>
      <c r="FY70" s="28" t="s">
        <v>2</v>
      </c>
      <c r="FZ70" s="88" t="s">
        <v>3</v>
      </c>
      <c r="GA70" s="38"/>
      <c r="GB70" s="28" t="s">
        <v>1</v>
      </c>
      <c r="GC70" s="28" t="s">
        <v>2</v>
      </c>
      <c r="GD70" s="88" t="s">
        <v>3</v>
      </c>
      <c r="GE70" s="38"/>
      <c r="GF70" s="28" t="s">
        <v>1</v>
      </c>
      <c r="GG70" s="28" t="s">
        <v>2</v>
      </c>
      <c r="GH70" s="88" t="s">
        <v>3</v>
      </c>
      <c r="GI70" s="38"/>
      <c r="GJ70" s="28" t="s">
        <v>1</v>
      </c>
      <c r="GK70" s="28" t="s">
        <v>2</v>
      </c>
      <c r="GL70" s="88" t="s">
        <v>3</v>
      </c>
      <c r="GM70" s="38"/>
      <c r="GN70" s="28" t="s">
        <v>1</v>
      </c>
      <c r="GO70" s="28" t="s">
        <v>2</v>
      </c>
      <c r="GP70" s="88" t="s">
        <v>3</v>
      </c>
      <c r="GQ70" s="38"/>
      <c r="GR70" s="28" t="s">
        <v>1</v>
      </c>
      <c r="GS70" s="28" t="s">
        <v>2</v>
      </c>
      <c r="GT70" s="88" t="s">
        <v>3</v>
      </c>
      <c r="GU70" s="38"/>
      <c r="GV70" s="28" t="s">
        <v>1</v>
      </c>
      <c r="GW70" s="28" t="s">
        <v>2</v>
      </c>
      <c r="GX70" s="88" t="s">
        <v>3</v>
      </c>
      <c r="GY70" s="38"/>
      <c r="GZ70" s="28" t="s">
        <v>1</v>
      </c>
      <c r="HA70" s="28" t="s">
        <v>2</v>
      </c>
      <c r="HB70" s="88" t="s">
        <v>3</v>
      </c>
      <c r="HC70" s="38"/>
      <c r="HD70" s="28" t="s">
        <v>1</v>
      </c>
      <c r="HE70" s="28" t="s">
        <v>2</v>
      </c>
      <c r="HF70" s="88" t="s">
        <v>3</v>
      </c>
      <c r="HG70" s="79"/>
      <c r="HH70" s="35"/>
      <c r="HI70" s="28" t="s">
        <v>2</v>
      </c>
      <c r="HK70" s="28" t="s">
        <v>2</v>
      </c>
      <c r="HM70" s="28" t="s">
        <v>2</v>
      </c>
      <c r="HN70" s="142"/>
      <c r="HO70" s="28" t="s">
        <v>2</v>
      </c>
      <c r="HP70" s="142"/>
    </row>
    <row r="71" spans="1:228" x14ac:dyDescent="0.25">
      <c r="B71" s="74" t="s">
        <v>144</v>
      </c>
      <c r="D71" s="77"/>
      <c r="E71" s="77"/>
      <c r="F71" s="80">
        <f>IF($C71="",ROUND(MIN(1,IF(Input!$A$11="Weekly",D71/(Formulas!$A$3*1),D71/(Formulas!$A$3*2))),1),IF(TEXT(ISNUMBER($C71),"#####")="False",ROUND(MIN(1,IF(Input!$A$11="Weekly",D71/(Formulas!$A$3*1),D71/(Formulas!$A$3*2))),1),ROUND(MIN(1,IF(Input!$A$11="Weekly",D71/(Formulas!$A$3*1),D71/(Formulas!$A$3*2))),1)*$C71))</f>
        <v>0</v>
      </c>
      <c r="G71" s="101"/>
      <c r="H71" s="77"/>
      <c r="I71" s="77"/>
      <c r="J71" s="80">
        <f>IF($C71="",ROUND(MIN(1,IF(Input!$A$11="Weekly",H71/(Formulas!$A$3*1),H71/(Formulas!$A$3*2))),1),IF(TEXT(ISNUMBER($C71),"#####")="False",ROUND(MIN(1,IF(Input!$A$11="Weekly",H71/(Formulas!$A$3*1),H71/(Formulas!$A$3*2))),1),ROUND(MIN(1,IF(Input!$A$11="Weekly",H71/(Formulas!$A$3*1),H71/(Formulas!$A$3*2))),1)*$C71))</f>
        <v>0</v>
      </c>
      <c r="K71" s="101"/>
      <c r="L71" s="77"/>
      <c r="M71" s="77"/>
      <c r="N71" s="80">
        <f>IF($C71="",ROUND(MIN(1,IF(Input!$A$11="Weekly",L71/(Formulas!$A$3*1),L71/(Formulas!$A$3*2))),1),IF(TEXT(ISNUMBER($C71),"#####")="False",ROUND(MIN(1,IF(Input!$A$11="Weekly",L71/(Formulas!$A$3*1),L71/(Formulas!$A$3*2))),1),ROUND(MIN(1,IF(Input!$A$11="Weekly",L71/(Formulas!$A$3*1),L71/(Formulas!$A$3*2))),1)*$C71))</f>
        <v>0</v>
      </c>
      <c r="O71" s="101"/>
      <c r="P71" s="77"/>
      <c r="Q71" s="77"/>
      <c r="R71" s="80">
        <f>IF($C71="",ROUND(MIN(1,IF(Input!$A$11="Weekly",P71/(Formulas!$A$3*1),P71/(Formulas!$A$3*2))),1),IF(TEXT(ISNUMBER($C71),"#####")="False",ROUND(MIN(1,IF(Input!$A$11="Weekly",P71/(Formulas!$A$3*1),P71/(Formulas!$A$3*2))),1),ROUND(MIN(1,IF(Input!$A$11="Weekly",P71/(Formulas!$A$3*1),P71/(Formulas!$A$3*2))),1)*$C71))</f>
        <v>0</v>
      </c>
      <c r="S71" s="101"/>
      <c r="T71" s="77"/>
      <c r="U71" s="77"/>
      <c r="V71" s="80">
        <f>IF($C71="",ROUND(MIN(1,IF(Input!$A$11="Weekly",T71/(Formulas!$A$3*1),T71/(Formulas!$A$3*2))),1),IF(TEXT(ISNUMBER($C71),"#####")="False",ROUND(MIN(1,IF(Input!$A$11="Weekly",T71/(Formulas!$A$3*1),T71/(Formulas!$A$3*2))),1),ROUND(MIN(1,IF(Input!$A$11="Weekly",T71/(Formulas!$A$3*1),T71/(Formulas!$A$3*2))),1)*$C71))</f>
        <v>0</v>
      </c>
      <c r="W71" s="79"/>
      <c r="X71" s="77"/>
      <c r="Y71" s="77"/>
      <c r="Z71" s="80">
        <f>IF($C71="",ROUND(MIN(1,IF(Input!$A$11="Weekly",X71/(Formulas!$A$3*1),X71/(Formulas!$A$3*2))),1),IF(TEXT(ISNUMBER($C71),"#####")="False",ROUND(MIN(1,IF(Input!$A$11="Weekly",X71/(Formulas!$A$3*1),X71/(Formulas!$A$3*2))),1),ROUND(MIN(1,IF(Input!$A$11="Weekly",X71/(Formulas!$A$3*1),X71/(Formulas!$A$3*2))),1)*$C71))</f>
        <v>0</v>
      </c>
      <c r="AA71" s="101"/>
      <c r="AB71" s="77"/>
      <c r="AC71" s="77"/>
      <c r="AD71" s="80">
        <f>IF($C71="",ROUND(MIN(1,IF(Input!$A$11="Weekly",AB71/(Formulas!$A$3*1),AB71/(Formulas!$A$3*2))),1),IF(TEXT(ISNUMBER($C71),"#####")="False",ROUND(MIN(1,IF(Input!$A$11="Weekly",AB71/(Formulas!$A$3*1),AB71/(Formulas!$A$3*2))),1),ROUND(MIN(1,IF(Input!$A$11="Weekly",AB71/(Formulas!$A$3*1),AB71/(Formulas!$A$3*2))),1)*$C71))</f>
        <v>0</v>
      </c>
      <c r="AE71" s="101"/>
      <c r="AF71" s="77"/>
      <c r="AG71" s="77"/>
      <c r="AH71" s="80">
        <f>IF($C71="",ROUND(MIN(1,IF(Input!$A$11="Weekly",AF71/(Formulas!$A$3*1),AF71/(Formulas!$A$3*2))),1),IF(TEXT(ISNUMBER($C71),"#####")="False",ROUND(MIN(1,IF(Input!$A$11="Weekly",AF71/(Formulas!$A$3*1),AF71/(Formulas!$A$3*2))),1),ROUND(MIN(1,IF(Input!$A$11="Weekly",AF71/(Formulas!$A$3*1),AF71/(Formulas!$A$3*2))),1)*$C71))</f>
        <v>0</v>
      </c>
      <c r="AI71" s="101"/>
      <c r="AJ71" s="77"/>
      <c r="AK71" s="77"/>
      <c r="AL71" s="80">
        <f>IF($C71="",ROUND(MIN(1,IF(Input!$A$11="Weekly",AJ71/(Formulas!$A$3*1),AJ71/(Formulas!$A$3*2))),1),IF(TEXT(ISNUMBER($C71),"#####")="False",ROUND(MIN(1,IF(Input!$A$11="Weekly",AJ71/(Formulas!$A$3*1),AJ71/(Formulas!$A$3*2))),1),ROUND(MIN(1,IF(Input!$A$11="Weekly",AJ71/(Formulas!$A$3*1),AJ71/(Formulas!$A$3*2))),1)*$C71))</f>
        <v>0</v>
      </c>
      <c r="AM71" s="79"/>
      <c r="AN71" s="77"/>
      <c r="AO71" s="77"/>
      <c r="AP71" s="80">
        <f>IF($C71="",ROUND(MIN(1,IF(Input!$A$11="Weekly",AN71/(Formulas!$A$3*1),AN71/(Formulas!$A$3*2))),1),IF(TEXT(ISNUMBER($C71),"#####")="False",ROUND(MIN(1,IF(Input!$A$11="Weekly",AN71/(Formulas!$A$3*1),AN71/(Formulas!$A$3*2))),1),ROUND(MIN(1,IF(Input!$A$11="Weekly",AN71/(Formulas!$A$3*1),AN71/(Formulas!$A$3*2))),1)*$C71))</f>
        <v>0</v>
      </c>
      <c r="AQ71" s="79"/>
      <c r="AR71" s="77"/>
      <c r="AS71" s="77"/>
      <c r="AT71" s="80">
        <f>IF($C71="",ROUND(MIN(1,IF(Input!$A$11="Weekly",AR71/(Formulas!$A$3*1),AR71/(Formulas!$A$3*2))),1),IF(TEXT(ISNUMBER($C71),"#####")="False",ROUND(MIN(1,IF(Input!$A$11="Weekly",AR71/(Formulas!$A$3*1),AR71/(Formulas!$A$3*2))),1),ROUND(MIN(1,IF(Input!$A$11="Weekly",AR71/(Formulas!$A$3*1),AR71/(Formulas!$A$3*2))),1)*$C71))</f>
        <v>0</v>
      </c>
      <c r="AU71" s="79"/>
      <c r="AV71" s="77"/>
      <c r="AW71" s="77"/>
      <c r="AX71" s="80">
        <f>IF($C71="",ROUND(MIN(1,IF(Input!$A$11="Weekly",AV71/(Formulas!$A$3*1),AV71/(Formulas!$A$3*2))),1),IF(TEXT(ISNUMBER($C71),"#####")="False",ROUND(MIN(1,IF(Input!$A$11="Weekly",AV71/(Formulas!$A$3*1),AV71/(Formulas!$A$3*2))),1),ROUND(MIN(1,IF(Input!$A$11="Weekly",AV71/(Formulas!$A$3*1),AV71/(Formulas!$A$3*2))),1)*$C71))</f>
        <v>0</v>
      </c>
      <c r="AY71" s="79"/>
      <c r="AZ71" s="77"/>
      <c r="BA71" s="77"/>
      <c r="BB71" s="80">
        <f>IF($C71="",ROUND(MIN(1,IF(Input!$A$11="Weekly",AZ71/(Formulas!$A$3*1),AZ71/(Formulas!$A$3*2))),1),IF(TEXT(ISNUMBER($C71),"#####")="False",ROUND(MIN(1,IF(Input!$A$11="Weekly",AZ71/(Formulas!$A$3*1),AZ71/(Formulas!$A$3*2))),1),ROUND(MIN(1,IF(Input!$A$11="Weekly",AZ71/(Formulas!$A$3*1),AZ71/(Formulas!$A$3*2))),1)*$C71))</f>
        <v>0</v>
      </c>
      <c r="BC71" s="79"/>
      <c r="BD71" s="77"/>
      <c r="BE71" s="77"/>
      <c r="BF71" s="80">
        <f>IF($C71="",ROUND(MIN(1,IF(Input!$A$11="Weekly",BD71/(Formulas!$A$3*1),BD71/(Formulas!$A$3*2))),1),IF(TEXT(ISNUMBER($C71),"#####")="False",ROUND(MIN(1,IF(Input!$A$11="Weekly",BD71/(Formulas!$A$3*1),BD71/(Formulas!$A$3*2))),1),ROUND(MIN(1,IF(Input!$A$11="Weekly",BD71/(Formulas!$A$3*1),BD71/(Formulas!$A$3*2))),1)*$C71))</f>
        <v>0</v>
      </c>
      <c r="BG71" s="79"/>
      <c r="BH71" s="77"/>
      <c r="BI71" s="77"/>
      <c r="BJ71" s="80">
        <f>IF($C71="",ROUND(MIN(1,IF(Input!$A$11="Weekly",BH71/(Formulas!$A$3*1),BH71/(Formulas!$A$3*2))),1),IF(TEXT(ISNUMBER($C71),"#####")="False",ROUND(MIN(1,IF(Input!$A$11="Weekly",BH71/(Formulas!$A$3*1),BH71/(Formulas!$A$3*2))),1),ROUND(MIN(1,IF(Input!$A$11="Weekly",BH71/(Formulas!$A$3*1),BH71/(Formulas!$A$3*2))),1)*$C71))</f>
        <v>0</v>
      </c>
      <c r="BK71" s="79"/>
      <c r="BL71" s="77"/>
      <c r="BM71" s="77"/>
      <c r="BN71" s="80">
        <f>IF($C71="",ROUND(MIN(1,IF(Input!$A$11="Weekly",BL71/(Formulas!$A$3*1),BL71/(Formulas!$A$3*2))),1),IF(TEXT(ISNUMBER($C71),"#####")="False",ROUND(MIN(1,IF(Input!$A$11="Weekly",BL71/(Formulas!$A$3*1),BL71/(Formulas!$A$3*2))),1),ROUND(MIN(1,IF(Input!$A$11="Weekly",BL71/(Formulas!$A$3*1),BL71/(Formulas!$A$3*2))),1)*$C71))</f>
        <v>0</v>
      </c>
      <c r="BO71" s="79"/>
      <c r="BP71" s="77"/>
      <c r="BQ71" s="77"/>
      <c r="BR71" s="80">
        <f>IF($C71="",ROUND(MIN(1,IF(Input!$A$11="Weekly",BP71/(Formulas!$A$3*1),BP71/(Formulas!$A$3*2))),1),IF(TEXT(ISNUMBER($C71),"#####")="False",ROUND(MIN(1,IF(Input!$A$11="Weekly",BP71/(Formulas!$A$3*1),BP71/(Formulas!$A$3*2))),1),ROUND(MIN(1,IF(Input!$A$11="Weekly",BP71/(Formulas!$A$3*1),BP71/(Formulas!$A$3*2))),1)*$C71))</f>
        <v>0</v>
      </c>
      <c r="BS71" s="79"/>
      <c r="BT71" s="77"/>
      <c r="BU71" s="77"/>
      <c r="BV71" s="80">
        <f>IF($C71="",ROUND(MIN(1,IF(Input!$A$11="Weekly",BT71/(Formulas!$A$3*1),BT71/(Formulas!$A$3*2))),1),IF(TEXT(ISNUMBER($C71),"#####")="False",ROUND(MIN(1,IF(Input!$A$11="Weekly",BT71/(Formulas!$A$3*1),BT71/(Formulas!$A$3*2))),1),ROUND(MIN(1,IF(Input!$A$11="Weekly",BT71/(Formulas!$A$3*1),BT71/(Formulas!$A$3*2))),1)*$C71))</f>
        <v>0</v>
      </c>
      <c r="BW71" s="79"/>
      <c r="BX71" s="77"/>
      <c r="BY71" s="77"/>
      <c r="BZ71" s="80">
        <f>IF($C71="",ROUND(MIN(1,IF(Input!$A$11="Weekly",BX71/(Formulas!$A$3*1),BX71/(Formulas!$A$3*2))),1),IF(TEXT(ISNUMBER($C71),"#####")="False",ROUND(MIN(1,IF(Input!$A$11="Weekly",BX71/(Formulas!$A$3*1),BX71/(Formulas!$A$3*2))),1),ROUND(MIN(1,IF(Input!$A$11="Weekly",BX71/(Formulas!$A$3*1),BX71/(Formulas!$A$3*2))),1)*$C71))</f>
        <v>0</v>
      </c>
      <c r="CA71" s="79"/>
      <c r="CB71" s="77"/>
      <c r="CC71" s="77"/>
      <c r="CD71" s="80">
        <f>IF($C71="",ROUND(MIN(1,IF(Input!$A$11="Weekly",CB71/(Formulas!$A$3*1),CB71/(Formulas!$A$3*2))),1),IF(TEXT(ISNUMBER($C71),"#####")="False",ROUND(MIN(1,IF(Input!$A$11="Weekly",CB71/(Formulas!$A$3*1),CB71/(Formulas!$A$3*2))),1),ROUND(MIN(1,IF(Input!$A$11="Weekly",CB71/(Formulas!$A$3*1),CB71/(Formulas!$A$3*2))),1)*$C71))</f>
        <v>0</v>
      </c>
      <c r="CE71" s="79"/>
      <c r="CF71" s="77"/>
      <c r="CG71" s="77"/>
      <c r="CH71" s="80">
        <f>IF($C71="",ROUND(MIN(1,IF(Input!$A$11="Weekly",CF71/(Formulas!$A$3*1),CF71/(Formulas!$A$3*2))),1),IF(TEXT(ISNUMBER($C71),"#####")="False",ROUND(MIN(1,IF(Input!$A$11="Weekly",CF71/(Formulas!$A$3*1),CF71/(Formulas!$A$3*2))),1),ROUND(MIN(1,IF(Input!$A$11="Weekly",CF71/(Formulas!$A$3*1),CF71/(Formulas!$A$3*2))),1)*$C71))</f>
        <v>0</v>
      </c>
      <c r="CI71" s="79"/>
      <c r="CJ71" s="77"/>
      <c r="CK71" s="77"/>
      <c r="CL71" s="80">
        <f>IF($C71="",ROUND(MIN(1,IF(Input!$A$11="Weekly",CJ71/(Formulas!$A$3*1),CJ71/(Formulas!$A$3*2))),1),IF(TEXT(ISNUMBER($C71),"#####")="False",ROUND(MIN(1,IF(Input!$A$11="Weekly",CJ71/(Formulas!$A$3*1),CJ71/(Formulas!$A$3*2))),1),ROUND(MIN(1,IF(Input!$A$11="Weekly",CJ71/(Formulas!$A$3*1),CJ71/(Formulas!$A$3*2))),1)*$C71))</f>
        <v>0</v>
      </c>
      <c r="CM71" s="79"/>
      <c r="CN71" s="77"/>
      <c r="CO71" s="77"/>
      <c r="CP71" s="80">
        <f>IF($C71="",ROUND(MIN(1,IF(Input!$A$11="Weekly",CN71/(Formulas!$A$3*1),CN71/(Formulas!$A$3*2))),1),IF(TEXT(ISNUMBER($C71),"#####")="False",ROUND(MIN(1,IF(Input!$A$11="Weekly",CN71/(Formulas!$A$3*1),CN71/(Formulas!$A$3*2))),1),ROUND(MIN(1,IF(Input!$A$11="Weekly",CN71/(Formulas!$A$3*1),CN71/(Formulas!$A$3*2))),1)*$C71))</f>
        <v>0</v>
      </c>
      <c r="CQ71" s="79"/>
      <c r="CR71" s="77"/>
      <c r="CS71" s="77"/>
      <c r="CT71" s="80">
        <f>IF($C71="",ROUND(MIN(1,IF(Input!$A$11="Weekly",CR71/(Formulas!$A$3*1),CR71/(Formulas!$A$3*2))),1),IF(TEXT(ISNUMBER($C71),"#####")="False",ROUND(MIN(1,IF(Input!$A$11="Weekly",CR71/(Formulas!$A$3*1),CR71/(Formulas!$A$3*2))),1),ROUND(MIN(1,IF(Input!$A$11="Weekly",CR71/(Formulas!$A$3*1),CR71/(Formulas!$A$3*2))),1)*$C71))</f>
        <v>0</v>
      </c>
      <c r="CU71" s="79"/>
      <c r="CV71" s="77"/>
      <c r="CW71" s="77"/>
      <c r="CX71" s="80">
        <f>IF($C71="",ROUND(MIN(1,IF(Input!$A$11="Weekly",CV71/(Formulas!$A$3*1),CV71/(Formulas!$A$3*2))),1),IF(TEXT(ISNUMBER($C71),"#####")="False",ROUND(MIN(1,IF(Input!$A$11="Weekly",CV71/(Formulas!$A$3*1),CV71/(Formulas!$A$3*2))),1),ROUND(MIN(1,IF(Input!$A$11="Weekly",CV71/(Formulas!$A$3*1),CV71/(Formulas!$A$3*2))),1)*$C71))</f>
        <v>0</v>
      </c>
      <c r="CY71" s="79"/>
      <c r="CZ71" s="77"/>
      <c r="DA71" s="77"/>
      <c r="DB71" s="80">
        <f>IF($C71="",ROUND(MIN(1,IF(Input!$A$11="Weekly",CZ71/(Formulas!$A$3*1),CZ71/(Formulas!$A$3*2))),1),IF(TEXT(ISNUMBER($C71),"#####")="False",ROUND(MIN(1,IF(Input!$A$11="Weekly",CZ71/(Formulas!$A$3*1),CZ71/(Formulas!$A$3*2))),1),ROUND(MIN(1,IF(Input!$A$11="Weekly",CZ71/(Formulas!$A$3*1),CZ71/(Formulas!$A$3*2))),1)*$C71))</f>
        <v>0</v>
      </c>
      <c r="DC71" s="79"/>
      <c r="DD71" s="77"/>
      <c r="DE71" s="77"/>
      <c r="DF71" s="80">
        <f>IF($C71="",ROUND(MIN(1,IF(Input!$A$11="Weekly",DD71/(Formulas!$A$3*1),DD71/(Formulas!$A$3*2))),1),IF(TEXT(ISNUMBER($C71),"#####")="False",ROUND(MIN(1,IF(Input!$A$11="Weekly",DD71/(Formulas!$A$3*1),DD71/(Formulas!$A$3*2))),1),ROUND(MIN(1,IF(Input!$A$11="Weekly",DD71/(Formulas!$A$3*1),DD71/(Formulas!$A$3*2))),1)*$C71))</f>
        <v>0</v>
      </c>
      <c r="DG71" s="79"/>
      <c r="DH71" s="77"/>
      <c r="DI71" s="77"/>
      <c r="DJ71" s="80">
        <f>IF($C71="",ROUND(MIN(1,IF(Input!$A$11="Weekly",DH71/(Formulas!$A$3*1),DH71/(Formulas!$A$3*2))),1),IF(TEXT(ISNUMBER($C71),"#####")="False",ROUND(MIN(1,IF(Input!$A$11="Weekly",DH71/(Formulas!$A$3*1),DH71/(Formulas!$A$3*2))),1),ROUND(MIN(1,IF(Input!$A$11="Weekly",DH71/(Formulas!$A$3*1),DH71/(Formulas!$A$3*2))),1)*$C71))</f>
        <v>0</v>
      </c>
      <c r="DK71" s="79"/>
      <c r="DL71" s="77"/>
      <c r="DM71" s="77"/>
      <c r="DN71" s="80">
        <f>IF($C71="",ROUND(MIN(1,IF(Input!$A$11="Weekly",DL71/(Formulas!$A$3*1),DL71/(Formulas!$A$3*2))),1),IF(TEXT(ISNUMBER($C71),"#####")="False",ROUND(MIN(1,IF(Input!$A$11="Weekly",DL71/(Formulas!$A$3*1),DL71/(Formulas!$A$3*2))),1),ROUND(MIN(1,IF(Input!$A$11="Weekly",DL71/(Formulas!$A$3*1),DL71/(Formulas!$A$3*2))),1)*$C71))</f>
        <v>0</v>
      </c>
      <c r="DO71" s="79"/>
      <c r="DP71" s="77"/>
      <c r="DQ71" s="77"/>
      <c r="DR71" s="80">
        <f>IF($C71="",ROUND(MIN(1,IF(Input!$A$11="Weekly",DP71/(Formulas!$A$3*1),DP71/(Formulas!$A$3*2))),1),IF(TEXT(ISNUMBER($C71),"#####")="False",ROUND(MIN(1,IF(Input!$A$11="Weekly",DP71/(Formulas!$A$3*1),DP71/(Formulas!$A$3*2))),1),ROUND(MIN(1,IF(Input!$A$11="Weekly",DP71/(Formulas!$A$3*1),DP71/(Formulas!$A$3*2))),1)*$C71))</f>
        <v>0</v>
      </c>
      <c r="DS71" s="79"/>
      <c r="DT71" s="77"/>
      <c r="DU71" s="77"/>
      <c r="DV71" s="80">
        <f>IF($C71="",ROUND(MIN(1,IF(Input!$A$11="Weekly",DT71/(Formulas!$A$3*1),DT71/(Formulas!$A$3*2))),1),IF(TEXT(ISNUMBER($C71),"#####")="False",ROUND(MIN(1,IF(Input!$A$11="Weekly",DT71/(Formulas!$A$3*1),DT71/(Formulas!$A$3*2))),1),ROUND(MIN(1,IF(Input!$A$11="Weekly",DT71/(Formulas!$A$3*1),DT71/(Formulas!$A$3*2))),1)*$C71))</f>
        <v>0</v>
      </c>
      <c r="DW71" s="79"/>
      <c r="DX71" s="77"/>
      <c r="DY71" s="77"/>
      <c r="DZ71" s="80">
        <f>IF($C71="",ROUND(MIN(1,IF(Input!$A$11="Weekly",DX71/(Formulas!$A$3*1),DX71/(Formulas!$A$3*2))),1),IF(TEXT(ISNUMBER($C71),"#####")="False",ROUND(MIN(1,IF(Input!$A$11="Weekly",DX71/(Formulas!$A$3*1),DX71/(Formulas!$A$3*2))),1),ROUND(MIN(1,IF(Input!$A$11="Weekly",DX71/(Formulas!$A$3*1),DX71/(Formulas!$A$3*2))),1)*$C71))</f>
        <v>0</v>
      </c>
      <c r="EA71" s="79"/>
      <c r="EB71" s="77"/>
      <c r="EC71" s="77"/>
      <c r="ED71" s="80">
        <f>IF($C71="",ROUND(MIN(1,IF(Input!$A$11="Weekly",EB71/(Formulas!$A$3*1),EB71/(Formulas!$A$3*2))),1),IF(TEXT(ISNUMBER($C71),"#####")="False",ROUND(MIN(1,IF(Input!$A$11="Weekly",EB71/(Formulas!$A$3*1),EB71/(Formulas!$A$3*2))),1),ROUND(MIN(1,IF(Input!$A$11="Weekly",EB71/(Formulas!$A$3*1),EB71/(Formulas!$A$3*2))),1)*$C71))</f>
        <v>0</v>
      </c>
      <c r="EE71" s="79"/>
      <c r="EF71" s="77"/>
      <c r="EG71" s="77"/>
      <c r="EH71" s="80">
        <f>IF($C71="",ROUND(MIN(1,IF(Input!$A$11="Weekly",EF71/(Formulas!$A$3*1),EF71/(Formulas!$A$3*2))),1),IF(TEXT(ISNUMBER($C71),"#####")="False",ROUND(MIN(1,IF(Input!$A$11="Weekly",EF71/(Formulas!$A$3*1),EF71/(Formulas!$A$3*2))),1),ROUND(MIN(1,IF(Input!$A$11="Weekly",EF71/(Formulas!$A$3*1),EF71/(Formulas!$A$3*2))),1)*$C71))</f>
        <v>0</v>
      </c>
      <c r="EI71" s="79"/>
      <c r="EJ71" s="77"/>
      <c r="EK71" s="77"/>
      <c r="EL71" s="80">
        <f>IF($C71="",ROUND(MIN(1,IF(Input!$A$11="Weekly",EJ71/(Formulas!$A$3*1),EJ71/(Formulas!$A$3*2))),1),IF(TEXT(ISNUMBER($C71),"#####")="False",ROUND(MIN(1,IF(Input!$A$11="Weekly",EJ71/(Formulas!$A$3*1),EJ71/(Formulas!$A$3*2))),1),ROUND(MIN(1,IF(Input!$A$11="Weekly",EJ71/(Formulas!$A$3*1),EJ71/(Formulas!$A$3*2))),1)*$C71))</f>
        <v>0</v>
      </c>
      <c r="EM71" s="79"/>
      <c r="EN71" s="77"/>
      <c r="EO71" s="77"/>
      <c r="EP71" s="80">
        <f>IF($C71="",ROUND(MIN(1,IF(Input!$A$11="Weekly",EN71/(Formulas!$A$3*1),EN71/(Formulas!$A$3*2))),1),IF(TEXT(ISNUMBER($C71),"#####")="False",ROUND(MIN(1,IF(Input!$A$11="Weekly",EN71/(Formulas!$A$3*1),EN71/(Formulas!$A$3*2))),1),ROUND(MIN(1,IF(Input!$A$11="Weekly",EN71/(Formulas!$A$3*1),EN71/(Formulas!$A$3*2))),1)*$C71))</f>
        <v>0</v>
      </c>
      <c r="EQ71" s="79"/>
      <c r="ER71" s="77"/>
      <c r="ES71" s="77"/>
      <c r="ET71" s="80">
        <f>IF($C71="",ROUND(MIN(1,IF(Input!$A$11="Weekly",ER71/(Formulas!$A$3*1),ER71/(Formulas!$A$3*2))),1),IF(TEXT(ISNUMBER($C71),"#####")="False",ROUND(MIN(1,IF(Input!$A$11="Weekly",ER71/(Formulas!$A$3*1),ER71/(Formulas!$A$3*2))),1),ROUND(MIN(1,IF(Input!$A$11="Weekly",ER71/(Formulas!$A$3*1),ER71/(Formulas!$A$3*2))),1)*$C71))</f>
        <v>0</v>
      </c>
      <c r="EU71" s="79"/>
      <c r="EV71" s="77"/>
      <c r="EW71" s="77"/>
      <c r="EX71" s="80">
        <f>IF($C71="",ROUND(MIN(1,IF(Input!$A$11="Weekly",EV71/(Formulas!$A$3*1),EV71/(Formulas!$A$3*2))),1),IF(TEXT(ISNUMBER($C71),"#####")="False",ROUND(MIN(1,IF(Input!$A$11="Weekly",EV71/(Formulas!$A$3*1),EV71/(Formulas!$A$3*2))),1),ROUND(MIN(1,IF(Input!$A$11="Weekly",EV71/(Formulas!$A$3*1),EV71/(Formulas!$A$3*2))),1)*$C71))</f>
        <v>0</v>
      </c>
      <c r="EY71" s="79"/>
      <c r="EZ71" s="77"/>
      <c r="FA71" s="77"/>
      <c r="FB71" s="80">
        <f>IF($C71="",ROUND(MIN(1,IF(Input!$A$11="Weekly",EZ71/(Formulas!$A$3*1),EZ71/(Formulas!$A$3*2))),1),IF(TEXT(ISNUMBER($C71),"#####")="False",ROUND(MIN(1,IF(Input!$A$11="Weekly",EZ71/(Formulas!$A$3*1),EZ71/(Formulas!$A$3*2))),1),ROUND(MIN(1,IF(Input!$A$11="Weekly",EZ71/(Formulas!$A$3*1),EZ71/(Formulas!$A$3*2))),1)*$C71))</f>
        <v>0</v>
      </c>
      <c r="FC71" s="79"/>
      <c r="FD71" s="77"/>
      <c r="FE71" s="77"/>
      <c r="FF71" s="80">
        <f>IF($C71="",ROUND(MIN(1,IF(Input!$A$11="Weekly",FD71/(Formulas!$A$3*1),FD71/(Formulas!$A$3*2))),1),IF(TEXT(ISNUMBER($C71),"#####")="False",ROUND(MIN(1,IF(Input!$A$11="Weekly",FD71/(Formulas!$A$3*1),FD71/(Formulas!$A$3*2))),1),ROUND(MIN(1,IF(Input!$A$11="Weekly",FD71/(Formulas!$A$3*1),FD71/(Formulas!$A$3*2))),1)*$C71))</f>
        <v>0</v>
      </c>
      <c r="FG71" s="79"/>
      <c r="FH71" s="77"/>
      <c r="FI71" s="77"/>
      <c r="FJ71" s="80">
        <f>IF($C71="",ROUND(MIN(1,IF(Input!$A$11="Weekly",FH71/(Formulas!$A$3*1),FH71/(Formulas!$A$3*2))),1),IF(TEXT(ISNUMBER($C71),"#####")="False",ROUND(MIN(1,IF(Input!$A$11="Weekly",FH71/(Formulas!$A$3*1),FH71/(Formulas!$A$3*2))),1),ROUND(MIN(1,IF(Input!$A$11="Weekly",FH71/(Formulas!$A$3*1),FH71/(Formulas!$A$3*2))),1)*$C71))</f>
        <v>0</v>
      </c>
      <c r="FK71" s="79"/>
      <c r="FL71" s="77"/>
      <c r="FM71" s="77"/>
      <c r="FN71" s="80">
        <f>IF($C71="",ROUND(MIN(1,IF(Input!$A$11="Weekly",FL71/(Formulas!$A$3*1),FL71/(Formulas!$A$3*2))),1),IF(TEXT(ISNUMBER($C71),"#####")="False",ROUND(MIN(1,IF(Input!$A$11="Weekly",FL71/(Formulas!$A$3*1),FL71/(Formulas!$A$3*2))),1),ROUND(MIN(1,IF(Input!$A$11="Weekly",FL71/(Formulas!$A$3*1),FL71/(Formulas!$A$3*2))),1)*$C71))</f>
        <v>0</v>
      </c>
      <c r="FO71" s="79"/>
      <c r="FP71" s="77"/>
      <c r="FQ71" s="77"/>
      <c r="FR71" s="80">
        <f>IF($C71="",ROUND(MIN(1,IF(Input!$A$11="Weekly",FP71/(Formulas!$A$3*1),FP71/(Formulas!$A$3*2))),1),IF(TEXT(ISNUMBER($C71),"#####")="False",ROUND(MIN(1,IF(Input!$A$11="Weekly",FP71/(Formulas!$A$3*1),FP71/(Formulas!$A$3*2))),1),ROUND(MIN(1,IF(Input!$A$11="Weekly",FP71/(Formulas!$A$3*1),FP71/(Formulas!$A$3*2))),1)*$C71))</f>
        <v>0</v>
      </c>
      <c r="FS71" s="79"/>
      <c r="FT71" s="77"/>
      <c r="FU71" s="77"/>
      <c r="FV71" s="80">
        <f>IF($C71="",ROUND(MIN(1,IF(Input!$A$11="Weekly",FT71/(Formulas!$A$3*1),FT71/(Formulas!$A$3*2))),1),IF(TEXT(ISNUMBER($C71),"#####")="False",ROUND(MIN(1,IF(Input!$A$11="Weekly",FT71/(Formulas!$A$3*1),FT71/(Formulas!$A$3*2))),1),ROUND(MIN(1,IF(Input!$A$11="Weekly",FT71/(Formulas!$A$3*1),FT71/(Formulas!$A$3*2))),1)*$C71))</f>
        <v>0</v>
      </c>
      <c r="FW71" s="79"/>
      <c r="FX71" s="77"/>
      <c r="FY71" s="77"/>
      <c r="FZ71" s="80">
        <f>IF($C71="",ROUND(MIN(1,IF(Input!$A$11="Weekly",FX71/(Formulas!$A$3*1),FX71/(Formulas!$A$3*2))),1),IF(TEXT(ISNUMBER($C71),"#####")="False",ROUND(MIN(1,IF(Input!$A$11="Weekly",FX71/(Formulas!$A$3*1),FX71/(Formulas!$A$3*2))),1),ROUND(MIN(1,IF(Input!$A$11="Weekly",FX71/(Formulas!$A$3*1),FX71/(Formulas!$A$3*2))),1)*$C71))</f>
        <v>0</v>
      </c>
      <c r="GA71" s="79"/>
      <c r="GB71" s="77"/>
      <c r="GC71" s="77"/>
      <c r="GD71" s="80">
        <f>IF($C71="",ROUND(MIN(1,IF(Input!$A$11="Weekly",GB71/(Formulas!$A$3*1),GB71/(Formulas!$A$3*2))),1),IF(TEXT(ISNUMBER($C71),"#####")="False",ROUND(MIN(1,IF(Input!$A$11="Weekly",GB71/(Formulas!$A$3*1),GB71/(Formulas!$A$3*2))),1),ROUND(MIN(1,IF(Input!$A$11="Weekly",GB71/(Formulas!$A$3*1),GB71/(Formulas!$A$3*2))),1)*$C71))</f>
        <v>0</v>
      </c>
      <c r="GE71" s="79"/>
      <c r="GF71" s="77"/>
      <c r="GG71" s="77"/>
      <c r="GH71" s="80">
        <f>IF($C71="",ROUND(MIN(1,IF(Input!$A$11="Weekly",GF71/(Formulas!$A$3*1),GF71/(Formulas!$A$3*2))),1),IF(TEXT(ISNUMBER($C71),"#####")="False",ROUND(MIN(1,IF(Input!$A$11="Weekly",GF71/(Formulas!$A$3*1),GF71/(Formulas!$A$3*2))),1),ROUND(MIN(1,IF(Input!$A$11="Weekly",GF71/(Formulas!$A$3*1),GF71/(Formulas!$A$3*2))),1)*$C71))</f>
        <v>0</v>
      </c>
      <c r="GI71" s="79"/>
      <c r="GJ71" s="77"/>
      <c r="GK71" s="77"/>
      <c r="GL71" s="80">
        <f>IF($C71="",ROUND(MIN(1,IF(Input!$A$11="Weekly",GJ71/(Formulas!$A$3*1),GJ71/(Formulas!$A$3*2))),1),IF(TEXT(ISNUMBER($C71),"#####")="False",ROUND(MIN(1,IF(Input!$A$11="Weekly",GJ71/(Formulas!$A$3*1),GJ71/(Formulas!$A$3*2))),1),ROUND(MIN(1,IF(Input!$A$11="Weekly",GJ71/(Formulas!$A$3*1),GJ71/(Formulas!$A$3*2))),1)*$C71))</f>
        <v>0</v>
      </c>
      <c r="GM71" s="79"/>
      <c r="GN71" s="77"/>
      <c r="GO71" s="77"/>
      <c r="GP71" s="80">
        <f>IF($C71="",ROUND(MIN(1,IF(Input!$A$11="Weekly",GN71/(Formulas!$A$3*1),GN71/(Formulas!$A$3*2))),1),IF(TEXT(ISNUMBER($C71),"#####")="False",ROUND(MIN(1,IF(Input!$A$11="Weekly",GN71/(Formulas!$A$3*1),GN71/(Formulas!$A$3*2))),1),ROUND(MIN(1,IF(Input!$A$11="Weekly",GN71/(Formulas!$A$3*1),GN71/(Formulas!$A$3*2))),1)*$C71))</f>
        <v>0</v>
      </c>
      <c r="GQ71" s="79"/>
      <c r="GR71" s="77"/>
      <c r="GS71" s="77"/>
      <c r="GT71" s="80">
        <f>IF($C71="",ROUND(MIN(1,IF(Input!$A$11="Weekly",GR71/(Formulas!$A$3*1),GR71/(Formulas!$A$3*2))),1),IF(TEXT(ISNUMBER($C71),"#####")="False",ROUND(MIN(1,IF(Input!$A$11="Weekly",GR71/(Formulas!$A$3*1),GR71/(Formulas!$A$3*2))),1),ROUND(MIN(1,IF(Input!$A$11="Weekly",GR71/(Formulas!$A$3*1),GR71/(Formulas!$A$3*2))),1)*$C71))</f>
        <v>0</v>
      </c>
      <c r="GU71" s="79"/>
      <c r="GV71" s="77"/>
      <c r="GW71" s="77"/>
      <c r="GX71" s="80">
        <f>IF($C71="",ROUND(MIN(1,IF(Input!$A$11="Weekly",GV71/(Formulas!$A$3*1),GV71/(Formulas!$A$3*2))),1),IF(TEXT(ISNUMBER($C71),"#####")="False",ROUND(MIN(1,IF(Input!$A$11="Weekly",GV71/(Formulas!$A$3*1),GV71/(Formulas!$A$3*2))),1),ROUND(MIN(1,IF(Input!$A$11="Weekly",GV71/(Formulas!$A$3*1),GV71/(Formulas!$A$3*2))),1)*$C71))</f>
        <v>0</v>
      </c>
      <c r="GY71" s="79"/>
      <c r="GZ71" s="77"/>
      <c r="HA71" s="77"/>
      <c r="HB71" s="80">
        <f>IF($C71="",ROUND(MIN(1,IF(Input!$A$11="Weekly",GZ71/(Formulas!$A$3*1),GZ71/(Formulas!$A$3*2))),1),IF(TEXT(ISNUMBER($C71),"#####")="False",ROUND(MIN(1,IF(Input!$A$11="Weekly",GZ71/(Formulas!$A$3*1),GZ71/(Formulas!$A$3*2))),1),ROUND(MIN(1,IF(Input!$A$11="Weekly",GZ71/(Formulas!$A$3*1),GZ71/(Formulas!$A$3*2))),1)*$C71))</f>
        <v>0</v>
      </c>
      <c r="HC71" s="79"/>
      <c r="HD71" s="77"/>
      <c r="HE71" s="77"/>
      <c r="HF71" s="80">
        <f>IF($C71="",ROUND(MIN(1,IF(Input!$A$11="Weekly",HD71/(Formulas!$A$3*1),HD71/(Formulas!$A$3*2))),1),IF(TEXT(ISNUMBER($C71),"#####")="False",ROUND(MIN(1,IF(Input!$A$11="Weekly",HD71/(Formulas!$A$3*1),HD71/(Formulas!$A$3*2))),1),ROUND(MIN(1,IF(Input!$A$11="Weekly",HD71/(Formulas!$A$3*1),HD71/(Formulas!$A$3*2))),1)*$C71))</f>
        <v>0</v>
      </c>
      <c r="HG71" s="79"/>
      <c r="HH71" s="35"/>
      <c r="HI71" s="35">
        <f t="shared" ref="HI71:HI80" si="112">E71+I71+M71+Q71+U71+Y71+AC71+AG71+AK71+AO71+AS71+AW71+BA71</f>
        <v>0</v>
      </c>
      <c r="HJ71" s="35"/>
      <c r="HK71" s="35">
        <f t="shared" ref="HK71:HK80" si="113">BE71+BI71+BM71+BQ71+BU71+BY71+CC71+CG71+CK71+CO71+CS71+CW71+DA71</f>
        <v>0</v>
      </c>
      <c r="HL71" s="35"/>
      <c r="HM71" s="35">
        <f t="shared" ref="HM71:HM80" si="114">DE71+DI71+DM71+DQ71+DU71+DY71+EC71+EG71+EK71+EO71+ES71+EW71+FA71</f>
        <v>0</v>
      </c>
      <c r="HN71" s="35"/>
      <c r="HO71" s="35">
        <f t="shared" ref="HO71:HO80" si="115">FE71+FI71+FM71+FQ71+FU71+FY71+GC71+GG71+GK71+GO71+GS71+GW71+HA71</f>
        <v>0</v>
      </c>
      <c r="HP71" s="35"/>
      <c r="HQ71" s="35"/>
      <c r="HR71" s="35"/>
      <c r="HS71" s="35"/>
      <c r="HT71" s="35"/>
    </row>
    <row r="72" spans="1:228" x14ac:dyDescent="0.25">
      <c r="B72" s="74"/>
      <c r="D72" s="77"/>
      <c r="E72" s="77"/>
      <c r="F72" s="80">
        <f>IF($C72="",ROUND(MIN(1,IF(Input!$A$11="Weekly",D72/(Formulas!$A$3*1),D72/(Formulas!$A$3*2))),1),IF(TEXT(ISNUMBER($C72),"#####")="False",ROUND(MIN(1,IF(Input!$A$11="Weekly",D72/(Formulas!$A$3*1),D72/(Formulas!$A$3*2))),1),ROUND(MIN(1,IF(Input!$A$11="Weekly",D72/(Formulas!$A$3*1),D72/(Formulas!$A$3*2))),1)*$C72))</f>
        <v>0</v>
      </c>
      <c r="G72" s="101"/>
      <c r="H72" s="77"/>
      <c r="I72" s="77"/>
      <c r="J72" s="80">
        <f>IF($C72="",ROUND(MIN(1,IF(Input!$A$11="Weekly",H72/(Formulas!$A$3*1),H72/(Formulas!$A$3*2))),1),IF(TEXT(ISNUMBER($C72),"#####")="False",ROUND(MIN(1,IF(Input!$A$11="Weekly",H72/(Formulas!$A$3*1),H72/(Formulas!$A$3*2))),1),ROUND(MIN(1,IF(Input!$A$11="Weekly",H72/(Formulas!$A$3*1),H72/(Formulas!$A$3*2))),1)*$C72))</f>
        <v>0</v>
      </c>
      <c r="K72" s="101"/>
      <c r="L72" s="77"/>
      <c r="M72" s="77"/>
      <c r="N72" s="80">
        <f>IF($C72="",ROUND(MIN(1,IF(Input!$A$11="Weekly",L72/(Formulas!$A$3*1),L72/(Formulas!$A$3*2))),1),IF(TEXT(ISNUMBER($C72),"#####")="False",ROUND(MIN(1,IF(Input!$A$11="Weekly",L72/(Formulas!$A$3*1),L72/(Formulas!$A$3*2))),1),ROUND(MIN(1,IF(Input!$A$11="Weekly",L72/(Formulas!$A$3*1),L72/(Formulas!$A$3*2))),1)*$C72))</f>
        <v>0</v>
      </c>
      <c r="O72" s="101"/>
      <c r="P72" s="77"/>
      <c r="Q72" s="77"/>
      <c r="R72" s="80">
        <f>IF($C72="",ROUND(MIN(1,IF(Input!$A$11="Weekly",P72/(Formulas!$A$3*1),P72/(Formulas!$A$3*2))),1),IF(TEXT(ISNUMBER($C72),"#####")="False",ROUND(MIN(1,IF(Input!$A$11="Weekly",P72/(Formulas!$A$3*1),P72/(Formulas!$A$3*2))),1),ROUND(MIN(1,IF(Input!$A$11="Weekly",P72/(Formulas!$A$3*1),P72/(Formulas!$A$3*2))),1)*$C72))</f>
        <v>0</v>
      </c>
      <c r="S72" s="101"/>
      <c r="T72" s="77"/>
      <c r="U72" s="77"/>
      <c r="V72" s="80">
        <f>IF($C72="",ROUND(MIN(1,IF(Input!$A$11="Weekly",T72/(Formulas!$A$3*1),T72/(Formulas!$A$3*2))),1),IF(TEXT(ISNUMBER($C72),"#####")="False",ROUND(MIN(1,IF(Input!$A$11="Weekly",T72/(Formulas!$A$3*1),T72/(Formulas!$A$3*2))),1),ROUND(MIN(1,IF(Input!$A$11="Weekly",T72/(Formulas!$A$3*1),T72/(Formulas!$A$3*2))),1)*$C72))</f>
        <v>0</v>
      </c>
      <c r="W72" s="79"/>
      <c r="X72" s="77"/>
      <c r="Y72" s="77"/>
      <c r="Z72" s="80">
        <f>IF($C72="",ROUND(MIN(1,IF(Input!$A$11="Weekly",X72/(Formulas!$A$3*1),X72/(Formulas!$A$3*2))),1),IF(TEXT(ISNUMBER($C72),"#####")="False",ROUND(MIN(1,IF(Input!$A$11="Weekly",X72/(Formulas!$A$3*1),X72/(Formulas!$A$3*2))),1),ROUND(MIN(1,IF(Input!$A$11="Weekly",X72/(Formulas!$A$3*1),X72/(Formulas!$A$3*2))),1)*$C72))</f>
        <v>0</v>
      </c>
      <c r="AA72" s="101"/>
      <c r="AB72" s="77"/>
      <c r="AC72" s="77"/>
      <c r="AD72" s="80">
        <f>IF($C72="",ROUND(MIN(1,IF(Input!$A$11="Weekly",AB72/(Formulas!$A$3*1),AB72/(Formulas!$A$3*2))),1),IF(TEXT(ISNUMBER($C72),"#####")="False",ROUND(MIN(1,IF(Input!$A$11="Weekly",AB72/(Formulas!$A$3*1),AB72/(Formulas!$A$3*2))),1),ROUND(MIN(1,IF(Input!$A$11="Weekly",AB72/(Formulas!$A$3*1),AB72/(Formulas!$A$3*2))),1)*$C72))</f>
        <v>0</v>
      </c>
      <c r="AE72" s="101"/>
      <c r="AF72" s="77"/>
      <c r="AG72" s="77"/>
      <c r="AH72" s="80">
        <f>IF($C72="",ROUND(MIN(1,IF(Input!$A$11="Weekly",AF72/(Formulas!$A$3*1),AF72/(Formulas!$A$3*2))),1),IF(TEXT(ISNUMBER($C72),"#####")="False",ROUND(MIN(1,IF(Input!$A$11="Weekly",AF72/(Formulas!$A$3*1),AF72/(Formulas!$A$3*2))),1),ROUND(MIN(1,IF(Input!$A$11="Weekly",AF72/(Formulas!$A$3*1),AF72/(Formulas!$A$3*2))),1)*$C72))</f>
        <v>0</v>
      </c>
      <c r="AI72" s="101"/>
      <c r="AJ72" s="77"/>
      <c r="AK72" s="77"/>
      <c r="AL72" s="80">
        <f>IF($C72="",ROUND(MIN(1,IF(Input!$A$11="Weekly",AJ72/(Formulas!$A$3*1),AJ72/(Formulas!$A$3*2))),1),IF(TEXT(ISNUMBER($C72),"#####")="False",ROUND(MIN(1,IF(Input!$A$11="Weekly",AJ72/(Formulas!$A$3*1),AJ72/(Formulas!$A$3*2))),1),ROUND(MIN(1,IF(Input!$A$11="Weekly",AJ72/(Formulas!$A$3*1),AJ72/(Formulas!$A$3*2))),1)*$C72))</f>
        <v>0</v>
      </c>
      <c r="AM72" s="79"/>
      <c r="AN72" s="77"/>
      <c r="AO72" s="77"/>
      <c r="AP72" s="80">
        <f>IF($C72="",ROUND(MIN(1,IF(Input!$A$11="Weekly",AN72/(Formulas!$A$3*1),AN72/(Formulas!$A$3*2))),1),IF(TEXT(ISNUMBER($C72),"#####")="False",ROUND(MIN(1,IF(Input!$A$11="Weekly",AN72/(Formulas!$A$3*1),AN72/(Formulas!$A$3*2))),1),ROUND(MIN(1,IF(Input!$A$11="Weekly",AN72/(Formulas!$A$3*1),AN72/(Formulas!$A$3*2))),1)*$C72))</f>
        <v>0</v>
      </c>
      <c r="AQ72" s="79"/>
      <c r="AR72" s="77"/>
      <c r="AS72" s="77"/>
      <c r="AT72" s="80">
        <f>IF($C72="",ROUND(MIN(1,IF(Input!$A$11="Weekly",AR72/(Formulas!$A$3*1),AR72/(Formulas!$A$3*2))),1),IF(TEXT(ISNUMBER($C72),"#####")="False",ROUND(MIN(1,IF(Input!$A$11="Weekly",AR72/(Formulas!$A$3*1),AR72/(Formulas!$A$3*2))),1),ROUND(MIN(1,IF(Input!$A$11="Weekly",AR72/(Formulas!$A$3*1),AR72/(Formulas!$A$3*2))),1)*$C72))</f>
        <v>0</v>
      </c>
      <c r="AU72" s="79"/>
      <c r="AV72" s="77"/>
      <c r="AW72" s="77"/>
      <c r="AX72" s="80">
        <f>IF($C72="",ROUND(MIN(1,IF(Input!$A$11="Weekly",AV72/(Formulas!$A$3*1),AV72/(Formulas!$A$3*2))),1),IF(TEXT(ISNUMBER($C72),"#####")="False",ROUND(MIN(1,IF(Input!$A$11="Weekly",AV72/(Formulas!$A$3*1),AV72/(Formulas!$A$3*2))),1),ROUND(MIN(1,IF(Input!$A$11="Weekly",AV72/(Formulas!$A$3*1),AV72/(Formulas!$A$3*2))),1)*$C72))</f>
        <v>0</v>
      </c>
      <c r="AY72" s="79"/>
      <c r="AZ72" s="77"/>
      <c r="BA72" s="77"/>
      <c r="BB72" s="80">
        <f>IF($C72="",ROUND(MIN(1,IF(Input!$A$11="Weekly",AZ72/(Formulas!$A$3*1),AZ72/(Formulas!$A$3*2))),1),IF(TEXT(ISNUMBER($C72),"#####")="False",ROUND(MIN(1,IF(Input!$A$11="Weekly",AZ72/(Formulas!$A$3*1),AZ72/(Formulas!$A$3*2))),1),ROUND(MIN(1,IF(Input!$A$11="Weekly",AZ72/(Formulas!$A$3*1),AZ72/(Formulas!$A$3*2))),1)*$C72))</f>
        <v>0</v>
      </c>
      <c r="BC72" s="79"/>
      <c r="BD72" s="77"/>
      <c r="BE72" s="77"/>
      <c r="BF72" s="80">
        <f>IF($C72="",ROUND(MIN(1,IF(Input!$A$11="Weekly",BD72/(Formulas!$A$3*1),BD72/(Formulas!$A$3*2))),1),IF(TEXT(ISNUMBER($C72),"#####")="False",ROUND(MIN(1,IF(Input!$A$11="Weekly",BD72/(Formulas!$A$3*1),BD72/(Formulas!$A$3*2))),1),ROUND(MIN(1,IF(Input!$A$11="Weekly",BD72/(Formulas!$A$3*1),BD72/(Formulas!$A$3*2))),1)*$C72))</f>
        <v>0</v>
      </c>
      <c r="BG72" s="79"/>
      <c r="BH72" s="77"/>
      <c r="BI72" s="77"/>
      <c r="BJ72" s="80">
        <f>IF($C72="",ROUND(MIN(1,IF(Input!$A$11="Weekly",BH72/(Formulas!$A$3*1),BH72/(Formulas!$A$3*2))),1),IF(TEXT(ISNUMBER($C72),"#####")="False",ROUND(MIN(1,IF(Input!$A$11="Weekly",BH72/(Formulas!$A$3*1),BH72/(Formulas!$A$3*2))),1),ROUND(MIN(1,IF(Input!$A$11="Weekly",BH72/(Formulas!$A$3*1),BH72/(Formulas!$A$3*2))),1)*$C72))</f>
        <v>0</v>
      </c>
      <c r="BK72" s="79"/>
      <c r="BL72" s="77"/>
      <c r="BM72" s="77"/>
      <c r="BN72" s="80">
        <f>IF($C72="",ROUND(MIN(1,IF(Input!$A$11="Weekly",BL72/(Formulas!$A$3*1),BL72/(Formulas!$A$3*2))),1),IF(TEXT(ISNUMBER($C72),"#####")="False",ROUND(MIN(1,IF(Input!$A$11="Weekly",BL72/(Formulas!$A$3*1),BL72/(Formulas!$A$3*2))),1),ROUND(MIN(1,IF(Input!$A$11="Weekly",BL72/(Formulas!$A$3*1),BL72/(Formulas!$A$3*2))),1)*$C72))</f>
        <v>0</v>
      </c>
      <c r="BO72" s="79"/>
      <c r="BP72" s="77"/>
      <c r="BQ72" s="77"/>
      <c r="BR72" s="80">
        <f>IF($C72="",ROUND(MIN(1,IF(Input!$A$11="Weekly",BP72/(Formulas!$A$3*1),BP72/(Formulas!$A$3*2))),1),IF(TEXT(ISNUMBER($C72),"#####")="False",ROUND(MIN(1,IF(Input!$A$11="Weekly",BP72/(Formulas!$A$3*1),BP72/(Formulas!$A$3*2))),1),ROUND(MIN(1,IF(Input!$A$11="Weekly",BP72/(Formulas!$A$3*1),BP72/(Formulas!$A$3*2))),1)*$C72))</f>
        <v>0</v>
      </c>
      <c r="BS72" s="79"/>
      <c r="BT72" s="77"/>
      <c r="BU72" s="77"/>
      <c r="BV72" s="80">
        <f>IF($C72="",ROUND(MIN(1,IF(Input!$A$11="Weekly",BT72/(Formulas!$A$3*1),BT72/(Formulas!$A$3*2))),1),IF(TEXT(ISNUMBER($C72),"#####")="False",ROUND(MIN(1,IF(Input!$A$11="Weekly",BT72/(Formulas!$A$3*1),BT72/(Formulas!$A$3*2))),1),ROUND(MIN(1,IF(Input!$A$11="Weekly",BT72/(Formulas!$A$3*1),BT72/(Formulas!$A$3*2))),1)*$C72))</f>
        <v>0</v>
      </c>
      <c r="BW72" s="79"/>
      <c r="BX72" s="77"/>
      <c r="BY72" s="77"/>
      <c r="BZ72" s="80">
        <f>IF($C72="",ROUND(MIN(1,IF(Input!$A$11="Weekly",BX72/(Formulas!$A$3*1),BX72/(Formulas!$A$3*2))),1),IF(TEXT(ISNUMBER($C72),"#####")="False",ROUND(MIN(1,IF(Input!$A$11="Weekly",BX72/(Formulas!$A$3*1),BX72/(Formulas!$A$3*2))),1),ROUND(MIN(1,IF(Input!$A$11="Weekly",BX72/(Formulas!$A$3*1),BX72/(Formulas!$A$3*2))),1)*$C72))</f>
        <v>0</v>
      </c>
      <c r="CA72" s="79"/>
      <c r="CB72" s="77"/>
      <c r="CC72" s="77"/>
      <c r="CD72" s="80">
        <f>IF($C72="",ROUND(MIN(1,IF(Input!$A$11="Weekly",CB72/(Formulas!$A$3*1),CB72/(Formulas!$A$3*2))),1),IF(TEXT(ISNUMBER($C72),"#####")="False",ROUND(MIN(1,IF(Input!$A$11="Weekly",CB72/(Formulas!$A$3*1),CB72/(Formulas!$A$3*2))),1),ROUND(MIN(1,IF(Input!$A$11="Weekly",CB72/(Formulas!$A$3*1),CB72/(Formulas!$A$3*2))),1)*$C72))</f>
        <v>0</v>
      </c>
      <c r="CE72" s="79"/>
      <c r="CF72" s="77"/>
      <c r="CG72" s="77"/>
      <c r="CH72" s="80">
        <f>IF($C72="",ROUND(MIN(1,IF(Input!$A$11="Weekly",CF72/(Formulas!$A$3*1),CF72/(Formulas!$A$3*2))),1),IF(TEXT(ISNUMBER($C72),"#####")="False",ROUND(MIN(1,IF(Input!$A$11="Weekly",CF72/(Formulas!$A$3*1),CF72/(Formulas!$A$3*2))),1),ROUND(MIN(1,IF(Input!$A$11="Weekly",CF72/(Formulas!$A$3*1),CF72/(Formulas!$A$3*2))),1)*$C72))</f>
        <v>0</v>
      </c>
      <c r="CI72" s="79"/>
      <c r="CJ72" s="77"/>
      <c r="CK72" s="77"/>
      <c r="CL72" s="80">
        <f>IF($C72="",ROUND(MIN(1,IF(Input!$A$11="Weekly",CJ72/(Formulas!$A$3*1),CJ72/(Formulas!$A$3*2))),1),IF(TEXT(ISNUMBER($C72),"#####")="False",ROUND(MIN(1,IF(Input!$A$11="Weekly",CJ72/(Formulas!$A$3*1),CJ72/(Formulas!$A$3*2))),1),ROUND(MIN(1,IF(Input!$A$11="Weekly",CJ72/(Formulas!$A$3*1),CJ72/(Formulas!$A$3*2))),1)*$C72))</f>
        <v>0</v>
      </c>
      <c r="CM72" s="79"/>
      <c r="CN72" s="77"/>
      <c r="CO72" s="77"/>
      <c r="CP72" s="80">
        <f>IF($C72="",ROUND(MIN(1,IF(Input!$A$11="Weekly",CN72/(Formulas!$A$3*1),CN72/(Formulas!$A$3*2))),1),IF(TEXT(ISNUMBER($C72),"#####")="False",ROUND(MIN(1,IF(Input!$A$11="Weekly",CN72/(Formulas!$A$3*1),CN72/(Formulas!$A$3*2))),1),ROUND(MIN(1,IF(Input!$A$11="Weekly",CN72/(Formulas!$A$3*1),CN72/(Formulas!$A$3*2))),1)*$C72))</f>
        <v>0</v>
      </c>
      <c r="CQ72" s="79"/>
      <c r="CR72" s="77"/>
      <c r="CS72" s="77"/>
      <c r="CT72" s="80">
        <f>IF($C72="",ROUND(MIN(1,IF(Input!$A$11="Weekly",CR72/(Formulas!$A$3*1),CR72/(Formulas!$A$3*2))),1),IF(TEXT(ISNUMBER($C72),"#####")="False",ROUND(MIN(1,IF(Input!$A$11="Weekly",CR72/(Formulas!$A$3*1),CR72/(Formulas!$A$3*2))),1),ROUND(MIN(1,IF(Input!$A$11="Weekly",CR72/(Formulas!$A$3*1),CR72/(Formulas!$A$3*2))),1)*$C72))</f>
        <v>0</v>
      </c>
      <c r="CU72" s="79"/>
      <c r="CV72" s="77"/>
      <c r="CW72" s="77"/>
      <c r="CX72" s="80">
        <f>IF($C72="",ROUND(MIN(1,IF(Input!$A$11="Weekly",CV72/(Formulas!$A$3*1),CV72/(Formulas!$A$3*2))),1),IF(TEXT(ISNUMBER($C72),"#####")="False",ROUND(MIN(1,IF(Input!$A$11="Weekly",CV72/(Formulas!$A$3*1),CV72/(Formulas!$A$3*2))),1),ROUND(MIN(1,IF(Input!$A$11="Weekly",CV72/(Formulas!$A$3*1),CV72/(Formulas!$A$3*2))),1)*$C72))</f>
        <v>0</v>
      </c>
      <c r="CY72" s="79"/>
      <c r="CZ72" s="77"/>
      <c r="DA72" s="77"/>
      <c r="DB72" s="80">
        <f>IF($C72="",ROUND(MIN(1,IF(Input!$A$11="Weekly",CZ72/(Formulas!$A$3*1),CZ72/(Formulas!$A$3*2))),1),IF(TEXT(ISNUMBER($C72),"#####")="False",ROUND(MIN(1,IF(Input!$A$11="Weekly",CZ72/(Formulas!$A$3*1),CZ72/(Formulas!$A$3*2))),1),ROUND(MIN(1,IF(Input!$A$11="Weekly",CZ72/(Formulas!$A$3*1),CZ72/(Formulas!$A$3*2))),1)*$C72))</f>
        <v>0</v>
      </c>
      <c r="DC72" s="79"/>
      <c r="DD72" s="77"/>
      <c r="DE72" s="77"/>
      <c r="DF72" s="80">
        <f>IF($C72="",ROUND(MIN(1,IF(Input!$A$11="Weekly",DD72/(Formulas!$A$3*1),DD72/(Formulas!$A$3*2))),1),IF(TEXT(ISNUMBER($C72),"#####")="False",ROUND(MIN(1,IF(Input!$A$11="Weekly",DD72/(Formulas!$A$3*1),DD72/(Formulas!$A$3*2))),1),ROUND(MIN(1,IF(Input!$A$11="Weekly",DD72/(Formulas!$A$3*1),DD72/(Formulas!$A$3*2))),1)*$C72))</f>
        <v>0</v>
      </c>
      <c r="DG72" s="79"/>
      <c r="DH72" s="77"/>
      <c r="DI72" s="77"/>
      <c r="DJ72" s="80">
        <f>IF($C72="",ROUND(MIN(1,IF(Input!$A$11="Weekly",DH72/(Formulas!$A$3*1),DH72/(Formulas!$A$3*2))),1),IF(TEXT(ISNUMBER($C72),"#####")="False",ROUND(MIN(1,IF(Input!$A$11="Weekly",DH72/(Formulas!$A$3*1),DH72/(Formulas!$A$3*2))),1),ROUND(MIN(1,IF(Input!$A$11="Weekly",DH72/(Formulas!$A$3*1),DH72/(Formulas!$A$3*2))),1)*$C72))</f>
        <v>0</v>
      </c>
      <c r="DK72" s="79"/>
      <c r="DL72" s="77"/>
      <c r="DM72" s="77"/>
      <c r="DN72" s="80">
        <f>IF($C72="",ROUND(MIN(1,IF(Input!$A$11="Weekly",DL72/(Formulas!$A$3*1),DL72/(Formulas!$A$3*2))),1),IF(TEXT(ISNUMBER($C72),"#####")="False",ROUND(MIN(1,IF(Input!$A$11="Weekly",DL72/(Formulas!$A$3*1),DL72/(Formulas!$A$3*2))),1),ROUND(MIN(1,IF(Input!$A$11="Weekly",DL72/(Formulas!$A$3*1),DL72/(Formulas!$A$3*2))),1)*$C72))</f>
        <v>0</v>
      </c>
      <c r="DO72" s="79"/>
      <c r="DP72" s="77"/>
      <c r="DQ72" s="77"/>
      <c r="DR72" s="80">
        <f>IF($C72="",ROUND(MIN(1,IF(Input!$A$11="Weekly",DP72/(Formulas!$A$3*1),DP72/(Formulas!$A$3*2))),1),IF(TEXT(ISNUMBER($C72),"#####")="False",ROUND(MIN(1,IF(Input!$A$11="Weekly",DP72/(Formulas!$A$3*1),DP72/(Formulas!$A$3*2))),1),ROUND(MIN(1,IF(Input!$A$11="Weekly",DP72/(Formulas!$A$3*1),DP72/(Formulas!$A$3*2))),1)*$C72))</f>
        <v>0</v>
      </c>
      <c r="DS72" s="79"/>
      <c r="DT72" s="77"/>
      <c r="DU72" s="77"/>
      <c r="DV72" s="80">
        <f>IF($C72="",ROUND(MIN(1,IF(Input!$A$11="Weekly",DT72/(Formulas!$A$3*1),DT72/(Formulas!$A$3*2))),1),IF(TEXT(ISNUMBER($C72),"#####")="False",ROUND(MIN(1,IF(Input!$A$11="Weekly",DT72/(Formulas!$A$3*1),DT72/(Formulas!$A$3*2))),1),ROUND(MIN(1,IF(Input!$A$11="Weekly",DT72/(Formulas!$A$3*1),DT72/(Formulas!$A$3*2))),1)*$C72))</f>
        <v>0</v>
      </c>
      <c r="DW72" s="79"/>
      <c r="DX72" s="77"/>
      <c r="DY72" s="77"/>
      <c r="DZ72" s="80">
        <f>IF($C72="",ROUND(MIN(1,IF(Input!$A$11="Weekly",DX72/(Formulas!$A$3*1),DX72/(Formulas!$A$3*2))),1),IF(TEXT(ISNUMBER($C72),"#####")="False",ROUND(MIN(1,IF(Input!$A$11="Weekly",DX72/(Formulas!$A$3*1),DX72/(Formulas!$A$3*2))),1),ROUND(MIN(1,IF(Input!$A$11="Weekly",DX72/(Formulas!$A$3*1),DX72/(Formulas!$A$3*2))),1)*$C72))</f>
        <v>0</v>
      </c>
      <c r="EA72" s="79"/>
      <c r="EB72" s="77"/>
      <c r="EC72" s="77"/>
      <c r="ED72" s="80">
        <f>IF($C72="",ROUND(MIN(1,IF(Input!$A$11="Weekly",EB72/(Formulas!$A$3*1),EB72/(Formulas!$A$3*2))),1),IF(TEXT(ISNUMBER($C72),"#####")="False",ROUND(MIN(1,IF(Input!$A$11="Weekly",EB72/(Formulas!$A$3*1),EB72/(Formulas!$A$3*2))),1),ROUND(MIN(1,IF(Input!$A$11="Weekly",EB72/(Formulas!$A$3*1),EB72/(Formulas!$A$3*2))),1)*$C72))</f>
        <v>0</v>
      </c>
      <c r="EE72" s="79"/>
      <c r="EF72" s="77"/>
      <c r="EG72" s="77"/>
      <c r="EH72" s="80">
        <f>IF($C72="",ROUND(MIN(1,IF(Input!$A$11="Weekly",EF72/(Formulas!$A$3*1),EF72/(Formulas!$A$3*2))),1),IF(TEXT(ISNUMBER($C72),"#####")="False",ROUND(MIN(1,IF(Input!$A$11="Weekly",EF72/(Formulas!$A$3*1),EF72/(Formulas!$A$3*2))),1),ROUND(MIN(1,IF(Input!$A$11="Weekly",EF72/(Formulas!$A$3*1),EF72/(Formulas!$A$3*2))),1)*$C72))</f>
        <v>0</v>
      </c>
      <c r="EI72" s="79"/>
      <c r="EJ72" s="77"/>
      <c r="EK72" s="77"/>
      <c r="EL72" s="80">
        <f>IF($C72="",ROUND(MIN(1,IF(Input!$A$11="Weekly",EJ72/(Formulas!$A$3*1),EJ72/(Formulas!$A$3*2))),1),IF(TEXT(ISNUMBER($C72),"#####")="False",ROUND(MIN(1,IF(Input!$A$11="Weekly",EJ72/(Formulas!$A$3*1),EJ72/(Formulas!$A$3*2))),1),ROUND(MIN(1,IF(Input!$A$11="Weekly",EJ72/(Formulas!$A$3*1),EJ72/(Formulas!$A$3*2))),1)*$C72))</f>
        <v>0</v>
      </c>
      <c r="EM72" s="79"/>
      <c r="EN72" s="77"/>
      <c r="EO72" s="77"/>
      <c r="EP72" s="80">
        <f>IF($C72="",ROUND(MIN(1,IF(Input!$A$11="Weekly",EN72/(Formulas!$A$3*1),EN72/(Formulas!$A$3*2))),1),IF(TEXT(ISNUMBER($C72),"#####")="False",ROUND(MIN(1,IF(Input!$A$11="Weekly",EN72/(Formulas!$A$3*1),EN72/(Formulas!$A$3*2))),1),ROUND(MIN(1,IF(Input!$A$11="Weekly",EN72/(Formulas!$A$3*1),EN72/(Formulas!$A$3*2))),1)*$C72))</f>
        <v>0</v>
      </c>
      <c r="EQ72" s="79"/>
      <c r="ER72" s="77"/>
      <c r="ES72" s="77"/>
      <c r="ET72" s="80">
        <f>IF($C72="",ROUND(MIN(1,IF(Input!$A$11="Weekly",ER72/(Formulas!$A$3*1),ER72/(Formulas!$A$3*2))),1),IF(TEXT(ISNUMBER($C72),"#####")="False",ROUND(MIN(1,IF(Input!$A$11="Weekly",ER72/(Formulas!$A$3*1),ER72/(Formulas!$A$3*2))),1),ROUND(MIN(1,IF(Input!$A$11="Weekly",ER72/(Formulas!$A$3*1),ER72/(Formulas!$A$3*2))),1)*$C72))</f>
        <v>0</v>
      </c>
      <c r="EU72" s="79"/>
      <c r="EV72" s="77"/>
      <c r="EW72" s="77"/>
      <c r="EX72" s="80">
        <f>IF($C72="",ROUND(MIN(1,IF(Input!$A$11="Weekly",EV72/(Formulas!$A$3*1),EV72/(Formulas!$A$3*2))),1),IF(TEXT(ISNUMBER($C72),"#####")="False",ROUND(MIN(1,IF(Input!$A$11="Weekly",EV72/(Formulas!$A$3*1),EV72/(Formulas!$A$3*2))),1),ROUND(MIN(1,IF(Input!$A$11="Weekly",EV72/(Formulas!$A$3*1),EV72/(Formulas!$A$3*2))),1)*$C72))</f>
        <v>0</v>
      </c>
      <c r="EY72" s="79"/>
      <c r="EZ72" s="77"/>
      <c r="FA72" s="77"/>
      <c r="FB72" s="80">
        <f>IF($C72="",ROUND(MIN(1,IF(Input!$A$11="Weekly",EZ72/(Formulas!$A$3*1),EZ72/(Formulas!$A$3*2))),1),IF(TEXT(ISNUMBER($C72),"#####")="False",ROUND(MIN(1,IF(Input!$A$11="Weekly",EZ72/(Formulas!$A$3*1),EZ72/(Formulas!$A$3*2))),1),ROUND(MIN(1,IF(Input!$A$11="Weekly",EZ72/(Formulas!$A$3*1),EZ72/(Formulas!$A$3*2))),1)*$C72))</f>
        <v>0</v>
      </c>
      <c r="FC72" s="79"/>
      <c r="FD72" s="77"/>
      <c r="FE72" s="77"/>
      <c r="FF72" s="80">
        <f>IF($C72="",ROUND(MIN(1,IF(Input!$A$11="Weekly",FD72/(Formulas!$A$3*1),FD72/(Formulas!$A$3*2))),1),IF(TEXT(ISNUMBER($C72),"#####")="False",ROUND(MIN(1,IF(Input!$A$11="Weekly",FD72/(Formulas!$A$3*1),FD72/(Formulas!$A$3*2))),1),ROUND(MIN(1,IF(Input!$A$11="Weekly",FD72/(Formulas!$A$3*1),FD72/(Formulas!$A$3*2))),1)*$C72))</f>
        <v>0</v>
      </c>
      <c r="FG72" s="79"/>
      <c r="FH72" s="77"/>
      <c r="FI72" s="77"/>
      <c r="FJ72" s="80">
        <f>IF($C72="",ROUND(MIN(1,IF(Input!$A$11="Weekly",FH72/(Formulas!$A$3*1),FH72/(Formulas!$A$3*2))),1),IF(TEXT(ISNUMBER($C72),"#####")="False",ROUND(MIN(1,IF(Input!$A$11="Weekly",FH72/(Formulas!$A$3*1),FH72/(Formulas!$A$3*2))),1),ROUND(MIN(1,IF(Input!$A$11="Weekly",FH72/(Formulas!$A$3*1),FH72/(Formulas!$A$3*2))),1)*$C72))</f>
        <v>0</v>
      </c>
      <c r="FK72" s="79"/>
      <c r="FL72" s="77"/>
      <c r="FM72" s="77"/>
      <c r="FN72" s="80">
        <f>IF($C72="",ROUND(MIN(1,IF(Input!$A$11="Weekly",FL72/(Formulas!$A$3*1),FL72/(Formulas!$A$3*2))),1),IF(TEXT(ISNUMBER($C72),"#####")="False",ROUND(MIN(1,IF(Input!$A$11="Weekly",FL72/(Formulas!$A$3*1),FL72/(Formulas!$A$3*2))),1),ROUND(MIN(1,IF(Input!$A$11="Weekly",FL72/(Formulas!$A$3*1),FL72/(Formulas!$A$3*2))),1)*$C72))</f>
        <v>0</v>
      </c>
      <c r="FO72" s="79"/>
      <c r="FP72" s="77"/>
      <c r="FQ72" s="77"/>
      <c r="FR72" s="80">
        <f>IF($C72="",ROUND(MIN(1,IF(Input!$A$11="Weekly",FP72/(Formulas!$A$3*1),FP72/(Formulas!$A$3*2))),1),IF(TEXT(ISNUMBER($C72),"#####")="False",ROUND(MIN(1,IF(Input!$A$11="Weekly",FP72/(Formulas!$A$3*1),FP72/(Formulas!$A$3*2))),1),ROUND(MIN(1,IF(Input!$A$11="Weekly",FP72/(Formulas!$A$3*1),FP72/(Formulas!$A$3*2))),1)*$C72))</f>
        <v>0</v>
      </c>
      <c r="FS72" s="79"/>
      <c r="FT72" s="77"/>
      <c r="FU72" s="77"/>
      <c r="FV72" s="80">
        <f>IF($C72="",ROUND(MIN(1,IF(Input!$A$11="Weekly",FT72/(Formulas!$A$3*1),FT72/(Formulas!$A$3*2))),1),IF(TEXT(ISNUMBER($C72),"#####")="False",ROUND(MIN(1,IF(Input!$A$11="Weekly",FT72/(Formulas!$A$3*1),FT72/(Formulas!$A$3*2))),1),ROUND(MIN(1,IF(Input!$A$11="Weekly",FT72/(Formulas!$A$3*1),FT72/(Formulas!$A$3*2))),1)*$C72))</f>
        <v>0</v>
      </c>
      <c r="FW72" s="79"/>
      <c r="FX72" s="77"/>
      <c r="FY72" s="77"/>
      <c r="FZ72" s="80">
        <f>IF($C72="",ROUND(MIN(1,IF(Input!$A$11="Weekly",FX72/(Formulas!$A$3*1),FX72/(Formulas!$A$3*2))),1),IF(TEXT(ISNUMBER($C72),"#####")="False",ROUND(MIN(1,IF(Input!$A$11="Weekly",FX72/(Formulas!$A$3*1),FX72/(Formulas!$A$3*2))),1),ROUND(MIN(1,IF(Input!$A$11="Weekly",FX72/(Formulas!$A$3*1),FX72/(Formulas!$A$3*2))),1)*$C72))</f>
        <v>0</v>
      </c>
      <c r="GA72" s="79"/>
      <c r="GB72" s="77"/>
      <c r="GC72" s="77"/>
      <c r="GD72" s="80">
        <f>IF($C72="",ROUND(MIN(1,IF(Input!$A$11="Weekly",GB72/(Formulas!$A$3*1),GB72/(Formulas!$A$3*2))),1),IF(TEXT(ISNUMBER($C72),"#####")="False",ROUND(MIN(1,IF(Input!$A$11="Weekly",GB72/(Formulas!$A$3*1),GB72/(Formulas!$A$3*2))),1),ROUND(MIN(1,IF(Input!$A$11="Weekly",GB72/(Formulas!$A$3*1),GB72/(Formulas!$A$3*2))),1)*$C72))</f>
        <v>0</v>
      </c>
      <c r="GE72" s="79"/>
      <c r="GF72" s="77"/>
      <c r="GG72" s="77"/>
      <c r="GH72" s="80">
        <f>IF($C72="",ROUND(MIN(1,IF(Input!$A$11="Weekly",GF72/(Formulas!$A$3*1),GF72/(Formulas!$A$3*2))),1),IF(TEXT(ISNUMBER($C72),"#####")="False",ROUND(MIN(1,IF(Input!$A$11="Weekly",GF72/(Formulas!$A$3*1),GF72/(Formulas!$A$3*2))),1),ROUND(MIN(1,IF(Input!$A$11="Weekly",GF72/(Formulas!$A$3*1),GF72/(Formulas!$A$3*2))),1)*$C72))</f>
        <v>0</v>
      </c>
      <c r="GI72" s="79"/>
      <c r="GJ72" s="77"/>
      <c r="GK72" s="77"/>
      <c r="GL72" s="80">
        <f>IF($C72="",ROUND(MIN(1,IF(Input!$A$11="Weekly",GJ72/(Formulas!$A$3*1),GJ72/(Formulas!$A$3*2))),1),IF(TEXT(ISNUMBER($C72),"#####")="False",ROUND(MIN(1,IF(Input!$A$11="Weekly",GJ72/(Formulas!$A$3*1),GJ72/(Formulas!$A$3*2))),1),ROUND(MIN(1,IF(Input!$A$11="Weekly",GJ72/(Formulas!$A$3*1),GJ72/(Formulas!$A$3*2))),1)*$C72))</f>
        <v>0</v>
      </c>
      <c r="GM72" s="79"/>
      <c r="GN72" s="77"/>
      <c r="GO72" s="77"/>
      <c r="GP72" s="80">
        <f>IF($C72="",ROUND(MIN(1,IF(Input!$A$11="Weekly",GN72/(Formulas!$A$3*1),GN72/(Formulas!$A$3*2))),1),IF(TEXT(ISNUMBER($C72),"#####")="False",ROUND(MIN(1,IF(Input!$A$11="Weekly",GN72/(Formulas!$A$3*1),GN72/(Formulas!$A$3*2))),1),ROUND(MIN(1,IF(Input!$A$11="Weekly",GN72/(Formulas!$A$3*1),GN72/(Formulas!$A$3*2))),1)*$C72))</f>
        <v>0</v>
      </c>
      <c r="GQ72" s="79"/>
      <c r="GR72" s="77"/>
      <c r="GS72" s="77"/>
      <c r="GT72" s="80">
        <f>IF($C72="",ROUND(MIN(1,IF(Input!$A$11="Weekly",GR72/(Formulas!$A$3*1),GR72/(Formulas!$A$3*2))),1),IF(TEXT(ISNUMBER($C72),"#####")="False",ROUND(MIN(1,IF(Input!$A$11="Weekly",GR72/(Formulas!$A$3*1),GR72/(Formulas!$A$3*2))),1),ROUND(MIN(1,IF(Input!$A$11="Weekly",GR72/(Formulas!$A$3*1),GR72/(Formulas!$A$3*2))),1)*$C72))</f>
        <v>0</v>
      </c>
      <c r="GU72" s="79"/>
      <c r="GV72" s="77"/>
      <c r="GW72" s="77"/>
      <c r="GX72" s="80">
        <f>IF($C72="",ROUND(MIN(1,IF(Input!$A$11="Weekly",GV72/(Formulas!$A$3*1),GV72/(Formulas!$A$3*2))),1),IF(TEXT(ISNUMBER($C72),"#####")="False",ROUND(MIN(1,IF(Input!$A$11="Weekly",GV72/(Formulas!$A$3*1),GV72/(Formulas!$A$3*2))),1),ROUND(MIN(1,IF(Input!$A$11="Weekly",GV72/(Formulas!$A$3*1),GV72/(Formulas!$A$3*2))),1)*$C72))</f>
        <v>0</v>
      </c>
      <c r="GY72" s="79"/>
      <c r="GZ72" s="77"/>
      <c r="HA72" s="77"/>
      <c r="HB72" s="80">
        <f>IF($C72="",ROUND(MIN(1,IF(Input!$A$11="Weekly",GZ72/(Formulas!$A$3*1),GZ72/(Formulas!$A$3*2))),1),IF(TEXT(ISNUMBER($C72),"#####")="False",ROUND(MIN(1,IF(Input!$A$11="Weekly",GZ72/(Formulas!$A$3*1),GZ72/(Formulas!$A$3*2))),1),ROUND(MIN(1,IF(Input!$A$11="Weekly",GZ72/(Formulas!$A$3*1),GZ72/(Formulas!$A$3*2))),1)*$C72))</f>
        <v>0</v>
      </c>
      <c r="HC72" s="79"/>
      <c r="HD72" s="77"/>
      <c r="HE72" s="77"/>
      <c r="HF72" s="80">
        <f>IF($C72="",ROUND(MIN(1,IF(Input!$A$11="Weekly",HD72/(Formulas!$A$3*1),HD72/(Formulas!$A$3*2))),1),IF(TEXT(ISNUMBER($C72),"#####")="False",ROUND(MIN(1,IF(Input!$A$11="Weekly",HD72/(Formulas!$A$3*1),HD72/(Formulas!$A$3*2))),1),ROUND(MIN(1,IF(Input!$A$11="Weekly",HD72/(Formulas!$A$3*1),HD72/(Formulas!$A$3*2))),1)*$C72))</f>
        <v>0</v>
      </c>
      <c r="HG72" s="79"/>
      <c r="HH72" s="35"/>
      <c r="HI72" s="35">
        <f t="shared" si="112"/>
        <v>0</v>
      </c>
      <c r="HJ72" s="35"/>
      <c r="HK72" s="35">
        <f t="shared" si="113"/>
        <v>0</v>
      </c>
      <c r="HL72" s="35"/>
      <c r="HM72" s="35">
        <f t="shared" si="114"/>
        <v>0</v>
      </c>
      <c r="HN72" s="35"/>
      <c r="HO72" s="35">
        <f t="shared" si="115"/>
        <v>0</v>
      </c>
      <c r="HP72" s="35"/>
      <c r="HQ72" s="35"/>
      <c r="HR72" s="35"/>
      <c r="HS72" s="35"/>
      <c r="HT72" s="35"/>
    </row>
    <row r="73" spans="1:228" x14ac:dyDescent="0.25">
      <c r="B73" s="74"/>
      <c r="D73" s="77"/>
      <c r="E73" s="77"/>
      <c r="F73" s="80">
        <f>IF($C73="",ROUND(MIN(1,IF(Input!$A$11="Weekly",D73/(Formulas!$A$3*1),D73/(Formulas!$A$3*2))),1),IF(TEXT(ISNUMBER($C73),"#####")="False",ROUND(MIN(1,IF(Input!$A$11="Weekly",D73/(Formulas!$A$3*1),D73/(Formulas!$A$3*2))),1),ROUND(MIN(1,IF(Input!$A$11="Weekly",D73/(Formulas!$A$3*1),D73/(Formulas!$A$3*2))),1)*$C73))</f>
        <v>0</v>
      </c>
      <c r="G73" s="101"/>
      <c r="H73" s="77"/>
      <c r="I73" s="77"/>
      <c r="J73" s="80">
        <f>IF($C73="",ROUND(MIN(1,IF(Input!$A$11="Weekly",H73/(Formulas!$A$3*1),H73/(Formulas!$A$3*2))),1),IF(TEXT(ISNUMBER($C73),"#####")="False",ROUND(MIN(1,IF(Input!$A$11="Weekly",H73/(Formulas!$A$3*1),H73/(Formulas!$A$3*2))),1),ROUND(MIN(1,IF(Input!$A$11="Weekly",H73/(Formulas!$A$3*1),H73/(Formulas!$A$3*2))),1)*$C73))</f>
        <v>0</v>
      </c>
      <c r="K73" s="101"/>
      <c r="L73" s="77"/>
      <c r="M73" s="77"/>
      <c r="N73" s="80">
        <f>IF($C73="",ROUND(MIN(1,IF(Input!$A$11="Weekly",L73/(Formulas!$A$3*1),L73/(Formulas!$A$3*2))),1),IF(TEXT(ISNUMBER($C73),"#####")="False",ROUND(MIN(1,IF(Input!$A$11="Weekly",L73/(Formulas!$A$3*1),L73/(Formulas!$A$3*2))),1),ROUND(MIN(1,IF(Input!$A$11="Weekly",L73/(Formulas!$A$3*1),L73/(Formulas!$A$3*2))),1)*$C73))</f>
        <v>0</v>
      </c>
      <c r="O73" s="101"/>
      <c r="P73" s="77"/>
      <c r="Q73" s="77"/>
      <c r="R73" s="80">
        <f>IF($C73="",ROUND(MIN(1,IF(Input!$A$11="Weekly",P73/(Formulas!$A$3*1),P73/(Formulas!$A$3*2))),1),IF(TEXT(ISNUMBER($C73),"#####")="False",ROUND(MIN(1,IF(Input!$A$11="Weekly",P73/(Formulas!$A$3*1),P73/(Formulas!$A$3*2))),1),ROUND(MIN(1,IF(Input!$A$11="Weekly",P73/(Formulas!$A$3*1),P73/(Formulas!$A$3*2))),1)*$C73))</f>
        <v>0</v>
      </c>
      <c r="S73" s="101"/>
      <c r="T73" s="77"/>
      <c r="U73" s="77"/>
      <c r="V73" s="80">
        <f>IF($C73="",ROUND(MIN(1,IF(Input!$A$11="Weekly",T73/(Formulas!$A$3*1),T73/(Formulas!$A$3*2))),1),IF(TEXT(ISNUMBER($C73),"#####")="False",ROUND(MIN(1,IF(Input!$A$11="Weekly",T73/(Formulas!$A$3*1),T73/(Formulas!$A$3*2))),1),ROUND(MIN(1,IF(Input!$A$11="Weekly",T73/(Formulas!$A$3*1),T73/(Formulas!$A$3*2))),1)*$C73))</f>
        <v>0</v>
      </c>
      <c r="W73" s="79"/>
      <c r="X73" s="77"/>
      <c r="Y73" s="77"/>
      <c r="Z73" s="80">
        <f>IF($C73="",ROUND(MIN(1,IF(Input!$A$11="Weekly",X73/(Formulas!$A$3*1),X73/(Formulas!$A$3*2))),1),IF(TEXT(ISNUMBER($C73),"#####")="False",ROUND(MIN(1,IF(Input!$A$11="Weekly",X73/(Formulas!$A$3*1),X73/(Formulas!$A$3*2))),1),ROUND(MIN(1,IF(Input!$A$11="Weekly",X73/(Formulas!$A$3*1),X73/(Formulas!$A$3*2))),1)*$C73))</f>
        <v>0</v>
      </c>
      <c r="AA73" s="101"/>
      <c r="AB73" s="77"/>
      <c r="AC73" s="77"/>
      <c r="AD73" s="80">
        <f>IF($C73="",ROUND(MIN(1,IF(Input!$A$11="Weekly",AB73/(Formulas!$A$3*1),AB73/(Formulas!$A$3*2))),1),IF(TEXT(ISNUMBER($C73),"#####")="False",ROUND(MIN(1,IF(Input!$A$11="Weekly",AB73/(Formulas!$A$3*1),AB73/(Formulas!$A$3*2))),1),ROUND(MIN(1,IF(Input!$A$11="Weekly",AB73/(Formulas!$A$3*1),AB73/(Formulas!$A$3*2))),1)*$C73))</f>
        <v>0</v>
      </c>
      <c r="AE73" s="101"/>
      <c r="AF73" s="77"/>
      <c r="AG73" s="77"/>
      <c r="AH73" s="80">
        <f>IF($C73="",ROUND(MIN(1,IF(Input!$A$11="Weekly",AF73/(Formulas!$A$3*1),AF73/(Formulas!$A$3*2))),1),IF(TEXT(ISNUMBER($C73),"#####")="False",ROUND(MIN(1,IF(Input!$A$11="Weekly",AF73/(Formulas!$A$3*1),AF73/(Formulas!$A$3*2))),1),ROUND(MIN(1,IF(Input!$A$11="Weekly",AF73/(Formulas!$A$3*1),AF73/(Formulas!$A$3*2))),1)*$C73))</f>
        <v>0</v>
      </c>
      <c r="AI73" s="101"/>
      <c r="AJ73" s="77"/>
      <c r="AK73" s="77"/>
      <c r="AL73" s="80">
        <f>IF($C73="",ROUND(MIN(1,IF(Input!$A$11="Weekly",AJ73/(Formulas!$A$3*1),AJ73/(Formulas!$A$3*2))),1),IF(TEXT(ISNUMBER($C73),"#####")="False",ROUND(MIN(1,IF(Input!$A$11="Weekly",AJ73/(Formulas!$A$3*1),AJ73/(Formulas!$A$3*2))),1),ROUND(MIN(1,IF(Input!$A$11="Weekly",AJ73/(Formulas!$A$3*1),AJ73/(Formulas!$A$3*2))),1)*$C73))</f>
        <v>0</v>
      </c>
      <c r="AM73" s="79"/>
      <c r="AN73" s="77"/>
      <c r="AO73" s="77"/>
      <c r="AP73" s="80">
        <f>IF($C73="",ROUND(MIN(1,IF(Input!$A$11="Weekly",AN73/(Formulas!$A$3*1),AN73/(Formulas!$A$3*2))),1),IF(TEXT(ISNUMBER($C73),"#####")="False",ROUND(MIN(1,IF(Input!$A$11="Weekly",AN73/(Formulas!$A$3*1),AN73/(Formulas!$A$3*2))),1),ROUND(MIN(1,IF(Input!$A$11="Weekly",AN73/(Formulas!$A$3*1),AN73/(Formulas!$A$3*2))),1)*$C73))</f>
        <v>0</v>
      </c>
      <c r="AQ73" s="79"/>
      <c r="AR73" s="77"/>
      <c r="AS73" s="77"/>
      <c r="AT73" s="80">
        <f>IF($C73="",ROUND(MIN(1,IF(Input!$A$11="Weekly",AR73/(Formulas!$A$3*1),AR73/(Formulas!$A$3*2))),1),IF(TEXT(ISNUMBER($C73),"#####")="False",ROUND(MIN(1,IF(Input!$A$11="Weekly",AR73/(Formulas!$A$3*1),AR73/(Formulas!$A$3*2))),1),ROUND(MIN(1,IF(Input!$A$11="Weekly",AR73/(Formulas!$A$3*1),AR73/(Formulas!$A$3*2))),1)*$C73))</f>
        <v>0</v>
      </c>
      <c r="AU73" s="79"/>
      <c r="AV73" s="77"/>
      <c r="AW73" s="77"/>
      <c r="AX73" s="80">
        <f>IF($C73="",ROUND(MIN(1,IF(Input!$A$11="Weekly",AV73/(Formulas!$A$3*1),AV73/(Formulas!$A$3*2))),1),IF(TEXT(ISNUMBER($C73),"#####")="False",ROUND(MIN(1,IF(Input!$A$11="Weekly",AV73/(Formulas!$A$3*1),AV73/(Formulas!$A$3*2))),1),ROUND(MIN(1,IF(Input!$A$11="Weekly",AV73/(Formulas!$A$3*1),AV73/(Formulas!$A$3*2))),1)*$C73))</f>
        <v>0</v>
      </c>
      <c r="AY73" s="79"/>
      <c r="AZ73" s="77"/>
      <c r="BA73" s="77"/>
      <c r="BB73" s="80">
        <f>IF($C73="",ROUND(MIN(1,IF(Input!$A$11="Weekly",AZ73/(Formulas!$A$3*1),AZ73/(Formulas!$A$3*2))),1),IF(TEXT(ISNUMBER($C73),"#####")="False",ROUND(MIN(1,IF(Input!$A$11="Weekly",AZ73/(Formulas!$A$3*1),AZ73/(Formulas!$A$3*2))),1),ROUND(MIN(1,IF(Input!$A$11="Weekly",AZ73/(Formulas!$A$3*1),AZ73/(Formulas!$A$3*2))),1)*$C73))</f>
        <v>0</v>
      </c>
      <c r="BC73" s="79"/>
      <c r="BD73" s="77"/>
      <c r="BE73" s="77"/>
      <c r="BF73" s="80">
        <f>IF($C73="",ROUND(MIN(1,IF(Input!$A$11="Weekly",BD73/(Formulas!$A$3*1),BD73/(Formulas!$A$3*2))),1),IF(TEXT(ISNUMBER($C73),"#####")="False",ROUND(MIN(1,IF(Input!$A$11="Weekly",BD73/(Formulas!$A$3*1),BD73/(Formulas!$A$3*2))),1),ROUND(MIN(1,IF(Input!$A$11="Weekly",BD73/(Formulas!$A$3*1),BD73/(Formulas!$A$3*2))),1)*$C73))</f>
        <v>0</v>
      </c>
      <c r="BG73" s="79"/>
      <c r="BH73" s="77"/>
      <c r="BI73" s="77"/>
      <c r="BJ73" s="80">
        <f>IF($C73="",ROUND(MIN(1,IF(Input!$A$11="Weekly",BH73/(Formulas!$A$3*1),BH73/(Formulas!$A$3*2))),1),IF(TEXT(ISNUMBER($C73),"#####")="False",ROUND(MIN(1,IF(Input!$A$11="Weekly",BH73/(Formulas!$A$3*1),BH73/(Formulas!$A$3*2))),1),ROUND(MIN(1,IF(Input!$A$11="Weekly",BH73/(Formulas!$A$3*1),BH73/(Formulas!$A$3*2))),1)*$C73))</f>
        <v>0</v>
      </c>
      <c r="BK73" s="79"/>
      <c r="BL73" s="77"/>
      <c r="BM73" s="77"/>
      <c r="BN73" s="80">
        <f>IF($C73="",ROUND(MIN(1,IF(Input!$A$11="Weekly",BL73/(Formulas!$A$3*1),BL73/(Formulas!$A$3*2))),1),IF(TEXT(ISNUMBER($C73),"#####")="False",ROUND(MIN(1,IF(Input!$A$11="Weekly",BL73/(Formulas!$A$3*1),BL73/(Formulas!$A$3*2))),1),ROUND(MIN(1,IF(Input!$A$11="Weekly",BL73/(Formulas!$A$3*1),BL73/(Formulas!$A$3*2))),1)*$C73))</f>
        <v>0</v>
      </c>
      <c r="BO73" s="79"/>
      <c r="BP73" s="77"/>
      <c r="BQ73" s="77"/>
      <c r="BR73" s="80">
        <f>IF($C73="",ROUND(MIN(1,IF(Input!$A$11="Weekly",BP73/(Formulas!$A$3*1),BP73/(Formulas!$A$3*2))),1),IF(TEXT(ISNUMBER($C73),"#####")="False",ROUND(MIN(1,IF(Input!$A$11="Weekly",BP73/(Formulas!$A$3*1),BP73/(Formulas!$A$3*2))),1),ROUND(MIN(1,IF(Input!$A$11="Weekly",BP73/(Formulas!$A$3*1),BP73/(Formulas!$A$3*2))),1)*$C73))</f>
        <v>0</v>
      </c>
      <c r="BS73" s="79"/>
      <c r="BT73" s="77"/>
      <c r="BU73" s="77"/>
      <c r="BV73" s="80">
        <f>IF($C73="",ROUND(MIN(1,IF(Input!$A$11="Weekly",BT73/(Formulas!$A$3*1),BT73/(Formulas!$A$3*2))),1),IF(TEXT(ISNUMBER($C73),"#####")="False",ROUND(MIN(1,IF(Input!$A$11="Weekly",BT73/(Formulas!$A$3*1),BT73/(Formulas!$A$3*2))),1),ROUND(MIN(1,IF(Input!$A$11="Weekly",BT73/(Formulas!$A$3*1),BT73/(Formulas!$A$3*2))),1)*$C73))</f>
        <v>0</v>
      </c>
      <c r="BW73" s="79"/>
      <c r="BX73" s="77"/>
      <c r="BY73" s="77"/>
      <c r="BZ73" s="80">
        <f>IF($C73="",ROUND(MIN(1,IF(Input!$A$11="Weekly",BX73/(Formulas!$A$3*1),BX73/(Formulas!$A$3*2))),1),IF(TEXT(ISNUMBER($C73),"#####")="False",ROUND(MIN(1,IF(Input!$A$11="Weekly",BX73/(Formulas!$A$3*1),BX73/(Formulas!$A$3*2))),1),ROUND(MIN(1,IF(Input!$A$11="Weekly",BX73/(Formulas!$A$3*1),BX73/(Formulas!$A$3*2))),1)*$C73))</f>
        <v>0</v>
      </c>
      <c r="CA73" s="79"/>
      <c r="CB73" s="77"/>
      <c r="CC73" s="77"/>
      <c r="CD73" s="80">
        <f>IF($C73="",ROUND(MIN(1,IF(Input!$A$11="Weekly",CB73/(Formulas!$A$3*1),CB73/(Formulas!$A$3*2))),1),IF(TEXT(ISNUMBER($C73),"#####")="False",ROUND(MIN(1,IF(Input!$A$11="Weekly",CB73/(Formulas!$A$3*1),CB73/(Formulas!$A$3*2))),1),ROUND(MIN(1,IF(Input!$A$11="Weekly",CB73/(Formulas!$A$3*1),CB73/(Formulas!$A$3*2))),1)*$C73))</f>
        <v>0</v>
      </c>
      <c r="CE73" s="79"/>
      <c r="CF73" s="77"/>
      <c r="CG73" s="77"/>
      <c r="CH73" s="80">
        <f>IF($C73="",ROUND(MIN(1,IF(Input!$A$11="Weekly",CF73/(Formulas!$A$3*1),CF73/(Formulas!$A$3*2))),1),IF(TEXT(ISNUMBER($C73),"#####")="False",ROUND(MIN(1,IF(Input!$A$11="Weekly",CF73/(Formulas!$A$3*1),CF73/(Formulas!$A$3*2))),1),ROUND(MIN(1,IF(Input!$A$11="Weekly",CF73/(Formulas!$A$3*1),CF73/(Formulas!$A$3*2))),1)*$C73))</f>
        <v>0</v>
      </c>
      <c r="CI73" s="79"/>
      <c r="CJ73" s="77"/>
      <c r="CK73" s="77"/>
      <c r="CL73" s="80">
        <f>IF($C73="",ROUND(MIN(1,IF(Input!$A$11="Weekly",CJ73/(Formulas!$A$3*1),CJ73/(Formulas!$A$3*2))),1),IF(TEXT(ISNUMBER($C73),"#####")="False",ROUND(MIN(1,IF(Input!$A$11="Weekly",CJ73/(Formulas!$A$3*1),CJ73/(Formulas!$A$3*2))),1),ROUND(MIN(1,IF(Input!$A$11="Weekly",CJ73/(Formulas!$A$3*1),CJ73/(Formulas!$A$3*2))),1)*$C73))</f>
        <v>0</v>
      </c>
      <c r="CM73" s="79"/>
      <c r="CN73" s="77"/>
      <c r="CO73" s="77"/>
      <c r="CP73" s="80">
        <f>IF($C73="",ROUND(MIN(1,IF(Input!$A$11="Weekly",CN73/(Formulas!$A$3*1),CN73/(Formulas!$A$3*2))),1),IF(TEXT(ISNUMBER($C73),"#####")="False",ROUND(MIN(1,IF(Input!$A$11="Weekly",CN73/(Formulas!$A$3*1),CN73/(Formulas!$A$3*2))),1),ROUND(MIN(1,IF(Input!$A$11="Weekly",CN73/(Formulas!$A$3*1),CN73/(Formulas!$A$3*2))),1)*$C73))</f>
        <v>0</v>
      </c>
      <c r="CQ73" s="79"/>
      <c r="CR73" s="77"/>
      <c r="CS73" s="77"/>
      <c r="CT73" s="80">
        <f>IF($C73="",ROUND(MIN(1,IF(Input!$A$11="Weekly",CR73/(Formulas!$A$3*1),CR73/(Formulas!$A$3*2))),1),IF(TEXT(ISNUMBER($C73),"#####")="False",ROUND(MIN(1,IF(Input!$A$11="Weekly",CR73/(Formulas!$A$3*1),CR73/(Formulas!$A$3*2))),1),ROUND(MIN(1,IF(Input!$A$11="Weekly",CR73/(Formulas!$A$3*1),CR73/(Formulas!$A$3*2))),1)*$C73))</f>
        <v>0</v>
      </c>
      <c r="CU73" s="79"/>
      <c r="CV73" s="77"/>
      <c r="CW73" s="77"/>
      <c r="CX73" s="80">
        <f>IF($C73="",ROUND(MIN(1,IF(Input!$A$11="Weekly",CV73/(Formulas!$A$3*1),CV73/(Formulas!$A$3*2))),1),IF(TEXT(ISNUMBER($C73),"#####")="False",ROUND(MIN(1,IF(Input!$A$11="Weekly",CV73/(Formulas!$A$3*1),CV73/(Formulas!$A$3*2))),1),ROUND(MIN(1,IF(Input!$A$11="Weekly",CV73/(Formulas!$A$3*1),CV73/(Formulas!$A$3*2))),1)*$C73))</f>
        <v>0</v>
      </c>
      <c r="CY73" s="79"/>
      <c r="CZ73" s="77"/>
      <c r="DA73" s="77"/>
      <c r="DB73" s="80">
        <f>IF($C73="",ROUND(MIN(1,IF(Input!$A$11="Weekly",CZ73/(Formulas!$A$3*1),CZ73/(Formulas!$A$3*2))),1),IF(TEXT(ISNUMBER($C73),"#####")="False",ROUND(MIN(1,IF(Input!$A$11="Weekly",CZ73/(Formulas!$A$3*1),CZ73/(Formulas!$A$3*2))),1),ROUND(MIN(1,IF(Input!$A$11="Weekly",CZ73/(Formulas!$A$3*1),CZ73/(Formulas!$A$3*2))),1)*$C73))</f>
        <v>0</v>
      </c>
      <c r="DC73" s="79"/>
      <c r="DD73" s="77"/>
      <c r="DE73" s="77"/>
      <c r="DF73" s="80">
        <f>IF($C73="",ROUND(MIN(1,IF(Input!$A$11="Weekly",DD73/(Formulas!$A$3*1),DD73/(Formulas!$A$3*2))),1),IF(TEXT(ISNUMBER($C73),"#####")="False",ROUND(MIN(1,IF(Input!$A$11="Weekly",DD73/(Formulas!$A$3*1),DD73/(Formulas!$A$3*2))),1),ROUND(MIN(1,IF(Input!$A$11="Weekly",DD73/(Formulas!$A$3*1),DD73/(Formulas!$A$3*2))),1)*$C73))</f>
        <v>0</v>
      </c>
      <c r="DG73" s="79"/>
      <c r="DH73" s="77"/>
      <c r="DI73" s="77"/>
      <c r="DJ73" s="80">
        <f>IF($C73="",ROUND(MIN(1,IF(Input!$A$11="Weekly",DH73/(Formulas!$A$3*1),DH73/(Formulas!$A$3*2))),1),IF(TEXT(ISNUMBER($C73),"#####")="False",ROUND(MIN(1,IF(Input!$A$11="Weekly",DH73/(Formulas!$A$3*1),DH73/(Formulas!$A$3*2))),1),ROUND(MIN(1,IF(Input!$A$11="Weekly",DH73/(Formulas!$A$3*1),DH73/(Formulas!$A$3*2))),1)*$C73))</f>
        <v>0</v>
      </c>
      <c r="DK73" s="79"/>
      <c r="DL73" s="77"/>
      <c r="DM73" s="77"/>
      <c r="DN73" s="80">
        <f>IF($C73="",ROUND(MIN(1,IF(Input!$A$11="Weekly",DL73/(Formulas!$A$3*1),DL73/(Formulas!$A$3*2))),1),IF(TEXT(ISNUMBER($C73),"#####")="False",ROUND(MIN(1,IF(Input!$A$11="Weekly",DL73/(Formulas!$A$3*1),DL73/(Formulas!$A$3*2))),1),ROUND(MIN(1,IF(Input!$A$11="Weekly",DL73/(Formulas!$A$3*1),DL73/(Formulas!$A$3*2))),1)*$C73))</f>
        <v>0</v>
      </c>
      <c r="DO73" s="79"/>
      <c r="DP73" s="77"/>
      <c r="DQ73" s="77"/>
      <c r="DR73" s="80">
        <f>IF($C73="",ROUND(MIN(1,IF(Input!$A$11="Weekly",DP73/(Formulas!$A$3*1),DP73/(Formulas!$A$3*2))),1),IF(TEXT(ISNUMBER($C73),"#####")="False",ROUND(MIN(1,IF(Input!$A$11="Weekly",DP73/(Formulas!$A$3*1),DP73/(Formulas!$A$3*2))),1),ROUND(MIN(1,IF(Input!$A$11="Weekly",DP73/(Formulas!$A$3*1),DP73/(Formulas!$A$3*2))),1)*$C73))</f>
        <v>0</v>
      </c>
      <c r="DS73" s="79"/>
      <c r="DT73" s="77"/>
      <c r="DU73" s="77"/>
      <c r="DV73" s="80">
        <f>IF($C73="",ROUND(MIN(1,IF(Input!$A$11="Weekly",DT73/(Formulas!$A$3*1),DT73/(Formulas!$A$3*2))),1),IF(TEXT(ISNUMBER($C73),"#####")="False",ROUND(MIN(1,IF(Input!$A$11="Weekly",DT73/(Formulas!$A$3*1),DT73/(Formulas!$A$3*2))),1),ROUND(MIN(1,IF(Input!$A$11="Weekly",DT73/(Formulas!$A$3*1),DT73/(Formulas!$A$3*2))),1)*$C73))</f>
        <v>0</v>
      </c>
      <c r="DW73" s="79"/>
      <c r="DX73" s="77"/>
      <c r="DY73" s="77"/>
      <c r="DZ73" s="80">
        <f>IF($C73="",ROUND(MIN(1,IF(Input!$A$11="Weekly",DX73/(Formulas!$A$3*1),DX73/(Formulas!$A$3*2))),1),IF(TEXT(ISNUMBER($C73),"#####")="False",ROUND(MIN(1,IF(Input!$A$11="Weekly",DX73/(Formulas!$A$3*1),DX73/(Formulas!$A$3*2))),1),ROUND(MIN(1,IF(Input!$A$11="Weekly",DX73/(Formulas!$A$3*1),DX73/(Formulas!$A$3*2))),1)*$C73))</f>
        <v>0</v>
      </c>
      <c r="EA73" s="79"/>
      <c r="EB73" s="77"/>
      <c r="EC73" s="77"/>
      <c r="ED73" s="80">
        <f>IF($C73="",ROUND(MIN(1,IF(Input!$A$11="Weekly",EB73/(Formulas!$A$3*1),EB73/(Formulas!$A$3*2))),1),IF(TEXT(ISNUMBER($C73),"#####")="False",ROUND(MIN(1,IF(Input!$A$11="Weekly",EB73/(Formulas!$A$3*1),EB73/(Formulas!$A$3*2))),1),ROUND(MIN(1,IF(Input!$A$11="Weekly",EB73/(Formulas!$A$3*1),EB73/(Formulas!$A$3*2))),1)*$C73))</f>
        <v>0</v>
      </c>
      <c r="EE73" s="79"/>
      <c r="EF73" s="77"/>
      <c r="EG73" s="77"/>
      <c r="EH73" s="80">
        <f>IF($C73="",ROUND(MIN(1,IF(Input!$A$11="Weekly",EF73/(Formulas!$A$3*1),EF73/(Formulas!$A$3*2))),1),IF(TEXT(ISNUMBER($C73),"#####")="False",ROUND(MIN(1,IF(Input!$A$11="Weekly",EF73/(Formulas!$A$3*1),EF73/(Formulas!$A$3*2))),1),ROUND(MIN(1,IF(Input!$A$11="Weekly",EF73/(Formulas!$A$3*1),EF73/(Formulas!$A$3*2))),1)*$C73))</f>
        <v>0</v>
      </c>
      <c r="EI73" s="79"/>
      <c r="EJ73" s="77"/>
      <c r="EK73" s="77"/>
      <c r="EL73" s="80">
        <f>IF($C73="",ROUND(MIN(1,IF(Input!$A$11="Weekly",EJ73/(Formulas!$A$3*1),EJ73/(Formulas!$A$3*2))),1),IF(TEXT(ISNUMBER($C73),"#####")="False",ROUND(MIN(1,IF(Input!$A$11="Weekly",EJ73/(Formulas!$A$3*1),EJ73/(Formulas!$A$3*2))),1),ROUND(MIN(1,IF(Input!$A$11="Weekly",EJ73/(Formulas!$A$3*1),EJ73/(Formulas!$A$3*2))),1)*$C73))</f>
        <v>0</v>
      </c>
      <c r="EM73" s="79"/>
      <c r="EN73" s="77"/>
      <c r="EO73" s="77"/>
      <c r="EP73" s="80">
        <f>IF($C73="",ROUND(MIN(1,IF(Input!$A$11="Weekly",EN73/(Formulas!$A$3*1),EN73/(Formulas!$A$3*2))),1),IF(TEXT(ISNUMBER($C73),"#####")="False",ROUND(MIN(1,IF(Input!$A$11="Weekly",EN73/(Formulas!$A$3*1),EN73/(Formulas!$A$3*2))),1),ROUND(MIN(1,IF(Input!$A$11="Weekly",EN73/(Formulas!$A$3*1),EN73/(Formulas!$A$3*2))),1)*$C73))</f>
        <v>0</v>
      </c>
      <c r="EQ73" s="79"/>
      <c r="ER73" s="77"/>
      <c r="ES73" s="77"/>
      <c r="ET73" s="80">
        <f>IF($C73="",ROUND(MIN(1,IF(Input!$A$11="Weekly",ER73/(Formulas!$A$3*1),ER73/(Formulas!$A$3*2))),1),IF(TEXT(ISNUMBER($C73),"#####")="False",ROUND(MIN(1,IF(Input!$A$11="Weekly",ER73/(Formulas!$A$3*1),ER73/(Formulas!$A$3*2))),1),ROUND(MIN(1,IF(Input!$A$11="Weekly",ER73/(Formulas!$A$3*1),ER73/(Formulas!$A$3*2))),1)*$C73))</f>
        <v>0</v>
      </c>
      <c r="EU73" s="79"/>
      <c r="EV73" s="77"/>
      <c r="EW73" s="77"/>
      <c r="EX73" s="80">
        <f>IF($C73="",ROUND(MIN(1,IF(Input!$A$11="Weekly",EV73/(Formulas!$A$3*1),EV73/(Formulas!$A$3*2))),1),IF(TEXT(ISNUMBER($C73),"#####")="False",ROUND(MIN(1,IF(Input!$A$11="Weekly",EV73/(Formulas!$A$3*1),EV73/(Formulas!$A$3*2))),1),ROUND(MIN(1,IF(Input!$A$11="Weekly",EV73/(Formulas!$A$3*1),EV73/(Formulas!$A$3*2))),1)*$C73))</f>
        <v>0</v>
      </c>
      <c r="EY73" s="79"/>
      <c r="EZ73" s="77"/>
      <c r="FA73" s="77"/>
      <c r="FB73" s="80">
        <f>IF($C73="",ROUND(MIN(1,IF(Input!$A$11="Weekly",EZ73/(Formulas!$A$3*1),EZ73/(Formulas!$A$3*2))),1),IF(TEXT(ISNUMBER($C73),"#####")="False",ROUND(MIN(1,IF(Input!$A$11="Weekly",EZ73/(Formulas!$A$3*1),EZ73/(Formulas!$A$3*2))),1),ROUND(MIN(1,IF(Input!$A$11="Weekly",EZ73/(Formulas!$A$3*1),EZ73/(Formulas!$A$3*2))),1)*$C73))</f>
        <v>0</v>
      </c>
      <c r="FC73" s="79"/>
      <c r="FD73" s="77"/>
      <c r="FE73" s="77"/>
      <c r="FF73" s="80">
        <f>IF($C73="",ROUND(MIN(1,IF(Input!$A$11="Weekly",FD73/(Formulas!$A$3*1),FD73/(Formulas!$A$3*2))),1),IF(TEXT(ISNUMBER($C73),"#####")="False",ROUND(MIN(1,IF(Input!$A$11="Weekly",FD73/(Formulas!$A$3*1),FD73/(Formulas!$A$3*2))),1),ROUND(MIN(1,IF(Input!$A$11="Weekly",FD73/(Formulas!$A$3*1),FD73/(Formulas!$A$3*2))),1)*$C73))</f>
        <v>0</v>
      </c>
      <c r="FG73" s="79"/>
      <c r="FH73" s="77"/>
      <c r="FI73" s="77"/>
      <c r="FJ73" s="80">
        <f>IF($C73="",ROUND(MIN(1,IF(Input!$A$11="Weekly",FH73/(Formulas!$A$3*1),FH73/(Formulas!$A$3*2))),1),IF(TEXT(ISNUMBER($C73),"#####")="False",ROUND(MIN(1,IF(Input!$A$11="Weekly",FH73/(Formulas!$A$3*1),FH73/(Formulas!$A$3*2))),1),ROUND(MIN(1,IF(Input!$A$11="Weekly",FH73/(Formulas!$A$3*1),FH73/(Formulas!$A$3*2))),1)*$C73))</f>
        <v>0</v>
      </c>
      <c r="FK73" s="79"/>
      <c r="FL73" s="77"/>
      <c r="FM73" s="77"/>
      <c r="FN73" s="80">
        <f>IF($C73="",ROUND(MIN(1,IF(Input!$A$11="Weekly",FL73/(Formulas!$A$3*1),FL73/(Formulas!$A$3*2))),1),IF(TEXT(ISNUMBER($C73),"#####")="False",ROUND(MIN(1,IF(Input!$A$11="Weekly",FL73/(Formulas!$A$3*1),FL73/(Formulas!$A$3*2))),1),ROUND(MIN(1,IF(Input!$A$11="Weekly",FL73/(Formulas!$A$3*1),FL73/(Formulas!$A$3*2))),1)*$C73))</f>
        <v>0</v>
      </c>
      <c r="FO73" s="79"/>
      <c r="FP73" s="77"/>
      <c r="FQ73" s="77"/>
      <c r="FR73" s="80">
        <f>IF($C73="",ROUND(MIN(1,IF(Input!$A$11="Weekly",FP73/(Formulas!$A$3*1),FP73/(Formulas!$A$3*2))),1),IF(TEXT(ISNUMBER($C73),"#####")="False",ROUND(MIN(1,IF(Input!$A$11="Weekly",FP73/(Formulas!$A$3*1),FP73/(Formulas!$A$3*2))),1),ROUND(MIN(1,IF(Input!$A$11="Weekly",FP73/(Formulas!$A$3*1),FP73/(Formulas!$A$3*2))),1)*$C73))</f>
        <v>0</v>
      </c>
      <c r="FS73" s="79"/>
      <c r="FT73" s="77"/>
      <c r="FU73" s="77"/>
      <c r="FV73" s="80">
        <f>IF($C73="",ROUND(MIN(1,IF(Input!$A$11="Weekly",FT73/(Formulas!$A$3*1),FT73/(Formulas!$A$3*2))),1),IF(TEXT(ISNUMBER($C73),"#####")="False",ROUND(MIN(1,IF(Input!$A$11="Weekly",FT73/(Formulas!$A$3*1),FT73/(Formulas!$A$3*2))),1),ROUND(MIN(1,IF(Input!$A$11="Weekly",FT73/(Formulas!$A$3*1),FT73/(Formulas!$A$3*2))),1)*$C73))</f>
        <v>0</v>
      </c>
      <c r="FW73" s="79"/>
      <c r="FX73" s="77"/>
      <c r="FY73" s="77"/>
      <c r="FZ73" s="80">
        <f>IF($C73="",ROUND(MIN(1,IF(Input!$A$11="Weekly",FX73/(Formulas!$A$3*1),FX73/(Formulas!$A$3*2))),1),IF(TEXT(ISNUMBER($C73),"#####")="False",ROUND(MIN(1,IF(Input!$A$11="Weekly",FX73/(Formulas!$A$3*1),FX73/(Formulas!$A$3*2))),1),ROUND(MIN(1,IF(Input!$A$11="Weekly",FX73/(Formulas!$A$3*1),FX73/(Formulas!$A$3*2))),1)*$C73))</f>
        <v>0</v>
      </c>
      <c r="GA73" s="79"/>
      <c r="GB73" s="77"/>
      <c r="GC73" s="77"/>
      <c r="GD73" s="80">
        <f>IF($C73="",ROUND(MIN(1,IF(Input!$A$11="Weekly",GB73/(Formulas!$A$3*1),GB73/(Formulas!$A$3*2))),1),IF(TEXT(ISNUMBER($C73),"#####")="False",ROUND(MIN(1,IF(Input!$A$11="Weekly",GB73/(Formulas!$A$3*1),GB73/(Formulas!$A$3*2))),1),ROUND(MIN(1,IF(Input!$A$11="Weekly",GB73/(Formulas!$A$3*1),GB73/(Formulas!$A$3*2))),1)*$C73))</f>
        <v>0</v>
      </c>
      <c r="GE73" s="79"/>
      <c r="GF73" s="77"/>
      <c r="GG73" s="77"/>
      <c r="GH73" s="80">
        <f>IF($C73="",ROUND(MIN(1,IF(Input!$A$11="Weekly",GF73/(Formulas!$A$3*1),GF73/(Formulas!$A$3*2))),1),IF(TEXT(ISNUMBER($C73),"#####")="False",ROUND(MIN(1,IF(Input!$A$11="Weekly",GF73/(Formulas!$A$3*1),GF73/(Formulas!$A$3*2))),1),ROUND(MIN(1,IF(Input!$A$11="Weekly",GF73/(Formulas!$A$3*1),GF73/(Formulas!$A$3*2))),1)*$C73))</f>
        <v>0</v>
      </c>
      <c r="GI73" s="79"/>
      <c r="GJ73" s="77"/>
      <c r="GK73" s="77"/>
      <c r="GL73" s="80">
        <f>IF($C73="",ROUND(MIN(1,IF(Input!$A$11="Weekly",GJ73/(Formulas!$A$3*1),GJ73/(Formulas!$A$3*2))),1),IF(TEXT(ISNUMBER($C73),"#####")="False",ROUND(MIN(1,IF(Input!$A$11="Weekly",GJ73/(Formulas!$A$3*1),GJ73/(Formulas!$A$3*2))),1),ROUND(MIN(1,IF(Input!$A$11="Weekly",GJ73/(Formulas!$A$3*1),GJ73/(Formulas!$A$3*2))),1)*$C73))</f>
        <v>0</v>
      </c>
      <c r="GM73" s="79"/>
      <c r="GN73" s="77"/>
      <c r="GO73" s="77"/>
      <c r="GP73" s="80">
        <f>IF($C73="",ROUND(MIN(1,IF(Input!$A$11="Weekly",GN73/(Formulas!$A$3*1),GN73/(Formulas!$A$3*2))),1),IF(TEXT(ISNUMBER($C73),"#####")="False",ROUND(MIN(1,IF(Input!$A$11="Weekly",GN73/(Formulas!$A$3*1),GN73/(Formulas!$A$3*2))),1),ROUND(MIN(1,IF(Input!$A$11="Weekly",GN73/(Formulas!$A$3*1),GN73/(Formulas!$A$3*2))),1)*$C73))</f>
        <v>0</v>
      </c>
      <c r="GQ73" s="79"/>
      <c r="GR73" s="77"/>
      <c r="GS73" s="77"/>
      <c r="GT73" s="80">
        <f>IF($C73="",ROUND(MIN(1,IF(Input!$A$11="Weekly",GR73/(Formulas!$A$3*1),GR73/(Formulas!$A$3*2))),1),IF(TEXT(ISNUMBER($C73),"#####")="False",ROUND(MIN(1,IF(Input!$A$11="Weekly",GR73/(Formulas!$A$3*1),GR73/(Formulas!$A$3*2))),1),ROUND(MIN(1,IF(Input!$A$11="Weekly",GR73/(Formulas!$A$3*1),GR73/(Formulas!$A$3*2))),1)*$C73))</f>
        <v>0</v>
      </c>
      <c r="GU73" s="79"/>
      <c r="GV73" s="77"/>
      <c r="GW73" s="77"/>
      <c r="GX73" s="80">
        <f>IF($C73="",ROUND(MIN(1,IF(Input!$A$11="Weekly",GV73/(Formulas!$A$3*1),GV73/(Formulas!$A$3*2))),1),IF(TEXT(ISNUMBER($C73),"#####")="False",ROUND(MIN(1,IF(Input!$A$11="Weekly",GV73/(Formulas!$A$3*1),GV73/(Formulas!$A$3*2))),1),ROUND(MIN(1,IF(Input!$A$11="Weekly",GV73/(Formulas!$A$3*1),GV73/(Formulas!$A$3*2))),1)*$C73))</f>
        <v>0</v>
      </c>
      <c r="GY73" s="79"/>
      <c r="GZ73" s="77"/>
      <c r="HA73" s="77"/>
      <c r="HB73" s="80">
        <f>IF($C73="",ROUND(MIN(1,IF(Input!$A$11="Weekly",GZ73/(Formulas!$A$3*1),GZ73/(Formulas!$A$3*2))),1),IF(TEXT(ISNUMBER($C73),"#####")="False",ROUND(MIN(1,IF(Input!$A$11="Weekly",GZ73/(Formulas!$A$3*1),GZ73/(Formulas!$A$3*2))),1),ROUND(MIN(1,IF(Input!$A$11="Weekly",GZ73/(Formulas!$A$3*1),GZ73/(Formulas!$A$3*2))),1)*$C73))</f>
        <v>0</v>
      </c>
      <c r="HC73" s="79"/>
      <c r="HD73" s="77"/>
      <c r="HE73" s="77"/>
      <c r="HF73" s="80">
        <f>IF($C73="",ROUND(MIN(1,IF(Input!$A$11="Weekly",HD73/(Formulas!$A$3*1),HD73/(Formulas!$A$3*2))),1),IF(TEXT(ISNUMBER($C73),"#####")="False",ROUND(MIN(1,IF(Input!$A$11="Weekly",HD73/(Formulas!$A$3*1),HD73/(Formulas!$A$3*2))),1),ROUND(MIN(1,IF(Input!$A$11="Weekly",HD73/(Formulas!$A$3*1),HD73/(Formulas!$A$3*2))),1)*$C73))</f>
        <v>0</v>
      </c>
      <c r="HG73" s="79"/>
      <c r="HH73" s="35"/>
      <c r="HI73" s="35">
        <f t="shared" si="112"/>
        <v>0</v>
      </c>
      <c r="HJ73" s="35"/>
      <c r="HK73" s="35">
        <f t="shared" si="113"/>
        <v>0</v>
      </c>
      <c r="HL73" s="35"/>
      <c r="HM73" s="35">
        <f t="shared" si="114"/>
        <v>0</v>
      </c>
      <c r="HN73" s="35"/>
      <c r="HO73" s="35">
        <f t="shared" si="115"/>
        <v>0</v>
      </c>
      <c r="HP73" s="35"/>
      <c r="HQ73" s="35"/>
      <c r="HR73" s="35"/>
      <c r="HS73" s="35"/>
      <c r="HT73" s="35"/>
    </row>
    <row r="74" spans="1:228" x14ac:dyDescent="0.25">
      <c r="B74" s="74"/>
      <c r="D74" s="77"/>
      <c r="E74" s="77"/>
      <c r="F74" s="80">
        <f>IF($C74="",ROUND(MIN(1,IF(Input!$A$11="Weekly",D74/(Formulas!$A$3*1),D74/(Formulas!$A$3*2))),1),IF(TEXT(ISNUMBER($C74),"#####")="False",ROUND(MIN(1,IF(Input!$A$11="Weekly",D74/(Formulas!$A$3*1),D74/(Formulas!$A$3*2))),1),ROUND(MIN(1,IF(Input!$A$11="Weekly",D74/(Formulas!$A$3*1),D74/(Formulas!$A$3*2))),1)*$C74))</f>
        <v>0</v>
      </c>
      <c r="G74" s="101"/>
      <c r="H74" s="77"/>
      <c r="I74" s="77"/>
      <c r="J74" s="80">
        <f>IF($C74="",ROUND(MIN(1,IF(Input!$A$11="Weekly",H74/(Formulas!$A$3*1),H74/(Formulas!$A$3*2))),1),IF(TEXT(ISNUMBER($C74),"#####")="False",ROUND(MIN(1,IF(Input!$A$11="Weekly",H74/(Formulas!$A$3*1),H74/(Formulas!$A$3*2))),1),ROUND(MIN(1,IF(Input!$A$11="Weekly",H74/(Formulas!$A$3*1),H74/(Formulas!$A$3*2))),1)*$C74))</f>
        <v>0</v>
      </c>
      <c r="K74" s="101"/>
      <c r="L74" s="77"/>
      <c r="M74" s="77"/>
      <c r="N74" s="80">
        <f>IF($C74="",ROUND(MIN(1,IF(Input!$A$11="Weekly",L74/(Formulas!$A$3*1),L74/(Formulas!$A$3*2))),1),IF(TEXT(ISNUMBER($C74),"#####")="False",ROUND(MIN(1,IF(Input!$A$11="Weekly",L74/(Formulas!$A$3*1),L74/(Formulas!$A$3*2))),1),ROUND(MIN(1,IF(Input!$A$11="Weekly",L74/(Formulas!$A$3*1),L74/(Formulas!$A$3*2))),1)*$C74))</f>
        <v>0</v>
      </c>
      <c r="O74" s="101"/>
      <c r="P74" s="77"/>
      <c r="Q74" s="77"/>
      <c r="R74" s="80">
        <f>IF($C74="",ROUND(MIN(1,IF(Input!$A$11="Weekly",P74/(Formulas!$A$3*1),P74/(Formulas!$A$3*2))),1),IF(TEXT(ISNUMBER($C74),"#####")="False",ROUND(MIN(1,IF(Input!$A$11="Weekly",P74/(Formulas!$A$3*1),P74/(Formulas!$A$3*2))),1),ROUND(MIN(1,IF(Input!$A$11="Weekly",P74/(Formulas!$A$3*1),P74/(Formulas!$A$3*2))),1)*$C74))</f>
        <v>0</v>
      </c>
      <c r="S74" s="101"/>
      <c r="T74" s="77"/>
      <c r="U74" s="77"/>
      <c r="V74" s="80">
        <f>IF($C74="",ROUND(MIN(1,IF(Input!$A$11="Weekly",T74/(Formulas!$A$3*1),T74/(Formulas!$A$3*2))),1),IF(TEXT(ISNUMBER($C74),"#####")="False",ROUND(MIN(1,IF(Input!$A$11="Weekly",T74/(Formulas!$A$3*1),T74/(Formulas!$A$3*2))),1),ROUND(MIN(1,IF(Input!$A$11="Weekly",T74/(Formulas!$A$3*1),T74/(Formulas!$A$3*2))),1)*$C74))</f>
        <v>0</v>
      </c>
      <c r="W74" s="79"/>
      <c r="X74" s="77"/>
      <c r="Y74" s="77"/>
      <c r="Z74" s="80">
        <f>IF($C74="",ROUND(MIN(1,IF(Input!$A$11="Weekly",X74/(Formulas!$A$3*1),X74/(Formulas!$A$3*2))),1),IF(TEXT(ISNUMBER($C74),"#####")="False",ROUND(MIN(1,IF(Input!$A$11="Weekly",X74/(Formulas!$A$3*1),X74/(Formulas!$A$3*2))),1),ROUND(MIN(1,IF(Input!$A$11="Weekly",X74/(Formulas!$A$3*1),X74/(Formulas!$A$3*2))),1)*$C74))</f>
        <v>0</v>
      </c>
      <c r="AA74" s="101"/>
      <c r="AB74" s="77"/>
      <c r="AC74" s="77"/>
      <c r="AD74" s="80">
        <f>IF($C74="",ROUND(MIN(1,IF(Input!$A$11="Weekly",AB74/(Formulas!$A$3*1),AB74/(Formulas!$A$3*2))),1),IF(TEXT(ISNUMBER($C74),"#####")="False",ROUND(MIN(1,IF(Input!$A$11="Weekly",AB74/(Formulas!$A$3*1),AB74/(Formulas!$A$3*2))),1),ROUND(MIN(1,IF(Input!$A$11="Weekly",AB74/(Formulas!$A$3*1),AB74/(Formulas!$A$3*2))),1)*$C74))</f>
        <v>0</v>
      </c>
      <c r="AE74" s="101"/>
      <c r="AF74" s="77"/>
      <c r="AG74" s="77"/>
      <c r="AH74" s="80">
        <f>IF($C74="",ROUND(MIN(1,IF(Input!$A$11="Weekly",AF74/(Formulas!$A$3*1),AF74/(Formulas!$A$3*2))),1),IF(TEXT(ISNUMBER($C74),"#####")="False",ROUND(MIN(1,IF(Input!$A$11="Weekly",AF74/(Formulas!$A$3*1),AF74/(Formulas!$A$3*2))),1),ROUND(MIN(1,IF(Input!$A$11="Weekly",AF74/(Formulas!$A$3*1),AF74/(Formulas!$A$3*2))),1)*$C74))</f>
        <v>0</v>
      </c>
      <c r="AI74" s="101"/>
      <c r="AJ74" s="77"/>
      <c r="AK74" s="77"/>
      <c r="AL74" s="80">
        <f>IF($C74="",ROUND(MIN(1,IF(Input!$A$11="Weekly",AJ74/(Formulas!$A$3*1),AJ74/(Formulas!$A$3*2))),1),IF(TEXT(ISNUMBER($C74),"#####")="False",ROUND(MIN(1,IF(Input!$A$11="Weekly",AJ74/(Formulas!$A$3*1),AJ74/(Formulas!$A$3*2))),1),ROUND(MIN(1,IF(Input!$A$11="Weekly",AJ74/(Formulas!$A$3*1),AJ74/(Formulas!$A$3*2))),1)*$C74))</f>
        <v>0</v>
      </c>
      <c r="AM74" s="79"/>
      <c r="AN74" s="77"/>
      <c r="AO74" s="77"/>
      <c r="AP74" s="80">
        <f>IF($C74="",ROUND(MIN(1,IF(Input!$A$11="Weekly",AN74/(Formulas!$A$3*1),AN74/(Formulas!$A$3*2))),1),IF(TEXT(ISNUMBER($C74),"#####")="False",ROUND(MIN(1,IF(Input!$A$11="Weekly",AN74/(Formulas!$A$3*1),AN74/(Formulas!$A$3*2))),1),ROUND(MIN(1,IF(Input!$A$11="Weekly",AN74/(Formulas!$A$3*1),AN74/(Formulas!$A$3*2))),1)*$C74))</f>
        <v>0</v>
      </c>
      <c r="AQ74" s="79"/>
      <c r="AR74" s="77"/>
      <c r="AS74" s="77"/>
      <c r="AT74" s="80">
        <f>IF($C74="",ROUND(MIN(1,IF(Input!$A$11="Weekly",AR74/(Formulas!$A$3*1),AR74/(Formulas!$A$3*2))),1),IF(TEXT(ISNUMBER($C74),"#####")="False",ROUND(MIN(1,IF(Input!$A$11="Weekly",AR74/(Formulas!$A$3*1),AR74/(Formulas!$A$3*2))),1),ROUND(MIN(1,IF(Input!$A$11="Weekly",AR74/(Formulas!$A$3*1),AR74/(Formulas!$A$3*2))),1)*$C74))</f>
        <v>0</v>
      </c>
      <c r="AU74" s="79"/>
      <c r="AV74" s="77"/>
      <c r="AW74" s="77"/>
      <c r="AX74" s="80">
        <f>IF($C74="",ROUND(MIN(1,IF(Input!$A$11="Weekly",AV74/(Formulas!$A$3*1),AV74/(Formulas!$A$3*2))),1),IF(TEXT(ISNUMBER($C74),"#####")="False",ROUND(MIN(1,IF(Input!$A$11="Weekly",AV74/(Formulas!$A$3*1),AV74/(Formulas!$A$3*2))),1),ROUND(MIN(1,IF(Input!$A$11="Weekly",AV74/(Formulas!$A$3*1),AV74/(Formulas!$A$3*2))),1)*$C74))</f>
        <v>0</v>
      </c>
      <c r="AY74" s="79"/>
      <c r="AZ74" s="77"/>
      <c r="BA74" s="77"/>
      <c r="BB74" s="80">
        <f>IF($C74="",ROUND(MIN(1,IF(Input!$A$11="Weekly",AZ74/(Formulas!$A$3*1),AZ74/(Formulas!$A$3*2))),1),IF(TEXT(ISNUMBER($C74),"#####")="False",ROUND(MIN(1,IF(Input!$A$11="Weekly",AZ74/(Formulas!$A$3*1),AZ74/(Formulas!$A$3*2))),1),ROUND(MIN(1,IF(Input!$A$11="Weekly",AZ74/(Formulas!$A$3*1),AZ74/(Formulas!$A$3*2))),1)*$C74))</f>
        <v>0</v>
      </c>
      <c r="BC74" s="79"/>
      <c r="BD74" s="77"/>
      <c r="BE74" s="77"/>
      <c r="BF74" s="80">
        <f>IF($C74="",ROUND(MIN(1,IF(Input!$A$11="Weekly",BD74/(Formulas!$A$3*1),BD74/(Formulas!$A$3*2))),1),IF(TEXT(ISNUMBER($C74),"#####")="False",ROUND(MIN(1,IF(Input!$A$11="Weekly",BD74/(Formulas!$A$3*1),BD74/(Formulas!$A$3*2))),1),ROUND(MIN(1,IF(Input!$A$11="Weekly",BD74/(Formulas!$A$3*1),BD74/(Formulas!$A$3*2))),1)*$C74))</f>
        <v>0</v>
      </c>
      <c r="BG74" s="79"/>
      <c r="BH74" s="77"/>
      <c r="BI74" s="77"/>
      <c r="BJ74" s="80">
        <f>IF($C74="",ROUND(MIN(1,IF(Input!$A$11="Weekly",BH74/(Formulas!$A$3*1),BH74/(Formulas!$A$3*2))),1),IF(TEXT(ISNUMBER($C74),"#####")="False",ROUND(MIN(1,IF(Input!$A$11="Weekly",BH74/(Formulas!$A$3*1),BH74/(Formulas!$A$3*2))),1),ROUND(MIN(1,IF(Input!$A$11="Weekly",BH74/(Formulas!$A$3*1),BH74/(Formulas!$A$3*2))),1)*$C74))</f>
        <v>0</v>
      </c>
      <c r="BK74" s="79"/>
      <c r="BL74" s="77"/>
      <c r="BM74" s="77"/>
      <c r="BN74" s="80">
        <f>IF($C74="",ROUND(MIN(1,IF(Input!$A$11="Weekly",BL74/(Formulas!$A$3*1),BL74/(Formulas!$A$3*2))),1),IF(TEXT(ISNUMBER($C74),"#####")="False",ROUND(MIN(1,IF(Input!$A$11="Weekly",BL74/(Formulas!$A$3*1),BL74/(Formulas!$A$3*2))),1),ROUND(MIN(1,IF(Input!$A$11="Weekly",BL74/(Formulas!$A$3*1),BL74/(Formulas!$A$3*2))),1)*$C74))</f>
        <v>0</v>
      </c>
      <c r="BO74" s="79"/>
      <c r="BP74" s="77"/>
      <c r="BQ74" s="77"/>
      <c r="BR74" s="80">
        <f>IF($C74="",ROUND(MIN(1,IF(Input!$A$11="Weekly",BP74/(Formulas!$A$3*1),BP74/(Formulas!$A$3*2))),1),IF(TEXT(ISNUMBER($C74),"#####")="False",ROUND(MIN(1,IF(Input!$A$11="Weekly",BP74/(Formulas!$A$3*1),BP74/(Formulas!$A$3*2))),1),ROUND(MIN(1,IF(Input!$A$11="Weekly",BP74/(Formulas!$A$3*1),BP74/(Formulas!$A$3*2))),1)*$C74))</f>
        <v>0</v>
      </c>
      <c r="BS74" s="79"/>
      <c r="BT74" s="77"/>
      <c r="BU74" s="77"/>
      <c r="BV74" s="80">
        <f>IF($C74="",ROUND(MIN(1,IF(Input!$A$11="Weekly",BT74/(Formulas!$A$3*1),BT74/(Formulas!$A$3*2))),1),IF(TEXT(ISNUMBER($C74),"#####")="False",ROUND(MIN(1,IF(Input!$A$11="Weekly",BT74/(Formulas!$A$3*1),BT74/(Formulas!$A$3*2))),1),ROUND(MIN(1,IF(Input!$A$11="Weekly",BT74/(Formulas!$A$3*1),BT74/(Formulas!$A$3*2))),1)*$C74))</f>
        <v>0</v>
      </c>
      <c r="BW74" s="79"/>
      <c r="BX74" s="77"/>
      <c r="BY74" s="77"/>
      <c r="BZ74" s="80">
        <f>IF($C74="",ROUND(MIN(1,IF(Input!$A$11="Weekly",BX74/(Formulas!$A$3*1),BX74/(Formulas!$A$3*2))),1),IF(TEXT(ISNUMBER($C74),"#####")="False",ROUND(MIN(1,IF(Input!$A$11="Weekly",BX74/(Formulas!$A$3*1),BX74/(Formulas!$A$3*2))),1),ROUND(MIN(1,IF(Input!$A$11="Weekly",BX74/(Formulas!$A$3*1),BX74/(Formulas!$A$3*2))),1)*$C74))</f>
        <v>0</v>
      </c>
      <c r="CA74" s="79"/>
      <c r="CB74" s="77"/>
      <c r="CC74" s="77"/>
      <c r="CD74" s="80">
        <f>IF($C74="",ROUND(MIN(1,IF(Input!$A$11="Weekly",CB74/(Formulas!$A$3*1),CB74/(Formulas!$A$3*2))),1),IF(TEXT(ISNUMBER($C74),"#####")="False",ROUND(MIN(1,IF(Input!$A$11="Weekly",CB74/(Formulas!$A$3*1),CB74/(Formulas!$A$3*2))),1),ROUND(MIN(1,IF(Input!$A$11="Weekly",CB74/(Formulas!$A$3*1),CB74/(Formulas!$A$3*2))),1)*$C74))</f>
        <v>0</v>
      </c>
      <c r="CE74" s="79"/>
      <c r="CF74" s="77"/>
      <c r="CG74" s="77"/>
      <c r="CH74" s="80">
        <f>IF($C74="",ROUND(MIN(1,IF(Input!$A$11="Weekly",CF74/(Formulas!$A$3*1),CF74/(Formulas!$A$3*2))),1),IF(TEXT(ISNUMBER($C74),"#####")="False",ROUND(MIN(1,IF(Input!$A$11="Weekly",CF74/(Formulas!$A$3*1),CF74/(Formulas!$A$3*2))),1),ROUND(MIN(1,IF(Input!$A$11="Weekly",CF74/(Formulas!$A$3*1),CF74/(Formulas!$A$3*2))),1)*$C74))</f>
        <v>0</v>
      </c>
      <c r="CI74" s="79"/>
      <c r="CJ74" s="77"/>
      <c r="CK74" s="77"/>
      <c r="CL74" s="80">
        <f>IF($C74="",ROUND(MIN(1,IF(Input!$A$11="Weekly",CJ74/(Formulas!$A$3*1),CJ74/(Formulas!$A$3*2))),1),IF(TEXT(ISNUMBER($C74),"#####")="False",ROUND(MIN(1,IF(Input!$A$11="Weekly",CJ74/(Formulas!$A$3*1),CJ74/(Formulas!$A$3*2))),1),ROUND(MIN(1,IF(Input!$A$11="Weekly",CJ74/(Formulas!$A$3*1),CJ74/(Formulas!$A$3*2))),1)*$C74))</f>
        <v>0</v>
      </c>
      <c r="CM74" s="79"/>
      <c r="CN74" s="77"/>
      <c r="CO74" s="77"/>
      <c r="CP74" s="80">
        <f>IF($C74="",ROUND(MIN(1,IF(Input!$A$11="Weekly",CN74/(Formulas!$A$3*1),CN74/(Formulas!$A$3*2))),1),IF(TEXT(ISNUMBER($C74),"#####")="False",ROUND(MIN(1,IF(Input!$A$11="Weekly",CN74/(Formulas!$A$3*1),CN74/(Formulas!$A$3*2))),1),ROUND(MIN(1,IF(Input!$A$11="Weekly",CN74/(Formulas!$A$3*1),CN74/(Formulas!$A$3*2))),1)*$C74))</f>
        <v>0</v>
      </c>
      <c r="CQ74" s="79"/>
      <c r="CR74" s="77"/>
      <c r="CS74" s="77"/>
      <c r="CT74" s="80">
        <f>IF($C74="",ROUND(MIN(1,IF(Input!$A$11="Weekly",CR74/(Formulas!$A$3*1),CR74/(Formulas!$A$3*2))),1),IF(TEXT(ISNUMBER($C74),"#####")="False",ROUND(MIN(1,IF(Input!$A$11="Weekly",CR74/(Formulas!$A$3*1),CR74/(Formulas!$A$3*2))),1),ROUND(MIN(1,IF(Input!$A$11="Weekly",CR74/(Formulas!$A$3*1),CR74/(Formulas!$A$3*2))),1)*$C74))</f>
        <v>0</v>
      </c>
      <c r="CU74" s="79"/>
      <c r="CV74" s="77"/>
      <c r="CW74" s="77"/>
      <c r="CX74" s="80">
        <f>IF($C74="",ROUND(MIN(1,IF(Input!$A$11="Weekly",CV74/(Formulas!$A$3*1),CV74/(Formulas!$A$3*2))),1),IF(TEXT(ISNUMBER($C74),"#####")="False",ROUND(MIN(1,IF(Input!$A$11="Weekly",CV74/(Formulas!$A$3*1),CV74/(Formulas!$A$3*2))),1),ROUND(MIN(1,IF(Input!$A$11="Weekly",CV74/(Formulas!$A$3*1),CV74/(Formulas!$A$3*2))),1)*$C74))</f>
        <v>0</v>
      </c>
      <c r="CY74" s="79"/>
      <c r="CZ74" s="77"/>
      <c r="DA74" s="77"/>
      <c r="DB74" s="80">
        <f>IF($C74="",ROUND(MIN(1,IF(Input!$A$11="Weekly",CZ74/(Formulas!$A$3*1),CZ74/(Formulas!$A$3*2))),1),IF(TEXT(ISNUMBER($C74),"#####")="False",ROUND(MIN(1,IF(Input!$A$11="Weekly",CZ74/(Formulas!$A$3*1),CZ74/(Formulas!$A$3*2))),1),ROUND(MIN(1,IF(Input!$A$11="Weekly",CZ74/(Formulas!$A$3*1),CZ74/(Formulas!$A$3*2))),1)*$C74))</f>
        <v>0</v>
      </c>
      <c r="DC74" s="79"/>
      <c r="DD74" s="77"/>
      <c r="DE74" s="77"/>
      <c r="DF74" s="80">
        <f>IF($C74="",ROUND(MIN(1,IF(Input!$A$11="Weekly",DD74/(Formulas!$A$3*1),DD74/(Formulas!$A$3*2))),1),IF(TEXT(ISNUMBER($C74),"#####")="False",ROUND(MIN(1,IF(Input!$A$11="Weekly",DD74/(Formulas!$A$3*1),DD74/(Formulas!$A$3*2))),1),ROUND(MIN(1,IF(Input!$A$11="Weekly",DD74/(Formulas!$A$3*1),DD74/(Formulas!$A$3*2))),1)*$C74))</f>
        <v>0</v>
      </c>
      <c r="DG74" s="79"/>
      <c r="DH74" s="77"/>
      <c r="DI74" s="77"/>
      <c r="DJ74" s="80">
        <f>IF($C74="",ROUND(MIN(1,IF(Input!$A$11="Weekly",DH74/(Formulas!$A$3*1),DH74/(Formulas!$A$3*2))),1),IF(TEXT(ISNUMBER($C74),"#####")="False",ROUND(MIN(1,IF(Input!$A$11="Weekly",DH74/(Formulas!$A$3*1),DH74/(Formulas!$A$3*2))),1),ROUND(MIN(1,IF(Input!$A$11="Weekly",DH74/(Formulas!$A$3*1),DH74/(Formulas!$A$3*2))),1)*$C74))</f>
        <v>0</v>
      </c>
      <c r="DK74" s="79"/>
      <c r="DL74" s="77"/>
      <c r="DM74" s="77"/>
      <c r="DN74" s="80">
        <f>IF($C74="",ROUND(MIN(1,IF(Input!$A$11="Weekly",DL74/(Formulas!$A$3*1),DL74/(Formulas!$A$3*2))),1),IF(TEXT(ISNUMBER($C74),"#####")="False",ROUND(MIN(1,IF(Input!$A$11="Weekly",DL74/(Formulas!$A$3*1),DL74/(Formulas!$A$3*2))),1),ROUND(MIN(1,IF(Input!$A$11="Weekly",DL74/(Formulas!$A$3*1),DL74/(Formulas!$A$3*2))),1)*$C74))</f>
        <v>0</v>
      </c>
      <c r="DO74" s="79"/>
      <c r="DP74" s="77"/>
      <c r="DQ74" s="77"/>
      <c r="DR74" s="80">
        <f>IF($C74="",ROUND(MIN(1,IF(Input!$A$11="Weekly",DP74/(Formulas!$A$3*1),DP74/(Formulas!$A$3*2))),1),IF(TEXT(ISNUMBER($C74),"#####")="False",ROUND(MIN(1,IF(Input!$A$11="Weekly",DP74/(Formulas!$A$3*1),DP74/(Formulas!$A$3*2))),1),ROUND(MIN(1,IF(Input!$A$11="Weekly",DP74/(Formulas!$A$3*1),DP74/(Formulas!$A$3*2))),1)*$C74))</f>
        <v>0</v>
      </c>
      <c r="DS74" s="79"/>
      <c r="DT74" s="77"/>
      <c r="DU74" s="77"/>
      <c r="DV74" s="80">
        <f>IF($C74="",ROUND(MIN(1,IF(Input!$A$11="Weekly",DT74/(Formulas!$A$3*1),DT74/(Formulas!$A$3*2))),1),IF(TEXT(ISNUMBER($C74),"#####")="False",ROUND(MIN(1,IF(Input!$A$11="Weekly",DT74/(Formulas!$A$3*1),DT74/(Formulas!$A$3*2))),1),ROUND(MIN(1,IF(Input!$A$11="Weekly",DT74/(Formulas!$A$3*1),DT74/(Formulas!$A$3*2))),1)*$C74))</f>
        <v>0</v>
      </c>
      <c r="DW74" s="79"/>
      <c r="DX74" s="77"/>
      <c r="DY74" s="77"/>
      <c r="DZ74" s="80">
        <f>IF($C74="",ROUND(MIN(1,IF(Input!$A$11="Weekly",DX74/(Formulas!$A$3*1),DX74/(Formulas!$A$3*2))),1),IF(TEXT(ISNUMBER($C74),"#####")="False",ROUND(MIN(1,IF(Input!$A$11="Weekly",DX74/(Formulas!$A$3*1),DX74/(Formulas!$A$3*2))),1),ROUND(MIN(1,IF(Input!$A$11="Weekly",DX74/(Formulas!$A$3*1),DX74/(Formulas!$A$3*2))),1)*$C74))</f>
        <v>0</v>
      </c>
      <c r="EA74" s="79"/>
      <c r="EB74" s="77"/>
      <c r="EC74" s="77"/>
      <c r="ED74" s="80">
        <f>IF($C74="",ROUND(MIN(1,IF(Input!$A$11="Weekly",EB74/(Formulas!$A$3*1),EB74/(Formulas!$A$3*2))),1),IF(TEXT(ISNUMBER($C74),"#####")="False",ROUND(MIN(1,IF(Input!$A$11="Weekly",EB74/(Formulas!$A$3*1),EB74/(Formulas!$A$3*2))),1),ROUND(MIN(1,IF(Input!$A$11="Weekly",EB74/(Formulas!$A$3*1),EB74/(Formulas!$A$3*2))),1)*$C74))</f>
        <v>0</v>
      </c>
      <c r="EE74" s="79"/>
      <c r="EF74" s="77"/>
      <c r="EG74" s="77"/>
      <c r="EH74" s="80">
        <f>IF($C74="",ROUND(MIN(1,IF(Input!$A$11="Weekly",EF74/(Formulas!$A$3*1),EF74/(Formulas!$A$3*2))),1),IF(TEXT(ISNUMBER($C74),"#####")="False",ROUND(MIN(1,IF(Input!$A$11="Weekly",EF74/(Formulas!$A$3*1),EF74/(Formulas!$A$3*2))),1),ROUND(MIN(1,IF(Input!$A$11="Weekly",EF74/(Formulas!$A$3*1),EF74/(Formulas!$A$3*2))),1)*$C74))</f>
        <v>0</v>
      </c>
      <c r="EI74" s="79"/>
      <c r="EJ74" s="77"/>
      <c r="EK74" s="77"/>
      <c r="EL74" s="80">
        <f>IF($C74="",ROUND(MIN(1,IF(Input!$A$11="Weekly",EJ74/(Formulas!$A$3*1),EJ74/(Formulas!$A$3*2))),1),IF(TEXT(ISNUMBER($C74),"#####")="False",ROUND(MIN(1,IF(Input!$A$11="Weekly",EJ74/(Formulas!$A$3*1),EJ74/(Formulas!$A$3*2))),1),ROUND(MIN(1,IF(Input!$A$11="Weekly",EJ74/(Formulas!$A$3*1),EJ74/(Formulas!$A$3*2))),1)*$C74))</f>
        <v>0</v>
      </c>
      <c r="EM74" s="79"/>
      <c r="EN74" s="77"/>
      <c r="EO74" s="77"/>
      <c r="EP74" s="80">
        <f>IF($C74="",ROUND(MIN(1,IF(Input!$A$11="Weekly",EN74/(Formulas!$A$3*1),EN74/(Formulas!$A$3*2))),1),IF(TEXT(ISNUMBER($C74),"#####")="False",ROUND(MIN(1,IF(Input!$A$11="Weekly",EN74/(Formulas!$A$3*1),EN74/(Formulas!$A$3*2))),1),ROUND(MIN(1,IF(Input!$A$11="Weekly",EN74/(Formulas!$A$3*1),EN74/(Formulas!$A$3*2))),1)*$C74))</f>
        <v>0</v>
      </c>
      <c r="EQ74" s="79"/>
      <c r="ER74" s="77"/>
      <c r="ES74" s="77"/>
      <c r="ET74" s="80">
        <f>IF($C74="",ROUND(MIN(1,IF(Input!$A$11="Weekly",ER74/(Formulas!$A$3*1),ER74/(Formulas!$A$3*2))),1),IF(TEXT(ISNUMBER($C74),"#####")="False",ROUND(MIN(1,IF(Input!$A$11="Weekly",ER74/(Formulas!$A$3*1),ER74/(Formulas!$A$3*2))),1),ROUND(MIN(1,IF(Input!$A$11="Weekly",ER74/(Formulas!$A$3*1),ER74/(Formulas!$A$3*2))),1)*$C74))</f>
        <v>0</v>
      </c>
      <c r="EU74" s="79"/>
      <c r="EV74" s="77"/>
      <c r="EW74" s="77"/>
      <c r="EX74" s="80">
        <f>IF($C74="",ROUND(MIN(1,IF(Input!$A$11="Weekly",EV74/(Formulas!$A$3*1),EV74/(Formulas!$A$3*2))),1),IF(TEXT(ISNUMBER($C74),"#####")="False",ROUND(MIN(1,IF(Input!$A$11="Weekly",EV74/(Formulas!$A$3*1),EV74/(Formulas!$A$3*2))),1),ROUND(MIN(1,IF(Input!$A$11="Weekly",EV74/(Formulas!$A$3*1),EV74/(Formulas!$A$3*2))),1)*$C74))</f>
        <v>0</v>
      </c>
      <c r="EY74" s="79"/>
      <c r="EZ74" s="77"/>
      <c r="FA74" s="77"/>
      <c r="FB74" s="80">
        <f>IF($C74="",ROUND(MIN(1,IF(Input!$A$11="Weekly",EZ74/(Formulas!$A$3*1),EZ74/(Formulas!$A$3*2))),1),IF(TEXT(ISNUMBER($C74),"#####")="False",ROUND(MIN(1,IF(Input!$A$11="Weekly",EZ74/(Formulas!$A$3*1),EZ74/(Formulas!$A$3*2))),1),ROUND(MIN(1,IF(Input!$A$11="Weekly",EZ74/(Formulas!$A$3*1),EZ74/(Formulas!$A$3*2))),1)*$C74))</f>
        <v>0</v>
      </c>
      <c r="FC74" s="79"/>
      <c r="FD74" s="77"/>
      <c r="FE74" s="77"/>
      <c r="FF74" s="80">
        <f>IF($C74="",ROUND(MIN(1,IF(Input!$A$11="Weekly",FD74/(Formulas!$A$3*1),FD74/(Formulas!$A$3*2))),1),IF(TEXT(ISNUMBER($C74),"#####")="False",ROUND(MIN(1,IF(Input!$A$11="Weekly",FD74/(Formulas!$A$3*1),FD74/(Formulas!$A$3*2))),1),ROUND(MIN(1,IF(Input!$A$11="Weekly",FD74/(Formulas!$A$3*1),FD74/(Formulas!$A$3*2))),1)*$C74))</f>
        <v>0</v>
      </c>
      <c r="FG74" s="79"/>
      <c r="FH74" s="77"/>
      <c r="FI74" s="77"/>
      <c r="FJ74" s="80">
        <f>IF($C74="",ROUND(MIN(1,IF(Input!$A$11="Weekly",FH74/(Formulas!$A$3*1),FH74/(Formulas!$A$3*2))),1),IF(TEXT(ISNUMBER($C74),"#####")="False",ROUND(MIN(1,IF(Input!$A$11="Weekly",FH74/(Formulas!$A$3*1),FH74/(Formulas!$A$3*2))),1),ROUND(MIN(1,IF(Input!$A$11="Weekly",FH74/(Formulas!$A$3*1),FH74/(Formulas!$A$3*2))),1)*$C74))</f>
        <v>0</v>
      </c>
      <c r="FK74" s="79"/>
      <c r="FL74" s="77"/>
      <c r="FM74" s="77"/>
      <c r="FN74" s="80">
        <f>IF($C74="",ROUND(MIN(1,IF(Input!$A$11="Weekly",FL74/(Formulas!$A$3*1),FL74/(Formulas!$A$3*2))),1),IF(TEXT(ISNUMBER($C74),"#####")="False",ROUND(MIN(1,IF(Input!$A$11="Weekly",FL74/(Formulas!$A$3*1),FL74/(Formulas!$A$3*2))),1),ROUND(MIN(1,IF(Input!$A$11="Weekly",FL74/(Formulas!$A$3*1),FL74/(Formulas!$A$3*2))),1)*$C74))</f>
        <v>0</v>
      </c>
      <c r="FO74" s="79"/>
      <c r="FP74" s="77"/>
      <c r="FQ74" s="77"/>
      <c r="FR74" s="80">
        <f>IF($C74="",ROUND(MIN(1,IF(Input!$A$11="Weekly",FP74/(Formulas!$A$3*1),FP74/(Formulas!$A$3*2))),1),IF(TEXT(ISNUMBER($C74),"#####")="False",ROUND(MIN(1,IF(Input!$A$11="Weekly",FP74/(Formulas!$A$3*1),FP74/(Formulas!$A$3*2))),1),ROUND(MIN(1,IF(Input!$A$11="Weekly",FP74/(Formulas!$A$3*1),FP74/(Formulas!$A$3*2))),1)*$C74))</f>
        <v>0</v>
      </c>
      <c r="FS74" s="79"/>
      <c r="FT74" s="77"/>
      <c r="FU74" s="77"/>
      <c r="FV74" s="80">
        <f>IF($C74="",ROUND(MIN(1,IF(Input!$A$11="Weekly",FT74/(Formulas!$A$3*1),FT74/(Formulas!$A$3*2))),1),IF(TEXT(ISNUMBER($C74),"#####")="False",ROUND(MIN(1,IF(Input!$A$11="Weekly",FT74/(Formulas!$A$3*1),FT74/(Formulas!$A$3*2))),1),ROUND(MIN(1,IF(Input!$A$11="Weekly",FT74/(Formulas!$A$3*1),FT74/(Formulas!$A$3*2))),1)*$C74))</f>
        <v>0</v>
      </c>
      <c r="FW74" s="79"/>
      <c r="FX74" s="77"/>
      <c r="FY74" s="77"/>
      <c r="FZ74" s="80">
        <f>IF($C74="",ROUND(MIN(1,IF(Input!$A$11="Weekly",FX74/(Formulas!$A$3*1),FX74/(Formulas!$A$3*2))),1),IF(TEXT(ISNUMBER($C74),"#####")="False",ROUND(MIN(1,IF(Input!$A$11="Weekly",FX74/(Formulas!$A$3*1),FX74/(Formulas!$A$3*2))),1),ROUND(MIN(1,IF(Input!$A$11="Weekly",FX74/(Formulas!$A$3*1),FX74/(Formulas!$A$3*2))),1)*$C74))</f>
        <v>0</v>
      </c>
      <c r="GA74" s="79"/>
      <c r="GB74" s="77"/>
      <c r="GC74" s="77"/>
      <c r="GD74" s="80">
        <f>IF($C74="",ROUND(MIN(1,IF(Input!$A$11="Weekly",GB74/(Formulas!$A$3*1),GB74/(Formulas!$A$3*2))),1),IF(TEXT(ISNUMBER($C74),"#####")="False",ROUND(MIN(1,IF(Input!$A$11="Weekly",GB74/(Formulas!$A$3*1),GB74/(Formulas!$A$3*2))),1),ROUND(MIN(1,IF(Input!$A$11="Weekly",GB74/(Formulas!$A$3*1),GB74/(Formulas!$A$3*2))),1)*$C74))</f>
        <v>0</v>
      </c>
      <c r="GE74" s="79"/>
      <c r="GF74" s="77"/>
      <c r="GG74" s="77"/>
      <c r="GH74" s="80">
        <f>IF($C74="",ROUND(MIN(1,IF(Input!$A$11="Weekly",GF74/(Formulas!$A$3*1),GF74/(Formulas!$A$3*2))),1),IF(TEXT(ISNUMBER($C74),"#####")="False",ROUND(MIN(1,IF(Input!$A$11="Weekly",GF74/(Formulas!$A$3*1),GF74/(Formulas!$A$3*2))),1),ROUND(MIN(1,IF(Input!$A$11="Weekly",GF74/(Formulas!$A$3*1),GF74/(Formulas!$A$3*2))),1)*$C74))</f>
        <v>0</v>
      </c>
      <c r="GI74" s="79"/>
      <c r="GJ74" s="77"/>
      <c r="GK74" s="77"/>
      <c r="GL74" s="80">
        <f>IF($C74="",ROUND(MIN(1,IF(Input!$A$11="Weekly",GJ74/(Formulas!$A$3*1),GJ74/(Formulas!$A$3*2))),1),IF(TEXT(ISNUMBER($C74),"#####")="False",ROUND(MIN(1,IF(Input!$A$11="Weekly",GJ74/(Formulas!$A$3*1),GJ74/(Formulas!$A$3*2))),1),ROUND(MIN(1,IF(Input!$A$11="Weekly",GJ74/(Formulas!$A$3*1),GJ74/(Formulas!$A$3*2))),1)*$C74))</f>
        <v>0</v>
      </c>
      <c r="GM74" s="79"/>
      <c r="GN74" s="77"/>
      <c r="GO74" s="77"/>
      <c r="GP74" s="80">
        <f>IF($C74="",ROUND(MIN(1,IF(Input!$A$11="Weekly",GN74/(Formulas!$A$3*1),GN74/(Formulas!$A$3*2))),1),IF(TEXT(ISNUMBER($C74),"#####")="False",ROUND(MIN(1,IF(Input!$A$11="Weekly",GN74/(Formulas!$A$3*1),GN74/(Formulas!$A$3*2))),1),ROUND(MIN(1,IF(Input!$A$11="Weekly",GN74/(Formulas!$A$3*1),GN74/(Formulas!$A$3*2))),1)*$C74))</f>
        <v>0</v>
      </c>
      <c r="GQ74" s="79"/>
      <c r="GR74" s="77"/>
      <c r="GS74" s="77"/>
      <c r="GT74" s="80">
        <f>IF($C74="",ROUND(MIN(1,IF(Input!$A$11="Weekly",GR74/(Formulas!$A$3*1),GR74/(Formulas!$A$3*2))),1),IF(TEXT(ISNUMBER($C74),"#####")="False",ROUND(MIN(1,IF(Input!$A$11="Weekly",GR74/(Formulas!$A$3*1),GR74/(Formulas!$A$3*2))),1),ROUND(MIN(1,IF(Input!$A$11="Weekly",GR74/(Formulas!$A$3*1),GR74/(Formulas!$A$3*2))),1)*$C74))</f>
        <v>0</v>
      </c>
      <c r="GU74" s="79"/>
      <c r="GV74" s="77"/>
      <c r="GW74" s="77"/>
      <c r="GX74" s="80">
        <f>IF($C74="",ROUND(MIN(1,IF(Input!$A$11="Weekly",GV74/(Formulas!$A$3*1),GV74/(Formulas!$A$3*2))),1),IF(TEXT(ISNUMBER($C74),"#####")="False",ROUND(MIN(1,IF(Input!$A$11="Weekly",GV74/(Formulas!$A$3*1),GV74/(Formulas!$A$3*2))),1),ROUND(MIN(1,IF(Input!$A$11="Weekly",GV74/(Formulas!$A$3*1),GV74/(Formulas!$A$3*2))),1)*$C74))</f>
        <v>0</v>
      </c>
      <c r="GY74" s="79"/>
      <c r="GZ74" s="77"/>
      <c r="HA74" s="77"/>
      <c r="HB74" s="80">
        <f>IF($C74="",ROUND(MIN(1,IF(Input!$A$11="Weekly",GZ74/(Formulas!$A$3*1),GZ74/(Formulas!$A$3*2))),1),IF(TEXT(ISNUMBER($C74),"#####")="False",ROUND(MIN(1,IF(Input!$A$11="Weekly",GZ74/(Formulas!$A$3*1),GZ74/(Formulas!$A$3*2))),1),ROUND(MIN(1,IF(Input!$A$11="Weekly",GZ74/(Formulas!$A$3*1),GZ74/(Formulas!$A$3*2))),1)*$C74))</f>
        <v>0</v>
      </c>
      <c r="HC74" s="79"/>
      <c r="HD74" s="77"/>
      <c r="HE74" s="77"/>
      <c r="HF74" s="80">
        <f>IF($C74="",ROUND(MIN(1,IF(Input!$A$11="Weekly",HD74/(Formulas!$A$3*1),HD74/(Formulas!$A$3*2))),1),IF(TEXT(ISNUMBER($C74),"#####")="False",ROUND(MIN(1,IF(Input!$A$11="Weekly",HD74/(Formulas!$A$3*1),HD74/(Formulas!$A$3*2))),1),ROUND(MIN(1,IF(Input!$A$11="Weekly",HD74/(Formulas!$A$3*1),HD74/(Formulas!$A$3*2))),1)*$C74))</f>
        <v>0</v>
      </c>
      <c r="HG74" s="79"/>
      <c r="HH74" s="35"/>
      <c r="HI74" s="35">
        <f t="shared" si="112"/>
        <v>0</v>
      </c>
      <c r="HJ74" s="35"/>
      <c r="HK74" s="35">
        <f t="shared" si="113"/>
        <v>0</v>
      </c>
      <c r="HL74" s="35"/>
      <c r="HM74" s="35">
        <f t="shared" si="114"/>
        <v>0</v>
      </c>
      <c r="HN74" s="35"/>
      <c r="HO74" s="35">
        <f t="shared" si="115"/>
        <v>0</v>
      </c>
      <c r="HP74" s="35"/>
      <c r="HQ74" s="35"/>
      <c r="HR74" s="35"/>
      <c r="HS74" s="35"/>
      <c r="HT74" s="35"/>
    </row>
    <row r="75" spans="1:228" x14ac:dyDescent="0.25">
      <c r="B75" s="74"/>
      <c r="D75" s="77"/>
      <c r="E75" s="77"/>
      <c r="F75" s="80">
        <f>IF($C75="",ROUND(MIN(1,IF(Input!$A$11="Weekly",D75/(Formulas!$A$3*1),D75/(Formulas!$A$3*2))),1),IF(TEXT(ISNUMBER($C75),"#####")="False",ROUND(MIN(1,IF(Input!$A$11="Weekly",D75/(Formulas!$A$3*1),D75/(Formulas!$A$3*2))),1),ROUND(MIN(1,IF(Input!$A$11="Weekly",D75/(Formulas!$A$3*1),D75/(Formulas!$A$3*2))),1)*$C75))</f>
        <v>0</v>
      </c>
      <c r="G75" s="101"/>
      <c r="H75" s="77"/>
      <c r="I75" s="77"/>
      <c r="J75" s="80">
        <f>IF($C75="",ROUND(MIN(1,IF(Input!$A$11="Weekly",H75/(Formulas!$A$3*1),H75/(Formulas!$A$3*2))),1),IF(TEXT(ISNUMBER($C75),"#####")="False",ROUND(MIN(1,IF(Input!$A$11="Weekly",H75/(Formulas!$A$3*1),H75/(Formulas!$A$3*2))),1),ROUND(MIN(1,IF(Input!$A$11="Weekly",H75/(Formulas!$A$3*1),H75/(Formulas!$A$3*2))),1)*$C75))</f>
        <v>0</v>
      </c>
      <c r="K75" s="101"/>
      <c r="L75" s="77"/>
      <c r="M75" s="77"/>
      <c r="N75" s="80">
        <f>IF($C75="",ROUND(MIN(1,IF(Input!$A$11="Weekly",L75/(Formulas!$A$3*1),L75/(Formulas!$A$3*2))),1),IF(TEXT(ISNUMBER($C75),"#####")="False",ROUND(MIN(1,IF(Input!$A$11="Weekly",L75/(Formulas!$A$3*1),L75/(Formulas!$A$3*2))),1),ROUND(MIN(1,IF(Input!$A$11="Weekly",L75/(Formulas!$A$3*1),L75/(Formulas!$A$3*2))),1)*$C75))</f>
        <v>0</v>
      </c>
      <c r="O75" s="101"/>
      <c r="P75" s="77"/>
      <c r="Q75" s="77"/>
      <c r="R75" s="80">
        <f>IF($C75="",ROUND(MIN(1,IF(Input!$A$11="Weekly",P75/(Formulas!$A$3*1),P75/(Formulas!$A$3*2))),1),IF(TEXT(ISNUMBER($C75),"#####")="False",ROUND(MIN(1,IF(Input!$A$11="Weekly",P75/(Formulas!$A$3*1),P75/(Formulas!$A$3*2))),1),ROUND(MIN(1,IF(Input!$A$11="Weekly",P75/(Formulas!$A$3*1),P75/(Formulas!$A$3*2))),1)*$C75))</f>
        <v>0</v>
      </c>
      <c r="S75" s="101"/>
      <c r="T75" s="77"/>
      <c r="U75" s="77"/>
      <c r="V75" s="80">
        <f>IF($C75="",ROUND(MIN(1,IF(Input!$A$11="Weekly",T75/(Formulas!$A$3*1),T75/(Formulas!$A$3*2))),1),IF(TEXT(ISNUMBER($C75),"#####")="False",ROUND(MIN(1,IF(Input!$A$11="Weekly",T75/(Formulas!$A$3*1),T75/(Formulas!$A$3*2))),1),ROUND(MIN(1,IF(Input!$A$11="Weekly",T75/(Formulas!$A$3*1),T75/(Formulas!$A$3*2))),1)*$C75))</f>
        <v>0</v>
      </c>
      <c r="W75" s="79"/>
      <c r="X75" s="77"/>
      <c r="Y75" s="77"/>
      <c r="Z75" s="80">
        <f>IF($C75="",ROUND(MIN(1,IF(Input!$A$11="Weekly",X75/(Formulas!$A$3*1),X75/(Formulas!$A$3*2))),1),IF(TEXT(ISNUMBER($C75),"#####")="False",ROUND(MIN(1,IF(Input!$A$11="Weekly",X75/(Formulas!$A$3*1),X75/(Formulas!$A$3*2))),1),ROUND(MIN(1,IF(Input!$A$11="Weekly",X75/(Formulas!$A$3*1),X75/(Formulas!$A$3*2))),1)*$C75))</f>
        <v>0</v>
      </c>
      <c r="AA75" s="101"/>
      <c r="AB75" s="77"/>
      <c r="AC75" s="77"/>
      <c r="AD75" s="80">
        <f>IF($C75="",ROUND(MIN(1,IF(Input!$A$11="Weekly",AB75/(Formulas!$A$3*1),AB75/(Formulas!$A$3*2))),1),IF(TEXT(ISNUMBER($C75),"#####")="False",ROUND(MIN(1,IF(Input!$A$11="Weekly",AB75/(Formulas!$A$3*1),AB75/(Formulas!$A$3*2))),1),ROUND(MIN(1,IF(Input!$A$11="Weekly",AB75/(Formulas!$A$3*1),AB75/(Formulas!$A$3*2))),1)*$C75))</f>
        <v>0</v>
      </c>
      <c r="AE75" s="101"/>
      <c r="AF75" s="77"/>
      <c r="AG75" s="77"/>
      <c r="AH75" s="80">
        <f>IF($C75="",ROUND(MIN(1,IF(Input!$A$11="Weekly",AF75/(Formulas!$A$3*1),AF75/(Formulas!$A$3*2))),1),IF(TEXT(ISNUMBER($C75),"#####")="False",ROUND(MIN(1,IF(Input!$A$11="Weekly",AF75/(Formulas!$A$3*1),AF75/(Formulas!$A$3*2))),1),ROUND(MIN(1,IF(Input!$A$11="Weekly",AF75/(Formulas!$A$3*1),AF75/(Formulas!$A$3*2))),1)*$C75))</f>
        <v>0</v>
      </c>
      <c r="AI75" s="101"/>
      <c r="AJ75" s="77"/>
      <c r="AK75" s="77"/>
      <c r="AL75" s="80">
        <f>IF($C75="",ROUND(MIN(1,IF(Input!$A$11="Weekly",AJ75/(Formulas!$A$3*1),AJ75/(Formulas!$A$3*2))),1),IF(TEXT(ISNUMBER($C75),"#####")="False",ROUND(MIN(1,IF(Input!$A$11="Weekly",AJ75/(Formulas!$A$3*1),AJ75/(Formulas!$A$3*2))),1),ROUND(MIN(1,IF(Input!$A$11="Weekly",AJ75/(Formulas!$A$3*1),AJ75/(Formulas!$A$3*2))),1)*$C75))</f>
        <v>0</v>
      </c>
      <c r="AM75" s="79"/>
      <c r="AN75" s="77"/>
      <c r="AO75" s="77"/>
      <c r="AP75" s="80">
        <f>IF($C75="",ROUND(MIN(1,IF(Input!$A$11="Weekly",AN75/(Formulas!$A$3*1),AN75/(Formulas!$A$3*2))),1),IF(TEXT(ISNUMBER($C75),"#####")="False",ROUND(MIN(1,IF(Input!$A$11="Weekly",AN75/(Formulas!$A$3*1),AN75/(Formulas!$A$3*2))),1),ROUND(MIN(1,IF(Input!$A$11="Weekly",AN75/(Formulas!$A$3*1),AN75/(Formulas!$A$3*2))),1)*$C75))</f>
        <v>0</v>
      </c>
      <c r="AQ75" s="79"/>
      <c r="AR75" s="77"/>
      <c r="AS75" s="77"/>
      <c r="AT75" s="80">
        <f>IF($C75="",ROUND(MIN(1,IF(Input!$A$11="Weekly",AR75/(Formulas!$A$3*1),AR75/(Formulas!$A$3*2))),1),IF(TEXT(ISNUMBER($C75),"#####")="False",ROUND(MIN(1,IF(Input!$A$11="Weekly",AR75/(Formulas!$A$3*1),AR75/(Formulas!$A$3*2))),1),ROUND(MIN(1,IF(Input!$A$11="Weekly",AR75/(Formulas!$A$3*1),AR75/(Formulas!$A$3*2))),1)*$C75))</f>
        <v>0</v>
      </c>
      <c r="AU75" s="79"/>
      <c r="AV75" s="77"/>
      <c r="AW75" s="77"/>
      <c r="AX75" s="80">
        <f>IF($C75="",ROUND(MIN(1,IF(Input!$A$11="Weekly",AV75/(Formulas!$A$3*1),AV75/(Formulas!$A$3*2))),1),IF(TEXT(ISNUMBER($C75),"#####")="False",ROUND(MIN(1,IF(Input!$A$11="Weekly",AV75/(Formulas!$A$3*1),AV75/(Formulas!$A$3*2))),1),ROUND(MIN(1,IF(Input!$A$11="Weekly",AV75/(Formulas!$A$3*1),AV75/(Formulas!$A$3*2))),1)*$C75))</f>
        <v>0</v>
      </c>
      <c r="AY75" s="79"/>
      <c r="AZ75" s="77"/>
      <c r="BA75" s="77"/>
      <c r="BB75" s="80">
        <f>IF($C75="",ROUND(MIN(1,IF(Input!$A$11="Weekly",AZ75/(Formulas!$A$3*1),AZ75/(Formulas!$A$3*2))),1),IF(TEXT(ISNUMBER($C75),"#####")="False",ROUND(MIN(1,IF(Input!$A$11="Weekly",AZ75/(Formulas!$A$3*1),AZ75/(Formulas!$A$3*2))),1),ROUND(MIN(1,IF(Input!$A$11="Weekly",AZ75/(Formulas!$A$3*1),AZ75/(Formulas!$A$3*2))),1)*$C75))</f>
        <v>0</v>
      </c>
      <c r="BC75" s="79"/>
      <c r="BD75" s="77"/>
      <c r="BE75" s="77"/>
      <c r="BF75" s="80">
        <f>IF($C75="",ROUND(MIN(1,IF(Input!$A$11="Weekly",BD75/(Formulas!$A$3*1),BD75/(Formulas!$A$3*2))),1),IF(TEXT(ISNUMBER($C75),"#####")="False",ROUND(MIN(1,IF(Input!$A$11="Weekly",BD75/(Formulas!$A$3*1),BD75/(Formulas!$A$3*2))),1),ROUND(MIN(1,IF(Input!$A$11="Weekly",BD75/(Formulas!$A$3*1),BD75/(Formulas!$A$3*2))),1)*$C75))</f>
        <v>0</v>
      </c>
      <c r="BG75" s="79"/>
      <c r="BH75" s="77"/>
      <c r="BI75" s="77"/>
      <c r="BJ75" s="80">
        <f>IF($C75="",ROUND(MIN(1,IF(Input!$A$11="Weekly",BH75/(Formulas!$A$3*1),BH75/(Formulas!$A$3*2))),1),IF(TEXT(ISNUMBER($C75),"#####")="False",ROUND(MIN(1,IF(Input!$A$11="Weekly",BH75/(Formulas!$A$3*1),BH75/(Formulas!$A$3*2))),1),ROUND(MIN(1,IF(Input!$A$11="Weekly",BH75/(Formulas!$A$3*1),BH75/(Formulas!$A$3*2))),1)*$C75))</f>
        <v>0</v>
      </c>
      <c r="BK75" s="79"/>
      <c r="BL75" s="77"/>
      <c r="BM75" s="77"/>
      <c r="BN75" s="80">
        <f>IF($C75="",ROUND(MIN(1,IF(Input!$A$11="Weekly",BL75/(Formulas!$A$3*1),BL75/(Formulas!$A$3*2))),1),IF(TEXT(ISNUMBER($C75),"#####")="False",ROUND(MIN(1,IF(Input!$A$11="Weekly",BL75/(Formulas!$A$3*1),BL75/(Formulas!$A$3*2))),1),ROUND(MIN(1,IF(Input!$A$11="Weekly",BL75/(Formulas!$A$3*1),BL75/(Formulas!$A$3*2))),1)*$C75))</f>
        <v>0</v>
      </c>
      <c r="BO75" s="79"/>
      <c r="BP75" s="77"/>
      <c r="BQ75" s="77"/>
      <c r="BR75" s="80">
        <f>IF($C75="",ROUND(MIN(1,IF(Input!$A$11="Weekly",BP75/(Formulas!$A$3*1),BP75/(Formulas!$A$3*2))),1),IF(TEXT(ISNUMBER($C75),"#####")="False",ROUND(MIN(1,IF(Input!$A$11="Weekly",BP75/(Formulas!$A$3*1),BP75/(Formulas!$A$3*2))),1),ROUND(MIN(1,IF(Input!$A$11="Weekly",BP75/(Formulas!$A$3*1),BP75/(Formulas!$A$3*2))),1)*$C75))</f>
        <v>0</v>
      </c>
      <c r="BS75" s="79"/>
      <c r="BT75" s="77"/>
      <c r="BU75" s="77"/>
      <c r="BV75" s="80">
        <f>IF($C75="",ROUND(MIN(1,IF(Input!$A$11="Weekly",BT75/(Formulas!$A$3*1),BT75/(Formulas!$A$3*2))),1),IF(TEXT(ISNUMBER($C75),"#####")="False",ROUND(MIN(1,IF(Input!$A$11="Weekly",BT75/(Formulas!$A$3*1),BT75/(Formulas!$A$3*2))),1),ROUND(MIN(1,IF(Input!$A$11="Weekly",BT75/(Formulas!$A$3*1),BT75/(Formulas!$A$3*2))),1)*$C75))</f>
        <v>0</v>
      </c>
      <c r="BW75" s="79"/>
      <c r="BX75" s="77"/>
      <c r="BY75" s="77"/>
      <c r="BZ75" s="80">
        <f>IF($C75="",ROUND(MIN(1,IF(Input!$A$11="Weekly",BX75/(Formulas!$A$3*1),BX75/(Formulas!$A$3*2))),1),IF(TEXT(ISNUMBER($C75),"#####")="False",ROUND(MIN(1,IF(Input!$A$11="Weekly",BX75/(Formulas!$A$3*1),BX75/(Formulas!$A$3*2))),1),ROUND(MIN(1,IF(Input!$A$11="Weekly",BX75/(Formulas!$A$3*1),BX75/(Formulas!$A$3*2))),1)*$C75))</f>
        <v>0</v>
      </c>
      <c r="CA75" s="79"/>
      <c r="CB75" s="77"/>
      <c r="CC75" s="77"/>
      <c r="CD75" s="80">
        <f>IF($C75="",ROUND(MIN(1,IF(Input!$A$11="Weekly",CB75/(Formulas!$A$3*1),CB75/(Formulas!$A$3*2))),1),IF(TEXT(ISNUMBER($C75),"#####")="False",ROUND(MIN(1,IF(Input!$A$11="Weekly",CB75/(Formulas!$A$3*1),CB75/(Formulas!$A$3*2))),1),ROUND(MIN(1,IF(Input!$A$11="Weekly",CB75/(Formulas!$A$3*1),CB75/(Formulas!$A$3*2))),1)*$C75))</f>
        <v>0</v>
      </c>
      <c r="CE75" s="79"/>
      <c r="CF75" s="77"/>
      <c r="CG75" s="77"/>
      <c r="CH75" s="80">
        <f>IF($C75="",ROUND(MIN(1,IF(Input!$A$11="Weekly",CF75/(Formulas!$A$3*1),CF75/(Formulas!$A$3*2))),1),IF(TEXT(ISNUMBER($C75),"#####")="False",ROUND(MIN(1,IF(Input!$A$11="Weekly",CF75/(Formulas!$A$3*1),CF75/(Formulas!$A$3*2))),1),ROUND(MIN(1,IF(Input!$A$11="Weekly",CF75/(Formulas!$A$3*1),CF75/(Formulas!$A$3*2))),1)*$C75))</f>
        <v>0</v>
      </c>
      <c r="CI75" s="79"/>
      <c r="CJ75" s="77"/>
      <c r="CK75" s="77"/>
      <c r="CL75" s="80">
        <f>IF($C75="",ROUND(MIN(1,IF(Input!$A$11="Weekly",CJ75/(Formulas!$A$3*1),CJ75/(Formulas!$A$3*2))),1),IF(TEXT(ISNUMBER($C75),"#####")="False",ROUND(MIN(1,IF(Input!$A$11="Weekly",CJ75/(Formulas!$A$3*1),CJ75/(Formulas!$A$3*2))),1),ROUND(MIN(1,IF(Input!$A$11="Weekly",CJ75/(Formulas!$A$3*1),CJ75/(Formulas!$A$3*2))),1)*$C75))</f>
        <v>0</v>
      </c>
      <c r="CM75" s="79"/>
      <c r="CN75" s="77"/>
      <c r="CO75" s="77"/>
      <c r="CP75" s="80">
        <f>IF($C75="",ROUND(MIN(1,IF(Input!$A$11="Weekly",CN75/(Formulas!$A$3*1),CN75/(Formulas!$A$3*2))),1),IF(TEXT(ISNUMBER($C75),"#####")="False",ROUND(MIN(1,IF(Input!$A$11="Weekly",CN75/(Formulas!$A$3*1),CN75/(Formulas!$A$3*2))),1),ROUND(MIN(1,IF(Input!$A$11="Weekly",CN75/(Formulas!$A$3*1),CN75/(Formulas!$A$3*2))),1)*$C75))</f>
        <v>0</v>
      </c>
      <c r="CQ75" s="79"/>
      <c r="CR75" s="77"/>
      <c r="CS75" s="77"/>
      <c r="CT75" s="80">
        <f>IF($C75="",ROUND(MIN(1,IF(Input!$A$11="Weekly",CR75/(Formulas!$A$3*1),CR75/(Formulas!$A$3*2))),1),IF(TEXT(ISNUMBER($C75),"#####")="False",ROUND(MIN(1,IF(Input!$A$11="Weekly",CR75/(Formulas!$A$3*1),CR75/(Formulas!$A$3*2))),1),ROUND(MIN(1,IF(Input!$A$11="Weekly",CR75/(Formulas!$A$3*1),CR75/(Formulas!$A$3*2))),1)*$C75))</f>
        <v>0</v>
      </c>
      <c r="CU75" s="79"/>
      <c r="CV75" s="77"/>
      <c r="CW75" s="77"/>
      <c r="CX75" s="80">
        <f>IF($C75="",ROUND(MIN(1,IF(Input!$A$11="Weekly",CV75/(Formulas!$A$3*1),CV75/(Formulas!$A$3*2))),1),IF(TEXT(ISNUMBER($C75),"#####")="False",ROUND(MIN(1,IF(Input!$A$11="Weekly",CV75/(Formulas!$A$3*1),CV75/(Formulas!$A$3*2))),1),ROUND(MIN(1,IF(Input!$A$11="Weekly",CV75/(Formulas!$A$3*1),CV75/(Formulas!$A$3*2))),1)*$C75))</f>
        <v>0</v>
      </c>
      <c r="CY75" s="79"/>
      <c r="CZ75" s="77"/>
      <c r="DA75" s="77"/>
      <c r="DB75" s="80">
        <f>IF($C75="",ROUND(MIN(1,IF(Input!$A$11="Weekly",CZ75/(Formulas!$A$3*1),CZ75/(Formulas!$A$3*2))),1),IF(TEXT(ISNUMBER($C75),"#####")="False",ROUND(MIN(1,IF(Input!$A$11="Weekly",CZ75/(Formulas!$A$3*1),CZ75/(Formulas!$A$3*2))),1),ROUND(MIN(1,IF(Input!$A$11="Weekly",CZ75/(Formulas!$A$3*1),CZ75/(Formulas!$A$3*2))),1)*$C75))</f>
        <v>0</v>
      </c>
      <c r="DC75" s="79"/>
      <c r="DD75" s="77"/>
      <c r="DE75" s="77"/>
      <c r="DF75" s="80">
        <f>IF($C75="",ROUND(MIN(1,IF(Input!$A$11="Weekly",DD75/(Formulas!$A$3*1),DD75/(Formulas!$A$3*2))),1),IF(TEXT(ISNUMBER($C75),"#####")="False",ROUND(MIN(1,IF(Input!$A$11="Weekly",DD75/(Formulas!$A$3*1),DD75/(Formulas!$A$3*2))),1),ROUND(MIN(1,IF(Input!$A$11="Weekly",DD75/(Formulas!$A$3*1),DD75/(Formulas!$A$3*2))),1)*$C75))</f>
        <v>0</v>
      </c>
      <c r="DG75" s="79"/>
      <c r="DH75" s="77"/>
      <c r="DI75" s="77"/>
      <c r="DJ75" s="80">
        <f>IF($C75="",ROUND(MIN(1,IF(Input!$A$11="Weekly",DH75/(Formulas!$A$3*1),DH75/(Formulas!$A$3*2))),1),IF(TEXT(ISNUMBER($C75),"#####")="False",ROUND(MIN(1,IF(Input!$A$11="Weekly",DH75/(Formulas!$A$3*1),DH75/(Formulas!$A$3*2))),1),ROUND(MIN(1,IF(Input!$A$11="Weekly",DH75/(Formulas!$A$3*1),DH75/(Formulas!$A$3*2))),1)*$C75))</f>
        <v>0</v>
      </c>
      <c r="DK75" s="79"/>
      <c r="DL75" s="77"/>
      <c r="DM75" s="77"/>
      <c r="DN75" s="80">
        <f>IF($C75="",ROUND(MIN(1,IF(Input!$A$11="Weekly",DL75/(Formulas!$A$3*1),DL75/(Formulas!$A$3*2))),1),IF(TEXT(ISNUMBER($C75),"#####")="False",ROUND(MIN(1,IF(Input!$A$11="Weekly",DL75/(Formulas!$A$3*1),DL75/(Formulas!$A$3*2))),1),ROUND(MIN(1,IF(Input!$A$11="Weekly",DL75/(Formulas!$A$3*1),DL75/(Formulas!$A$3*2))),1)*$C75))</f>
        <v>0</v>
      </c>
      <c r="DO75" s="79"/>
      <c r="DP75" s="77"/>
      <c r="DQ75" s="77"/>
      <c r="DR75" s="80">
        <f>IF($C75="",ROUND(MIN(1,IF(Input!$A$11="Weekly",DP75/(Formulas!$A$3*1),DP75/(Formulas!$A$3*2))),1),IF(TEXT(ISNUMBER($C75),"#####")="False",ROUND(MIN(1,IF(Input!$A$11="Weekly",DP75/(Formulas!$A$3*1),DP75/(Formulas!$A$3*2))),1),ROUND(MIN(1,IF(Input!$A$11="Weekly",DP75/(Formulas!$A$3*1),DP75/(Formulas!$A$3*2))),1)*$C75))</f>
        <v>0</v>
      </c>
      <c r="DS75" s="79"/>
      <c r="DT75" s="77"/>
      <c r="DU75" s="77"/>
      <c r="DV75" s="80">
        <f>IF($C75="",ROUND(MIN(1,IF(Input!$A$11="Weekly",DT75/(Formulas!$A$3*1),DT75/(Formulas!$A$3*2))),1),IF(TEXT(ISNUMBER($C75),"#####")="False",ROUND(MIN(1,IF(Input!$A$11="Weekly",DT75/(Formulas!$A$3*1),DT75/(Formulas!$A$3*2))),1),ROUND(MIN(1,IF(Input!$A$11="Weekly",DT75/(Formulas!$A$3*1),DT75/(Formulas!$A$3*2))),1)*$C75))</f>
        <v>0</v>
      </c>
      <c r="DW75" s="79"/>
      <c r="DX75" s="77"/>
      <c r="DY75" s="77"/>
      <c r="DZ75" s="80">
        <f>IF($C75="",ROUND(MIN(1,IF(Input!$A$11="Weekly",DX75/(Formulas!$A$3*1),DX75/(Formulas!$A$3*2))),1),IF(TEXT(ISNUMBER($C75),"#####")="False",ROUND(MIN(1,IF(Input!$A$11="Weekly",DX75/(Formulas!$A$3*1),DX75/(Formulas!$A$3*2))),1),ROUND(MIN(1,IF(Input!$A$11="Weekly",DX75/(Formulas!$A$3*1),DX75/(Formulas!$A$3*2))),1)*$C75))</f>
        <v>0</v>
      </c>
      <c r="EA75" s="79"/>
      <c r="EB75" s="77"/>
      <c r="EC75" s="77"/>
      <c r="ED75" s="80">
        <f>IF($C75="",ROUND(MIN(1,IF(Input!$A$11="Weekly",EB75/(Formulas!$A$3*1),EB75/(Formulas!$A$3*2))),1),IF(TEXT(ISNUMBER($C75),"#####")="False",ROUND(MIN(1,IF(Input!$A$11="Weekly",EB75/(Formulas!$A$3*1),EB75/(Formulas!$A$3*2))),1),ROUND(MIN(1,IF(Input!$A$11="Weekly",EB75/(Formulas!$A$3*1),EB75/(Formulas!$A$3*2))),1)*$C75))</f>
        <v>0</v>
      </c>
      <c r="EE75" s="79"/>
      <c r="EF75" s="77"/>
      <c r="EG75" s="77"/>
      <c r="EH75" s="80">
        <f>IF($C75="",ROUND(MIN(1,IF(Input!$A$11="Weekly",EF75/(Formulas!$A$3*1),EF75/(Formulas!$A$3*2))),1),IF(TEXT(ISNUMBER($C75),"#####")="False",ROUND(MIN(1,IF(Input!$A$11="Weekly",EF75/(Formulas!$A$3*1),EF75/(Formulas!$A$3*2))),1),ROUND(MIN(1,IF(Input!$A$11="Weekly",EF75/(Formulas!$A$3*1),EF75/(Formulas!$A$3*2))),1)*$C75))</f>
        <v>0</v>
      </c>
      <c r="EI75" s="79"/>
      <c r="EJ75" s="77"/>
      <c r="EK75" s="77"/>
      <c r="EL75" s="80">
        <f>IF($C75="",ROUND(MIN(1,IF(Input!$A$11="Weekly",EJ75/(Formulas!$A$3*1),EJ75/(Formulas!$A$3*2))),1),IF(TEXT(ISNUMBER($C75),"#####")="False",ROUND(MIN(1,IF(Input!$A$11="Weekly",EJ75/(Formulas!$A$3*1),EJ75/(Formulas!$A$3*2))),1),ROUND(MIN(1,IF(Input!$A$11="Weekly",EJ75/(Formulas!$A$3*1),EJ75/(Formulas!$A$3*2))),1)*$C75))</f>
        <v>0</v>
      </c>
      <c r="EM75" s="79"/>
      <c r="EN75" s="77"/>
      <c r="EO75" s="77"/>
      <c r="EP75" s="80">
        <f>IF($C75="",ROUND(MIN(1,IF(Input!$A$11="Weekly",EN75/(Formulas!$A$3*1),EN75/(Formulas!$A$3*2))),1),IF(TEXT(ISNUMBER($C75),"#####")="False",ROUND(MIN(1,IF(Input!$A$11="Weekly",EN75/(Formulas!$A$3*1),EN75/(Formulas!$A$3*2))),1),ROUND(MIN(1,IF(Input!$A$11="Weekly",EN75/(Formulas!$A$3*1),EN75/(Formulas!$A$3*2))),1)*$C75))</f>
        <v>0</v>
      </c>
      <c r="EQ75" s="79"/>
      <c r="ER75" s="77"/>
      <c r="ES75" s="77"/>
      <c r="ET75" s="80">
        <f>IF($C75="",ROUND(MIN(1,IF(Input!$A$11="Weekly",ER75/(Formulas!$A$3*1),ER75/(Formulas!$A$3*2))),1),IF(TEXT(ISNUMBER($C75),"#####")="False",ROUND(MIN(1,IF(Input!$A$11="Weekly",ER75/(Formulas!$A$3*1),ER75/(Formulas!$A$3*2))),1),ROUND(MIN(1,IF(Input!$A$11="Weekly",ER75/(Formulas!$A$3*1),ER75/(Formulas!$A$3*2))),1)*$C75))</f>
        <v>0</v>
      </c>
      <c r="EU75" s="79"/>
      <c r="EV75" s="77"/>
      <c r="EW75" s="77"/>
      <c r="EX75" s="80">
        <f>IF($C75="",ROUND(MIN(1,IF(Input!$A$11="Weekly",EV75/(Formulas!$A$3*1),EV75/(Formulas!$A$3*2))),1),IF(TEXT(ISNUMBER($C75),"#####")="False",ROUND(MIN(1,IF(Input!$A$11="Weekly",EV75/(Formulas!$A$3*1),EV75/(Formulas!$A$3*2))),1),ROUND(MIN(1,IF(Input!$A$11="Weekly",EV75/(Formulas!$A$3*1),EV75/(Formulas!$A$3*2))),1)*$C75))</f>
        <v>0</v>
      </c>
      <c r="EY75" s="79"/>
      <c r="EZ75" s="77"/>
      <c r="FA75" s="77"/>
      <c r="FB75" s="80">
        <f>IF($C75="",ROUND(MIN(1,IF(Input!$A$11="Weekly",EZ75/(Formulas!$A$3*1),EZ75/(Formulas!$A$3*2))),1),IF(TEXT(ISNUMBER($C75),"#####")="False",ROUND(MIN(1,IF(Input!$A$11="Weekly",EZ75/(Formulas!$A$3*1),EZ75/(Formulas!$A$3*2))),1),ROUND(MIN(1,IF(Input!$A$11="Weekly",EZ75/(Formulas!$A$3*1),EZ75/(Formulas!$A$3*2))),1)*$C75))</f>
        <v>0</v>
      </c>
      <c r="FC75" s="79"/>
      <c r="FD75" s="77"/>
      <c r="FE75" s="77"/>
      <c r="FF75" s="80">
        <f>IF($C75="",ROUND(MIN(1,IF(Input!$A$11="Weekly",FD75/(Formulas!$A$3*1),FD75/(Formulas!$A$3*2))),1),IF(TEXT(ISNUMBER($C75),"#####")="False",ROUND(MIN(1,IF(Input!$A$11="Weekly",FD75/(Formulas!$A$3*1),FD75/(Formulas!$A$3*2))),1),ROUND(MIN(1,IF(Input!$A$11="Weekly",FD75/(Formulas!$A$3*1),FD75/(Formulas!$A$3*2))),1)*$C75))</f>
        <v>0</v>
      </c>
      <c r="FG75" s="79"/>
      <c r="FH75" s="77"/>
      <c r="FI75" s="77"/>
      <c r="FJ75" s="80">
        <f>IF($C75="",ROUND(MIN(1,IF(Input!$A$11="Weekly",FH75/(Formulas!$A$3*1),FH75/(Formulas!$A$3*2))),1),IF(TEXT(ISNUMBER($C75),"#####")="False",ROUND(MIN(1,IF(Input!$A$11="Weekly",FH75/(Formulas!$A$3*1),FH75/(Formulas!$A$3*2))),1),ROUND(MIN(1,IF(Input!$A$11="Weekly",FH75/(Formulas!$A$3*1),FH75/(Formulas!$A$3*2))),1)*$C75))</f>
        <v>0</v>
      </c>
      <c r="FK75" s="79"/>
      <c r="FL75" s="77"/>
      <c r="FM75" s="77"/>
      <c r="FN75" s="80">
        <f>IF($C75="",ROUND(MIN(1,IF(Input!$A$11="Weekly",FL75/(Formulas!$A$3*1),FL75/(Formulas!$A$3*2))),1),IF(TEXT(ISNUMBER($C75),"#####")="False",ROUND(MIN(1,IF(Input!$A$11="Weekly",FL75/(Formulas!$A$3*1),FL75/(Formulas!$A$3*2))),1),ROUND(MIN(1,IF(Input!$A$11="Weekly",FL75/(Formulas!$A$3*1),FL75/(Formulas!$A$3*2))),1)*$C75))</f>
        <v>0</v>
      </c>
      <c r="FO75" s="79"/>
      <c r="FP75" s="77"/>
      <c r="FQ75" s="77"/>
      <c r="FR75" s="80">
        <f>IF($C75="",ROUND(MIN(1,IF(Input!$A$11="Weekly",FP75/(Formulas!$A$3*1),FP75/(Formulas!$A$3*2))),1),IF(TEXT(ISNUMBER($C75),"#####")="False",ROUND(MIN(1,IF(Input!$A$11="Weekly",FP75/(Formulas!$A$3*1),FP75/(Formulas!$A$3*2))),1),ROUND(MIN(1,IF(Input!$A$11="Weekly",FP75/(Formulas!$A$3*1),FP75/(Formulas!$A$3*2))),1)*$C75))</f>
        <v>0</v>
      </c>
      <c r="FS75" s="79"/>
      <c r="FT75" s="77"/>
      <c r="FU75" s="77"/>
      <c r="FV75" s="80">
        <f>IF($C75="",ROUND(MIN(1,IF(Input!$A$11="Weekly",FT75/(Formulas!$A$3*1),FT75/(Formulas!$A$3*2))),1),IF(TEXT(ISNUMBER($C75),"#####")="False",ROUND(MIN(1,IF(Input!$A$11="Weekly",FT75/(Formulas!$A$3*1),FT75/(Formulas!$A$3*2))),1),ROUND(MIN(1,IF(Input!$A$11="Weekly",FT75/(Formulas!$A$3*1),FT75/(Formulas!$A$3*2))),1)*$C75))</f>
        <v>0</v>
      </c>
      <c r="FW75" s="79"/>
      <c r="FX75" s="77"/>
      <c r="FY75" s="77"/>
      <c r="FZ75" s="80">
        <f>IF($C75="",ROUND(MIN(1,IF(Input!$A$11="Weekly",FX75/(Formulas!$A$3*1),FX75/(Formulas!$A$3*2))),1),IF(TEXT(ISNUMBER($C75),"#####")="False",ROUND(MIN(1,IF(Input!$A$11="Weekly",FX75/(Formulas!$A$3*1),FX75/(Formulas!$A$3*2))),1),ROUND(MIN(1,IF(Input!$A$11="Weekly",FX75/(Formulas!$A$3*1),FX75/(Formulas!$A$3*2))),1)*$C75))</f>
        <v>0</v>
      </c>
      <c r="GA75" s="79"/>
      <c r="GB75" s="77"/>
      <c r="GC75" s="77"/>
      <c r="GD75" s="80">
        <f>IF($C75="",ROUND(MIN(1,IF(Input!$A$11="Weekly",GB75/(Formulas!$A$3*1),GB75/(Formulas!$A$3*2))),1),IF(TEXT(ISNUMBER($C75),"#####")="False",ROUND(MIN(1,IF(Input!$A$11="Weekly",GB75/(Formulas!$A$3*1),GB75/(Formulas!$A$3*2))),1),ROUND(MIN(1,IF(Input!$A$11="Weekly",GB75/(Formulas!$A$3*1),GB75/(Formulas!$A$3*2))),1)*$C75))</f>
        <v>0</v>
      </c>
      <c r="GE75" s="79"/>
      <c r="GF75" s="77"/>
      <c r="GG75" s="77"/>
      <c r="GH75" s="80">
        <f>IF($C75="",ROUND(MIN(1,IF(Input!$A$11="Weekly",GF75/(Formulas!$A$3*1),GF75/(Formulas!$A$3*2))),1),IF(TEXT(ISNUMBER($C75),"#####")="False",ROUND(MIN(1,IF(Input!$A$11="Weekly",GF75/(Formulas!$A$3*1),GF75/(Formulas!$A$3*2))),1),ROUND(MIN(1,IF(Input!$A$11="Weekly",GF75/(Formulas!$A$3*1),GF75/(Formulas!$A$3*2))),1)*$C75))</f>
        <v>0</v>
      </c>
      <c r="GI75" s="79"/>
      <c r="GJ75" s="77"/>
      <c r="GK75" s="77"/>
      <c r="GL75" s="80">
        <f>IF($C75="",ROUND(MIN(1,IF(Input!$A$11="Weekly",GJ75/(Formulas!$A$3*1),GJ75/(Formulas!$A$3*2))),1),IF(TEXT(ISNUMBER($C75),"#####")="False",ROUND(MIN(1,IF(Input!$A$11="Weekly",GJ75/(Formulas!$A$3*1),GJ75/(Formulas!$A$3*2))),1),ROUND(MIN(1,IF(Input!$A$11="Weekly",GJ75/(Formulas!$A$3*1),GJ75/(Formulas!$A$3*2))),1)*$C75))</f>
        <v>0</v>
      </c>
      <c r="GM75" s="79"/>
      <c r="GN75" s="77"/>
      <c r="GO75" s="77"/>
      <c r="GP75" s="80">
        <f>IF($C75="",ROUND(MIN(1,IF(Input!$A$11="Weekly",GN75/(Formulas!$A$3*1),GN75/(Formulas!$A$3*2))),1),IF(TEXT(ISNUMBER($C75),"#####")="False",ROUND(MIN(1,IF(Input!$A$11="Weekly",GN75/(Formulas!$A$3*1),GN75/(Formulas!$A$3*2))),1),ROUND(MIN(1,IF(Input!$A$11="Weekly",GN75/(Formulas!$A$3*1),GN75/(Formulas!$A$3*2))),1)*$C75))</f>
        <v>0</v>
      </c>
      <c r="GQ75" s="79"/>
      <c r="GR75" s="77"/>
      <c r="GS75" s="77"/>
      <c r="GT75" s="80">
        <f>IF($C75="",ROUND(MIN(1,IF(Input!$A$11="Weekly",GR75/(Formulas!$A$3*1),GR75/(Formulas!$A$3*2))),1),IF(TEXT(ISNUMBER($C75),"#####")="False",ROUND(MIN(1,IF(Input!$A$11="Weekly",GR75/(Formulas!$A$3*1),GR75/(Formulas!$A$3*2))),1),ROUND(MIN(1,IF(Input!$A$11="Weekly",GR75/(Formulas!$A$3*1),GR75/(Formulas!$A$3*2))),1)*$C75))</f>
        <v>0</v>
      </c>
      <c r="GU75" s="79"/>
      <c r="GV75" s="77"/>
      <c r="GW75" s="77"/>
      <c r="GX75" s="80">
        <f>IF($C75="",ROUND(MIN(1,IF(Input!$A$11="Weekly",GV75/(Formulas!$A$3*1),GV75/(Formulas!$A$3*2))),1),IF(TEXT(ISNUMBER($C75),"#####")="False",ROUND(MIN(1,IF(Input!$A$11="Weekly",GV75/(Formulas!$A$3*1),GV75/(Formulas!$A$3*2))),1),ROUND(MIN(1,IF(Input!$A$11="Weekly",GV75/(Formulas!$A$3*1),GV75/(Formulas!$A$3*2))),1)*$C75))</f>
        <v>0</v>
      </c>
      <c r="GY75" s="79"/>
      <c r="GZ75" s="77"/>
      <c r="HA75" s="77"/>
      <c r="HB75" s="80">
        <f>IF($C75="",ROUND(MIN(1,IF(Input!$A$11="Weekly",GZ75/(Formulas!$A$3*1),GZ75/(Formulas!$A$3*2))),1),IF(TEXT(ISNUMBER($C75),"#####")="False",ROUND(MIN(1,IF(Input!$A$11="Weekly",GZ75/(Formulas!$A$3*1),GZ75/(Formulas!$A$3*2))),1),ROUND(MIN(1,IF(Input!$A$11="Weekly",GZ75/(Formulas!$A$3*1),GZ75/(Formulas!$A$3*2))),1)*$C75))</f>
        <v>0</v>
      </c>
      <c r="HC75" s="79"/>
      <c r="HD75" s="77"/>
      <c r="HE75" s="77"/>
      <c r="HF75" s="80">
        <f>IF($C75="",ROUND(MIN(1,IF(Input!$A$11="Weekly",HD75/(Formulas!$A$3*1),HD75/(Formulas!$A$3*2))),1),IF(TEXT(ISNUMBER($C75),"#####")="False",ROUND(MIN(1,IF(Input!$A$11="Weekly",HD75/(Formulas!$A$3*1),HD75/(Formulas!$A$3*2))),1),ROUND(MIN(1,IF(Input!$A$11="Weekly",HD75/(Formulas!$A$3*1),HD75/(Formulas!$A$3*2))),1)*$C75))</f>
        <v>0</v>
      </c>
      <c r="HG75" s="79"/>
      <c r="HH75" s="35"/>
      <c r="HI75" s="35">
        <f t="shared" si="112"/>
        <v>0</v>
      </c>
      <c r="HJ75" s="35"/>
      <c r="HK75" s="35">
        <f t="shared" si="113"/>
        <v>0</v>
      </c>
      <c r="HL75" s="35"/>
      <c r="HM75" s="35">
        <f t="shared" si="114"/>
        <v>0</v>
      </c>
      <c r="HN75" s="35"/>
      <c r="HO75" s="35">
        <f t="shared" si="115"/>
        <v>0</v>
      </c>
      <c r="HP75" s="35"/>
      <c r="HQ75" s="35"/>
      <c r="HR75" s="35"/>
      <c r="HS75" s="35"/>
      <c r="HT75" s="35"/>
    </row>
    <row r="76" spans="1:228" x14ac:dyDescent="0.25">
      <c r="B76" s="74"/>
      <c r="D76" s="77"/>
      <c r="E76" s="77"/>
      <c r="F76" s="80">
        <f>IF($C76="",ROUND(MIN(1,IF(Input!$A$11="Weekly",D76/(Formulas!$A$3*1),D76/(Formulas!$A$3*2))),1),IF(TEXT(ISNUMBER($C76),"#####")="False",ROUND(MIN(1,IF(Input!$A$11="Weekly",D76/(Formulas!$A$3*1),D76/(Formulas!$A$3*2))),1),ROUND(MIN(1,IF(Input!$A$11="Weekly",D76/(Formulas!$A$3*1),D76/(Formulas!$A$3*2))),1)*$C76))</f>
        <v>0</v>
      </c>
      <c r="G76" s="101"/>
      <c r="H76" s="77"/>
      <c r="I76" s="77"/>
      <c r="J76" s="80">
        <f>IF($C76="",ROUND(MIN(1,IF(Input!$A$11="Weekly",H76/(Formulas!$A$3*1),H76/(Formulas!$A$3*2))),1),IF(TEXT(ISNUMBER($C76),"#####")="False",ROUND(MIN(1,IF(Input!$A$11="Weekly",H76/(Formulas!$A$3*1),H76/(Formulas!$A$3*2))),1),ROUND(MIN(1,IF(Input!$A$11="Weekly",H76/(Formulas!$A$3*1),H76/(Formulas!$A$3*2))),1)*$C76))</f>
        <v>0</v>
      </c>
      <c r="K76" s="101"/>
      <c r="L76" s="77"/>
      <c r="M76" s="77"/>
      <c r="N76" s="80">
        <f>IF($C76="",ROUND(MIN(1,IF(Input!$A$11="Weekly",L76/(Formulas!$A$3*1),L76/(Formulas!$A$3*2))),1),IF(TEXT(ISNUMBER($C76),"#####")="False",ROUND(MIN(1,IF(Input!$A$11="Weekly",L76/(Formulas!$A$3*1),L76/(Formulas!$A$3*2))),1),ROUND(MIN(1,IF(Input!$A$11="Weekly",L76/(Formulas!$A$3*1),L76/(Formulas!$A$3*2))),1)*$C76))</f>
        <v>0</v>
      </c>
      <c r="O76" s="101"/>
      <c r="P76" s="77"/>
      <c r="Q76" s="77"/>
      <c r="R76" s="80">
        <f>IF($C76="",ROUND(MIN(1,IF(Input!$A$11="Weekly",P76/(Formulas!$A$3*1),P76/(Formulas!$A$3*2))),1),IF(TEXT(ISNUMBER($C76),"#####")="False",ROUND(MIN(1,IF(Input!$A$11="Weekly",P76/(Formulas!$A$3*1),P76/(Formulas!$A$3*2))),1),ROUND(MIN(1,IF(Input!$A$11="Weekly",P76/(Formulas!$A$3*1),P76/(Formulas!$A$3*2))),1)*$C76))</f>
        <v>0</v>
      </c>
      <c r="S76" s="101"/>
      <c r="T76" s="77"/>
      <c r="U76" s="77"/>
      <c r="V76" s="80">
        <f>IF($C76="",ROUND(MIN(1,IF(Input!$A$11="Weekly",T76/(Formulas!$A$3*1),T76/(Formulas!$A$3*2))),1),IF(TEXT(ISNUMBER($C76),"#####")="False",ROUND(MIN(1,IF(Input!$A$11="Weekly",T76/(Formulas!$A$3*1),T76/(Formulas!$A$3*2))),1),ROUND(MIN(1,IF(Input!$A$11="Weekly",T76/(Formulas!$A$3*1),T76/(Formulas!$A$3*2))),1)*$C76))</f>
        <v>0</v>
      </c>
      <c r="W76" s="79"/>
      <c r="X76" s="77"/>
      <c r="Y76" s="77"/>
      <c r="Z76" s="80">
        <f>IF($C76="",ROUND(MIN(1,IF(Input!$A$11="Weekly",X76/(Formulas!$A$3*1),X76/(Formulas!$A$3*2))),1),IF(TEXT(ISNUMBER($C76),"#####")="False",ROUND(MIN(1,IF(Input!$A$11="Weekly",X76/(Formulas!$A$3*1),X76/(Formulas!$A$3*2))),1),ROUND(MIN(1,IF(Input!$A$11="Weekly",X76/(Formulas!$A$3*1),X76/(Formulas!$A$3*2))),1)*$C76))</f>
        <v>0</v>
      </c>
      <c r="AA76" s="101"/>
      <c r="AB76" s="77"/>
      <c r="AC76" s="77"/>
      <c r="AD76" s="80">
        <f>IF($C76="",ROUND(MIN(1,IF(Input!$A$11="Weekly",AB76/(Formulas!$A$3*1),AB76/(Formulas!$A$3*2))),1),IF(TEXT(ISNUMBER($C76),"#####")="False",ROUND(MIN(1,IF(Input!$A$11="Weekly",AB76/(Formulas!$A$3*1),AB76/(Formulas!$A$3*2))),1),ROUND(MIN(1,IF(Input!$A$11="Weekly",AB76/(Formulas!$A$3*1),AB76/(Formulas!$A$3*2))),1)*$C76))</f>
        <v>0</v>
      </c>
      <c r="AE76" s="101"/>
      <c r="AF76" s="77"/>
      <c r="AG76" s="77"/>
      <c r="AH76" s="80">
        <f>IF($C76="",ROUND(MIN(1,IF(Input!$A$11="Weekly",AF76/(Formulas!$A$3*1),AF76/(Formulas!$A$3*2))),1),IF(TEXT(ISNUMBER($C76),"#####")="False",ROUND(MIN(1,IF(Input!$A$11="Weekly",AF76/(Formulas!$A$3*1),AF76/(Formulas!$A$3*2))),1),ROUND(MIN(1,IF(Input!$A$11="Weekly",AF76/(Formulas!$A$3*1),AF76/(Formulas!$A$3*2))),1)*$C76))</f>
        <v>0</v>
      </c>
      <c r="AI76" s="101"/>
      <c r="AJ76" s="77"/>
      <c r="AK76" s="77"/>
      <c r="AL76" s="80">
        <f>IF($C76="",ROUND(MIN(1,IF(Input!$A$11="Weekly",AJ76/(Formulas!$A$3*1),AJ76/(Formulas!$A$3*2))),1),IF(TEXT(ISNUMBER($C76),"#####")="False",ROUND(MIN(1,IF(Input!$A$11="Weekly",AJ76/(Formulas!$A$3*1),AJ76/(Formulas!$A$3*2))),1),ROUND(MIN(1,IF(Input!$A$11="Weekly",AJ76/(Formulas!$A$3*1),AJ76/(Formulas!$A$3*2))),1)*$C76))</f>
        <v>0</v>
      </c>
      <c r="AM76" s="79"/>
      <c r="AN76" s="77"/>
      <c r="AO76" s="77"/>
      <c r="AP76" s="80">
        <f>IF($C76="",ROUND(MIN(1,IF(Input!$A$11="Weekly",AN76/(Formulas!$A$3*1),AN76/(Formulas!$A$3*2))),1),IF(TEXT(ISNUMBER($C76),"#####")="False",ROUND(MIN(1,IF(Input!$A$11="Weekly",AN76/(Formulas!$A$3*1),AN76/(Formulas!$A$3*2))),1),ROUND(MIN(1,IF(Input!$A$11="Weekly",AN76/(Formulas!$A$3*1),AN76/(Formulas!$A$3*2))),1)*$C76))</f>
        <v>0</v>
      </c>
      <c r="AQ76" s="79"/>
      <c r="AR76" s="77"/>
      <c r="AS76" s="77"/>
      <c r="AT76" s="80">
        <f>IF($C76="",ROUND(MIN(1,IF(Input!$A$11="Weekly",AR76/(Formulas!$A$3*1),AR76/(Formulas!$A$3*2))),1),IF(TEXT(ISNUMBER($C76),"#####")="False",ROUND(MIN(1,IF(Input!$A$11="Weekly",AR76/(Formulas!$A$3*1),AR76/(Formulas!$A$3*2))),1),ROUND(MIN(1,IF(Input!$A$11="Weekly",AR76/(Formulas!$A$3*1),AR76/(Formulas!$A$3*2))),1)*$C76))</f>
        <v>0</v>
      </c>
      <c r="AU76" s="79"/>
      <c r="AV76" s="77"/>
      <c r="AW76" s="77"/>
      <c r="AX76" s="80">
        <f>IF($C76="",ROUND(MIN(1,IF(Input!$A$11="Weekly",AV76/(Formulas!$A$3*1),AV76/(Formulas!$A$3*2))),1),IF(TEXT(ISNUMBER($C76),"#####")="False",ROUND(MIN(1,IF(Input!$A$11="Weekly",AV76/(Formulas!$A$3*1),AV76/(Formulas!$A$3*2))),1),ROUND(MIN(1,IF(Input!$A$11="Weekly",AV76/(Formulas!$A$3*1),AV76/(Formulas!$A$3*2))),1)*$C76))</f>
        <v>0</v>
      </c>
      <c r="AY76" s="79"/>
      <c r="AZ76" s="77"/>
      <c r="BA76" s="77"/>
      <c r="BB76" s="80">
        <f>IF($C76="",ROUND(MIN(1,IF(Input!$A$11="Weekly",AZ76/(Formulas!$A$3*1),AZ76/(Formulas!$A$3*2))),1),IF(TEXT(ISNUMBER($C76),"#####")="False",ROUND(MIN(1,IF(Input!$A$11="Weekly",AZ76/(Formulas!$A$3*1),AZ76/(Formulas!$A$3*2))),1),ROUND(MIN(1,IF(Input!$A$11="Weekly",AZ76/(Formulas!$A$3*1),AZ76/(Formulas!$A$3*2))),1)*$C76))</f>
        <v>0</v>
      </c>
      <c r="BC76" s="79"/>
      <c r="BD76" s="77"/>
      <c r="BE76" s="77"/>
      <c r="BF76" s="80">
        <f>IF($C76="",ROUND(MIN(1,IF(Input!$A$11="Weekly",BD76/(Formulas!$A$3*1),BD76/(Formulas!$A$3*2))),1),IF(TEXT(ISNUMBER($C76),"#####")="False",ROUND(MIN(1,IF(Input!$A$11="Weekly",BD76/(Formulas!$A$3*1),BD76/(Formulas!$A$3*2))),1),ROUND(MIN(1,IF(Input!$A$11="Weekly",BD76/(Formulas!$A$3*1),BD76/(Formulas!$A$3*2))),1)*$C76))</f>
        <v>0</v>
      </c>
      <c r="BG76" s="79"/>
      <c r="BH76" s="77"/>
      <c r="BI76" s="77"/>
      <c r="BJ76" s="80">
        <f>IF($C76="",ROUND(MIN(1,IF(Input!$A$11="Weekly",BH76/(Formulas!$A$3*1),BH76/(Formulas!$A$3*2))),1),IF(TEXT(ISNUMBER($C76),"#####")="False",ROUND(MIN(1,IF(Input!$A$11="Weekly",BH76/(Formulas!$A$3*1),BH76/(Formulas!$A$3*2))),1),ROUND(MIN(1,IF(Input!$A$11="Weekly",BH76/(Formulas!$A$3*1),BH76/(Formulas!$A$3*2))),1)*$C76))</f>
        <v>0</v>
      </c>
      <c r="BK76" s="79"/>
      <c r="BL76" s="77"/>
      <c r="BM76" s="77"/>
      <c r="BN76" s="80">
        <f>IF($C76="",ROUND(MIN(1,IF(Input!$A$11="Weekly",BL76/(Formulas!$A$3*1),BL76/(Formulas!$A$3*2))),1),IF(TEXT(ISNUMBER($C76),"#####")="False",ROUND(MIN(1,IF(Input!$A$11="Weekly",BL76/(Formulas!$A$3*1),BL76/(Formulas!$A$3*2))),1),ROUND(MIN(1,IF(Input!$A$11="Weekly",BL76/(Formulas!$A$3*1),BL76/(Formulas!$A$3*2))),1)*$C76))</f>
        <v>0</v>
      </c>
      <c r="BO76" s="79"/>
      <c r="BP76" s="77"/>
      <c r="BQ76" s="77"/>
      <c r="BR76" s="80">
        <f>IF($C76="",ROUND(MIN(1,IF(Input!$A$11="Weekly",BP76/(Formulas!$A$3*1),BP76/(Formulas!$A$3*2))),1),IF(TEXT(ISNUMBER($C76),"#####")="False",ROUND(MIN(1,IF(Input!$A$11="Weekly",BP76/(Formulas!$A$3*1),BP76/(Formulas!$A$3*2))),1),ROUND(MIN(1,IF(Input!$A$11="Weekly",BP76/(Formulas!$A$3*1),BP76/(Formulas!$A$3*2))),1)*$C76))</f>
        <v>0</v>
      </c>
      <c r="BS76" s="79"/>
      <c r="BT76" s="77"/>
      <c r="BU76" s="77"/>
      <c r="BV76" s="80">
        <f>IF($C76="",ROUND(MIN(1,IF(Input!$A$11="Weekly",BT76/(Formulas!$A$3*1),BT76/(Formulas!$A$3*2))),1),IF(TEXT(ISNUMBER($C76),"#####")="False",ROUND(MIN(1,IF(Input!$A$11="Weekly",BT76/(Formulas!$A$3*1),BT76/(Formulas!$A$3*2))),1),ROUND(MIN(1,IF(Input!$A$11="Weekly",BT76/(Formulas!$A$3*1),BT76/(Formulas!$A$3*2))),1)*$C76))</f>
        <v>0</v>
      </c>
      <c r="BW76" s="79"/>
      <c r="BX76" s="77"/>
      <c r="BY76" s="77"/>
      <c r="BZ76" s="80">
        <f>IF($C76="",ROUND(MIN(1,IF(Input!$A$11="Weekly",BX76/(Formulas!$A$3*1),BX76/(Formulas!$A$3*2))),1),IF(TEXT(ISNUMBER($C76),"#####")="False",ROUND(MIN(1,IF(Input!$A$11="Weekly",BX76/(Formulas!$A$3*1),BX76/(Formulas!$A$3*2))),1),ROUND(MIN(1,IF(Input!$A$11="Weekly",BX76/(Formulas!$A$3*1),BX76/(Formulas!$A$3*2))),1)*$C76))</f>
        <v>0</v>
      </c>
      <c r="CA76" s="79"/>
      <c r="CB76" s="77"/>
      <c r="CC76" s="77"/>
      <c r="CD76" s="80">
        <f>IF($C76="",ROUND(MIN(1,IF(Input!$A$11="Weekly",CB76/(Formulas!$A$3*1),CB76/(Formulas!$A$3*2))),1),IF(TEXT(ISNUMBER($C76),"#####")="False",ROUND(MIN(1,IF(Input!$A$11="Weekly",CB76/(Formulas!$A$3*1),CB76/(Formulas!$A$3*2))),1),ROUND(MIN(1,IF(Input!$A$11="Weekly",CB76/(Formulas!$A$3*1),CB76/(Formulas!$A$3*2))),1)*$C76))</f>
        <v>0</v>
      </c>
      <c r="CE76" s="79"/>
      <c r="CF76" s="77"/>
      <c r="CG76" s="77"/>
      <c r="CH76" s="80">
        <f>IF($C76="",ROUND(MIN(1,IF(Input!$A$11="Weekly",CF76/(Formulas!$A$3*1),CF76/(Formulas!$A$3*2))),1),IF(TEXT(ISNUMBER($C76),"#####")="False",ROUND(MIN(1,IF(Input!$A$11="Weekly",CF76/(Formulas!$A$3*1),CF76/(Formulas!$A$3*2))),1),ROUND(MIN(1,IF(Input!$A$11="Weekly",CF76/(Formulas!$A$3*1),CF76/(Formulas!$A$3*2))),1)*$C76))</f>
        <v>0</v>
      </c>
      <c r="CI76" s="79"/>
      <c r="CJ76" s="77"/>
      <c r="CK76" s="77"/>
      <c r="CL76" s="80">
        <f>IF($C76="",ROUND(MIN(1,IF(Input!$A$11="Weekly",CJ76/(Formulas!$A$3*1),CJ76/(Formulas!$A$3*2))),1),IF(TEXT(ISNUMBER($C76),"#####")="False",ROUND(MIN(1,IF(Input!$A$11="Weekly",CJ76/(Formulas!$A$3*1),CJ76/(Formulas!$A$3*2))),1),ROUND(MIN(1,IF(Input!$A$11="Weekly",CJ76/(Formulas!$A$3*1),CJ76/(Formulas!$A$3*2))),1)*$C76))</f>
        <v>0</v>
      </c>
      <c r="CM76" s="79"/>
      <c r="CN76" s="77"/>
      <c r="CO76" s="77"/>
      <c r="CP76" s="80">
        <f>IF($C76="",ROUND(MIN(1,IF(Input!$A$11="Weekly",CN76/(Formulas!$A$3*1),CN76/(Formulas!$A$3*2))),1),IF(TEXT(ISNUMBER($C76),"#####")="False",ROUND(MIN(1,IF(Input!$A$11="Weekly",CN76/(Formulas!$A$3*1),CN76/(Formulas!$A$3*2))),1),ROUND(MIN(1,IF(Input!$A$11="Weekly",CN76/(Formulas!$A$3*1),CN76/(Formulas!$A$3*2))),1)*$C76))</f>
        <v>0</v>
      </c>
      <c r="CQ76" s="79"/>
      <c r="CR76" s="77"/>
      <c r="CS76" s="77"/>
      <c r="CT76" s="80">
        <f>IF($C76="",ROUND(MIN(1,IF(Input!$A$11="Weekly",CR76/(Formulas!$A$3*1),CR76/(Formulas!$A$3*2))),1),IF(TEXT(ISNUMBER($C76),"#####")="False",ROUND(MIN(1,IF(Input!$A$11="Weekly",CR76/(Formulas!$A$3*1),CR76/(Formulas!$A$3*2))),1),ROUND(MIN(1,IF(Input!$A$11="Weekly",CR76/(Formulas!$A$3*1),CR76/(Formulas!$A$3*2))),1)*$C76))</f>
        <v>0</v>
      </c>
      <c r="CU76" s="79"/>
      <c r="CV76" s="77"/>
      <c r="CW76" s="77"/>
      <c r="CX76" s="80">
        <f>IF($C76="",ROUND(MIN(1,IF(Input!$A$11="Weekly",CV76/(Formulas!$A$3*1),CV76/(Formulas!$A$3*2))),1),IF(TEXT(ISNUMBER($C76),"#####")="False",ROUND(MIN(1,IF(Input!$A$11="Weekly",CV76/(Formulas!$A$3*1),CV76/(Formulas!$A$3*2))),1),ROUND(MIN(1,IF(Input!$A$11="Weekly",CV76/(Formulas!$A$3*1),CV76/(Formulas!$A$3*2))),1)*$C76))</f>
        <v>0</v>
      </c>
      <c r="CY76" s="79"/>
      <c r="CZ76" s="77"/>
      <c r="DA76" s="77"/>
      <c r="DB76" s="80">
        <f>IF($C76="",ROUND(MIN(1,IF(Input!$A$11="Weekly",CZ76/(Formulas!$A$3*1),CZ76/(Formulas!$A$3*2))),1),IF(TEXT(ISNUMBER($C76),"#####")="False",ROUND(MIN(1,IF(Input!$A$11="Weekly",CZ76/(Formulas!$A$3*1),CZ76/(Formulas!$A$3*2))),1),ROUND(MIN(1,IF(Input!$A$11="Weekly",CZ76/(Formulas!$A$3*1),CZ76/(Formulas!$A$3*2))),1)*$C76))</f>
        <v>0</v>
      </c>
      <c r="DC76" s="79"/>
      <c r="DD76" s="77"/>
      <c r="DE76" s="77"/>
      <c r="DF76" s="80">
        <f>IF($C76="",ROUND(MIN(1,IF(Input!$A$11="Weekly",DD76/(Formulas!$A$3*1),DD76/(Formulas!$A$3*2))),1),IF(TEXT(ISNUMBER($C76),"#####")="False",ROUND(MIN(1,IF(Input!$A$11="Weekly",DD76/(Formulas!$A$3*1),DD76/(Formulas!$A$3*2))),1),ROUND(MIN(1,IF(Input!$A$11="Weekly",DD76/(Formulas!$A$3*1),DD76/(Formulas!$A$3*2))),1)*$C76))</f>
        <v>0</v>
      </c>
      <c r="DG76" s="79"/>
      <c r="DH76" s="77"/>
      <c r="DI76" s="77"/>
      <c r="DJ76" s="80">
        <f>IF($C76="",ROUND(MIN(1,IF(Input!$A$11="Weekly",DH76/(Formulas!$A$3*1),DH76/(Formulas!$A$3*2))),1),IF(TEXT(ISNUMBER($C76),"#####")="False",ROUND(MIN(1,IF(Input!$A$11="Weekly",DH76/(Formulas!$A$3*1),DH76/(Formulas!$A$3*2))),1),ROUND(MIN(1,IF(Input!$A$11="Weekly",DH76/(Formulas!$A$3*1),DH76/(Formulas!$A$3*2))),1)*$C76))</f>
        <v>0</v>
      </c>
      <c r="DK76" s="79"/>
      <c r="DL76" s="77"/>
      <c r="DM76" s="77"/>
      <c r="DN76" s="80">
        <f>IF($C76="",ROUND(MIN(1,IF(Input!$A$11="Weekly",DL76/(Formulas!$A$3*1),DL76/(Formulas!$A$3*2))),1),IF(TEXT(ISNUMBER($C76),"#####")="False",ROUND(MIN(1,IF(Input!$A$11="Weekly",DL76/(Formulas!$A$3*1),DL76/(Formulas!$A$3*2))),1),ROUND(MIN(1,IF(Input!$A$11="Weekly",DL76/(Formulas!$A$3*1),DL76/(Formulas!$A$3*2))),1)*$C76))</f>
        <v>0</v>
      </c>
      <c r="DO76" s="79"/>
      <c r="DP76" s="77"/>
      <c r="DQ76" s="77"/>
      <c r="DR76" s="80">
        <f>IF($C76="",ROUND(MIN(1,IF(Input!$A$11="Weekly",DP76/(Formulas!$A$3*1),DP76/(Formulas!$A$3*2))),1),IF(TEXT(ISNUMBER($C76),"#####")="False",ROUND(MIN(1,IF(Input!$A$11="Weekly",DP76/(Formulas!$A$3*1),DP76/(Formulas!$A$3*2))),1),ROUND(MIN(1,IF(Input!$A$11="Weekly",DP76/(Formulas!$A$3*1),DP76/(Formulas!$A$3*2))),1)*$C76))</f>
        <v>0</v>
      </c>
      <c r="DS76" s="79"/>
      <c r="DT76" s="77"/>
      <c r="DU76" s="77"/>
      <c r="DV76" s="80">
        <f>IF($C76="",ROUND(MIN(1,IF(Input!$A$11="Weekly",DT76/(Formulas!$A$3*1),DT76/(Formulas!$A$3*2))),1),IF(TEXT(ISNUMBER($C76),"#####")="False",ROUND(MIN(1,IF(Input!$A$11="Weekly",DT76/(Formulas!$A$3*1),DT76/(Formulas!$A$3*2))),1),ROUND(MIN(1,IF(Input!$A$11="Weekly",DT76/(Formulas!$A$3*1),DT76/(Formulas!$A$3*2))),1)*$C76))</f>
        <v>0</v>
      </c>
      <c r="DW76" s="79"/>
      <c r="DX76" s="77"/>
      <c r="DY76" s="77"/>
      <c r="DZ76" s="80">
        <f>IF($C76="",ROUND(MIN(1,IF(Input!$A$11="Weekly",DX76/(Formulas!$A$3*1),DX76/(Formulas!$A$3*2))),1),IF(TEXT(ISNUMBER($C76),"#####")="False",ROUND(MIN(1,IF(Input!$A$11="Weekly",DX76/(Formulas!$A$3*1),DX76/(Formulas!$A$3*2))),1),ROUND(MIN(1,IF(Input!$A$11="Weekly",DX76/(Formulas!$A$3*1),DX76/(Formulas!$A$3*2))),1)*$C76))</f>
        <v>0</v>
      </c>
      <c r="EA76" s="79"/>
      <c r="EB76" s="77"/>
      <c r="EC76" s="77"/>
      <c r="ED76" s="80">
        <f>IF($C76="",ROUND(MIN(1,IF(Input!$A$11="Weekly",EB76/(Formulas!$A$3*1),EB76/(Formulas!$A$3*2))),1),IF(TEXT(ISNUMBER($C76),"#####")="False",ROUND(MIN(1,IF(Input!$A$11="Weekly",EB76/(Formulas!$A$3*1),EB76/(Formulas!$A$3*2))),1),ROUND(MIN(1,IF(Input!$A$11="Weekly",EB76/(Formulas!$A$3*1),EB76/(Formulas!$A$3*2))),1)*$C76))</f>
        <v>0</v>
      </c>
      <c r="EE76" s="79"/>
      <c r="EF76" s="77"/>
      <c r="EG76" s="77"/>
      <c r="EH76" s="80">
        <f>IF($C76="",ROUND(MIN(1,IF(Input!$A$11="Weekly",EF76/(Formulas!$A$3*1),EF76/(Formulas!$A$3*2))),1),IF(TEXT(ISNUMBER($C76),"#####")="False",ROUND(MIN(1,IF(Input!$A$11="Weekly",EF76/(Formulas!$A$3*1),EF76/(Formulas!$A$3*2))),1),ROUND(MIN(1,IF(Input!$A$11="Weekly",EF76/(Formulas!$A$3*1),EF76/(Formulas!$A$3*2))),1)*$C76))</f>
        <v>0</v>
      </c>
      <c r="EI76" s="79"/>
      <c r="EJ76" s="77"/>
      <c r="EK76" s="77"/>
      <c r="EL76" s="80">
        <f>IF($C76="",ROUND(MIN(1,IF(Input!$A$11="Weekly",EJ76/(Formulas!$A$3*1),EJ76/(Formulas!$A$3*2))),1),IF(TEXT(ISNUMBER($C76),"#####")="False",ROUND(MIN(1,IF(Input!$A$11="Weekly",EJ76/(Formulas!$A$3*1),EJ76/(Formulas!$A$3*2))),1),ROUND(MIN(1,IF(Input!$A$11="Weekly",EJ76/(Formulas!$A$3*1),EJ76/(Formulas!$A$3*2))),1)*$C76))</f>
        <v>0</v>
      </c>
      <c r="EM76" s="79"/>
      <c r="EN76" s="77"/>
      <c r="EO76" s="77"/>
      <c r="EP76" s="80">
        <f>IF($C76="",ROUND(MIN(1,IF(Input!$A$11="Weekly",EN76/(Formulas!$A$3*1),EN76/(Formulas!$A$3*2))),1),IF(TEXT(ISNUMBER($C76),"#####")="False",ROUND(MIN(1,IF(Input!$A$11="Weekly",EN76/(Formulas!$A$3*1),EN76/(Formulas!$A$3*2))),1),ROUND(MIN(1,IF(Input!$A$11="Weekly",EN76/(Formulas!$A$3*1),EN76/(Formulas!$A$3*2))),1)*$C76))</f>
        <v>0</v>
      </c>
      <c r="EQ76" s="79"/>
      <c r="ER76" s="77"/>
      <c r="ES76" s="77"/>
      <c r="ET76" s="80">
        <f>IF($C76="",ROUND(MIN(1,IF(Input!$A$11="Weekly",ER76/(Formulas!$A$3*1),ER76/(Formulas!$A$3*2))),1),IF(TEXT(ISNUMBER($C76),"#####")="False",ROUND(MIN(1,IF(Input!$A$11="Weekly",ER76/(Formulas!$A$3*1),ER76/(Formulas!$A$3*2))),1),ROUND(MIN(1,IF(Input!$A$11="Weekly",ER76/(Formulas!$A$3*1),ER76/(Formulas!$A$3*2))),1)*$C76))</f>
        <v>0</v>
      </c>
      <c r="EU76" s="79"/>
      <c r="EV76" s="77"/>
      <c r="EW76" s="77"/>
      <c r="EX76" s="80">
        <f>IF($C76="",ROUND(MIN(1,IF(Input!$A$11="Weekly",EV76/(Formulas!$A$3*1),EV76/(Formulas!$A$3*2))),1),IF(TEXT(ISNUMBER($C76),"#####")="False",ROUND(MIN(1,IF(Input!$A$11="Weekly",EV76/(Formulas!$A$3*1),EV76/(Formulas!$A$3*2))),1),ROUND(MIN(1,IF(Input!$A$11="Weekly",EV76/(Formulas!$A$3*1),EV76/(Formulas!$A$3*2))),1)*$C76))</f>
        <v>0</v>
      </c>
      <c r="EY76" s="79"/>
      <c r="EZ76" s="77"/>
      <c r="FA76" s="77"/>
      <c r="FB76" s="80">
        <f>IF($C76="",ROUND(MIN(1,IF(Input!$A$11="Weekly",EZ76/(Formulas!$A$3*1),EZ76/(Formulas!$A$3*2))),1),IF(TEXT(ISNUMBER($C76),"#####")="False",ROUND(MIN(1,IF(Input!$A$11="Weekly",EZ76/(Formulas!$A$3*1),EZ76/(Formulas!$A$3*2))),1),ROUND(MIN(1,IF(Input!$A$11="Weekly",EZ76/(Formulas!$A$3*1),EZ76/(Formulas!$A$3*2))),1)*$C76))</f>
        <v>0</v>
      </c>
      <c r="FC76" s="79"/>
      <c r="FD76" s="77"/>
      <c r="FE76" s="77"/>
      <c r="FF76" s="80">
        <f>IF($C76="",ROUND(MIN(1,IF(Input!$A$11="Weekly",FD76/(Formulas!$A$3*1),FD76/(Formulas!$A$3*2))),1),IF(TEXT(ISNUMBER($C76),"#####")="False",ROUND(MIN(1,IF(Input!$A$11="Weekly",FD76/(Formulas!$A$3*1),FD76/(Formulas!$A$3*2))),1),ROUND(MIN(1,IF(Input!$A$11="Weekly",FD76/(Formulas!$A$3*1),FD76/(Formulas!$A$3*2))),1)*$C76))</f>
        <v>0</v>
      </c>
      <c r="FG76" s="79"/>
      <c r="FH76" s="77"/>
      <c r="FI76" s="77"/>
      <c r="FJ76" s="80">
        <f>IF($C76="",ROUND(MIN(1,IF(Input!$A$11="Weekly",FH76/(Formulas!$A$3*1),FH76/(Formulas!$A$3*2))),1),IF(TEXT(ISNUMBER($C76),"#####")="False",ROUND(MIN(1,IF(Input!$A$11="Weekly",FH76/(Formulas!$A$3*1),FH76/(Formulas!$A$3*2))),1),ROUND(MIN(1,IF(Input!$A$11="Weekly",FH76/(Formulas!$A$3*1),FH76/(Formulas!$A$3*2))),1)*$C76))</f>
        <v>0</v>
      </c>
      <c r="FK76" s="79"/>
      <c r="FL76" s="77"/>
      <c r="FM76" s="77"/>
      <c r="FN76" s="80">
        <f>IF($C76="",ROUND(MIN(1,IF(Input!$A$11="Weekly",FL76/(Formulas!$A$3*1),FL76/(Formulas!$A$3*2))),1),IF(TEXT(ISNUMBER($C76),"#####")="False",ROUND(MIN(1,IF(Input!$A$11="Weekly",FL76/(Formulas!$A$3*1),FL76/(Formulas!$A$3*2))),1),ROUND(MIN(1,IF(Input!$A$11="Weekly",FL76/(Formulas!$A$3*1),FL76/(Formulas!$A$3*2))),1)*$C76))</f>
        <v>0</v>
      </c>
      <c r="FO76" s="79"/>
      <c r="FP76" s="77"/>
      <c r="FQ76" s="77"/>
      <c r="FR76" s="80">
        <f>IF($C76="",ROUND(MIN(1,IF(Input!$A$11="Weekly",FP76/(Formulas!$A$3*1),FP76/(Formulas!$A$3*2))),1),IF(TEXT(ISNUMBER($C76),"#####")="False",ROUND(MIN(1,IF(Input!$A$11="Weekly",FP76/(Formulas!$A$3*1),FP76/(Formulas!$A$3*2))),1),ROUND(MIN(1,IF(Input!$A$11="Weekly",FP76/(Formulas!$A$3*1),FP76/(Formulas!$A$3*2))),1)*$C76))</f>
        <v>0</v>
      </c>
      <c r="FS76" s="79"/>
      <c r="FT76" s="77"/>
      <c r="FU76" s="77"/>
      <c r="FV76" s="80">
        <f>IF($C76="",ROUND(MIN(1,IF(Input!$A$11="Weekly",FT76/(Formulas!$A$3*1),FT76/(Formulas!$A$3*2))),1),IF(TEXT(ISNUMBER($C76),"#####")="False",ROUND(MIN(1,IF(Input!$A$11="Weekly",FT76/(Formulas!$A$3*1),FT76/(Formulas!$A$3*2))),1),ROUND(MIN(1,IF(Input!$A$11="Weekly",FT76/(Formulas!$A$3*1),FT76/(Formulas!$A$3*2))),1)*$C76))</f>
        <v>0</v>
      </c>
      <c r="FW76" s="79"/>
      <c r="FX76" s="77"/>
      <c r="FY76" s="77"/>
      <c r="FZ76" s="80">
        <f>IF($C76="",ROUND(MIN(1,IF(Input!$A$11="Weekly",FX76/(Formulas!$A$3*1),FX76/(Formulas!$A$3*2))),1),IF(TEXT(ISNUMBER($C76),"#####")="False",ROUND(MIN(1,IF(Input!$A$11="Weekly",FX76/(Formulas!$A$3*1),FX76/(Formulas!$A$3*2))),1),ROUND(MIN(1,IF(Input!$A$11="Weekly",FX76/(Formulas!$A$3*1),FX76/(Formulas!$A$3*2))),1)*$C76))</f>
        <v>0</v>
      </c>
      <c r="GA76" s="79"/>
      <c r="GB76" s="77"/>
      <c r="GC76" s="77"/>
      <c r="GD76" s="80">
        <f>IF($C76="",ROUND(MIN(1,IF(Input!$A$11="Weekly",GB76/(Formulas!$A$3*1),GB76/(Formulas!$A$3*2))),1),IF(TEXT(ISNUMBER($C76),"#####")="False",ROUND(MIN(1,IF(Input!$A$11="Weekly",GB76/(Formulas!$A$3*1),GB76/(Formulas!$A$3*2))),1),ROUND(MIN(1,IF(Input!$A$11="Weekly",GB76/(Formulas!$A$3*1),GB76/(Formulas!$A$3*2))),1)*$C76))</f>
        <v>0</v>
      </c>
      <c r="GE76" s="79"/>
      <c r="GF76" s="77"/>
      <c r="GG76" s="77"/>
      <c r="GH76" s="80">
        <f>IF($C76="",ROUND(MIN(1,IF(Input!$A$11="Weekly",GF76/(Formulas!$A$3*1),GF76/(Formulas!$A$3*2))),1),IF(TEXT(ISNUMBER($C76),"#####")="False",ROUND(MIN(1,IF(Input!$A$11="Weekly",GF76/(Formulas!$A$3*1),GF76/(Formulas!$A$3*2))),1),ROUND(MIN(1,IF(Input!$A$11="Weekly",GF76/(Formulas!$A$3*1),GF76/(Formulas!$A$3*2))),1)*$C76))</f>
        <v>0</v>
      </c>
      <c r="GI76" s="79"/>
      <c r="GJ76" s="77"/>
      <c r="GK76" s="77"/>
      <c r="GL76" s="80">
        <f>IF($C76="",ROUND(MIN(1,IF(Input!$A$11="Weekly",GJ76/(Formulas!$A$3*1),GJ76/(Formulas!$A$3*2))),1),IF(TEXT(ISNUMBER($C76),"#####")="False",ROUND(MIN(1,IF(Input!$A$11="Weekly",GJ76/(Formulas!$A$3*1),GJ76/(Formulas!$A$3*2))),1),ROUND(MIN(1,IF(Input!$A$11="Weekly",GJ76/(Formulas!$A$3*1),GJ76/(Formulas!$A$3*2))),1)*$C76))</f>
        <v>0</v>
      </c>
      <c r="GM76" s="79"/>
      <c r="GN76" s="77"/>
      <c r="GO76" s="77"/>
      <c r="GP76" s="80">
        <f>IF($C76="",ROUND(MIN(1,IF(Input!$A$11="Weekly",GN76/(Formulas!$A$3*1),GN76/(Formulas!$A$3*2))),1),IF(TEXT(ISNUMBER($C76),"#####")="False",ROUND(MIN(1,IF(Input!$A$11="Weekly",GN76/(Formulas!$A$3*1),GN76/(Formulas!$A$3*2))),1),ROUND(MIN(1,IF(Input!$A$11="Weekly",GN76/(Formulas!$A$3*1),GN76/(Formulas!$A$3*2))),1)*$C76))</f>
        <v>0</v>
      </c>
      <c r="GQ76" s="79"/>
      <c r="GR76" s="77"/>
      <c r="GS76" s="77"/>
      <c r="GT76" s="80">
        <f>IF($C76="",ROUND(MIN(1,IF(Input!$A$11="Weekly",GR76/(Formulas!$A$3*1),GR76/(Formulas!$A$3*2))),1),IF(TEXT(ISNUMBER($C76),"#####")="False",ROUND(MIN(1,IF(Input!$A$11="Weekly",GR76/(Formulas!$A$3*1),GR76/(Formulas!$A$3*2))),1),ROUND(MIN(1,IF(Input!$A$11="Weekly",GR76/(Formulas!$A$3*1),GR76/(Formulas!$A$3*2))),1)*$C76))</f>
        <v>0</v>
      </c>
      <c r="GU76" s="79"/>
      <c r="GV76" s="77"/>
      <c r="GW76" s="77"/>
      <c r="GX76" s="80">
        <f>IF($C76="",ROUND(MIN(1,IF(Input!$A$11="Weekly",GV76/(Formulas!$A$3*1),GV76/(Formulas!$A$3*2))),1),IF(TEXT(ISNUMBER($C76),"#####")="False",ROUND(MIN(1,IF(Input!$A$11="Weekly",GV76/(Formulas!$A$3*1),GV76/(Formulas!$A$3*2))),1),ROUND(MIN(1,IF(Input!$A$11="Weekly",GV76/(Formulas!$A$3*1),GV76/(Formulas!$A$3*2))),1)*$C76))</f>
        <v>0</v>
      </c>
      <c r="GY76" s="79"/>
      <c r="GZ76" s="77"/>
      <c r="HA76" s="77"/>
      <c r="HB76" s="80">
        <f>IF($C76="",ROUND(MIN(1,IF(Input!$A$11="Weekly",GZ76/(Formulas!$A$3*1),GZ76/(Formulas!$A$3*2))),1),IF(TEXT(ISNUMBER($C76),"#####")="False",ROUND(MIN(1,IF(Input!$A$11="Weekly",GZ76/(Formulas!$A$3*1),GZ76/(Formulas!$A$3*2))),1),ROUND(MIN(1,IF(Input!$A$11="Weekly",GZ76/(Formulas!$A$3*1),GZ76/(Formulas!$A$3*2))),1)*$C76))</f>
        <v>0</v>
      </c>
      <c r="HC76" s="79"/>
      <c r="HD76" s="77"/>
      <c r="HE76" s="77"/>
      <c r="HF76" s="80">
        <f>IF($C76="",ROUND(MIN(1,IF(Input!$A$11="Weekly",HD76/(Formulas!$A$3*1),HD76/(Formulas!$A$3*2))),1),IF(TEXT(ISNUMBER($C76),"#####")="False",ROUND(MIN(1,IF(Input!$A$11="Weekly",HD76/(Formulas!$A$3*1),HD76/(Formulas!$A$3*2))),1),ROUND(MIN(1,IF(Input!$A$11="Weekly",HD76/(Formulas!$A$3*1),HD76/(Formulas!$A$3*2))),1)*$C76))</f>
        <v>0</v>
      </c>
      <c r="HG76" s="79"/>
      <c r="HH76" s="35"/>
      <c r="HI76" s="35">
        <f t="shared" si="112"/>
        <v>0</v>
      </c>
      <c r="HJ76" s="35"/>
      <c r="HK76" s="35">
        <f t="shared" si="113"/>
        <v>0</v>
      </c>
      <c r="HL76" s="35"/>
      <c r="HM76" s="35">
        <f t="shared" si="114"/>
        <v>0</v>
      </c>
      <c r="HN76" s="35"/>
      <c r="HO76" s="35">
        <f t="shared" si="115"/>
        <v>0</v>
      </c>
      <c r="HP76" s="35"/>
      <c r="HQ76" s="35"/>
      <c r="HR76" s="35"/>
      <c r="HS76" s="35"/>
      <c r="HT76" s="35"/>
    </row>
    <row r="77" spans="1:228" x14ac:dyDescent="0.25">
      <c r="B77" s="74"/>
      <c r="D77" s="77"/>
      <c r="E77" s="77"/>
      <c r="F77" s="80">
        <f>IF($C77="",ROUND(MIN(1,IF(Input!$A$11="Weekly",D77/(Formulas!$A$3*1),D77/(Formulas!$A$3*2))),1),IF(TEXT(ISNUMBER($C77),"#####")="False",ROUND(MIN(1,IF(Input!$A$11="Weekly",D77/(Formulas!$A$3*1),D77/(Formulas!$A$3*2))),1),ROUND(MIN(1,IF(Input!$A$11="Weekly",D77/(Formulas!$A$3*1),D77/(Formulas!$A$3*2))),1)*$C77))</f>
        <v>0</v>
      </c>
      <c r="G77" s="101"/>
      <c r="H77" s="77"/>
      <c r="I77" s="77"/>
      <c r="J77" s="80">
        <f>IF($C77="",ROUND(MIN(1,IF(Input!$A$11="Weekly",H77/(Formulas!$A$3*1),H77/(Formulas!$A$3*2))),1),IF(TEXT(ISNUMBER($C77),"#####")="False",ROUND(MIN(1,IF(Input!$A$11="Weekly",H77/(Formulas!$A$3*1),H77/(Formulas!$A$3*2))),1),ROUND(MIN(1,IF(Input!$A$11="Weekly",H77/(Formulas!$A$3*1),H77/(Formulas!$A$3*2))),1)*$C77))</f>
        <v>0</v>
      </c>
      <c r="K77" s="101"/>
      <c r="L77" s="77"/>
      <c r="M77" s="77"/>
      <c r="N77" s="80">
        <f>IF($C77="",ROUND(MIN(1,IF(Input!$A$11="Weekly",L77/(Formulas!$A$3*1),L77/(Formulas!$A$3*2))),1),IF(TEXT(ISNUMBER($C77),"#####")="False",ROUND(MIN(1,IF(Input!$A$11="Weekly",L77/(Formulas!$A$3*1),L77/(Formulas!$A$3*2))),1),ROUND(MIN(1,IF(Input!$A$11="Weekly",L77/(Formulas!$A$3*1),L77/(Formulas!$A$3*2))),1)*$C77))</f>
        <v>0</v>
      </c>
      <c r="O77" s="101"/>
      <c r="P77" s="77"/>
      <c r="Q77" s="77"/>
      <c r="R77" s="80">
        <f>IF($C77="",ROUND(MIN(1,IF(Input!$A$11="Weekly",P77/(Formulas!$A$3*1),P77/(Formulas!$A$3*2))),1),IF(TEXT(ISNUMBER($C77),"#####")="False",ROUND(MIN(1,IF(Input!$A$11="Weekly",P77/(Formulas!$A$3*1),P77/(Formulas!$A$3*2))),1),ROUND(MIN(1,IF(Input!$A$11="Weekly",P77/(Formulas!$A$3*1),P77/(Formulas!$A$3*2))),1)*$C77))</f>
        <v>0</v>
      </c>
      <c r="S77" s="101"/>
      <c r="T77" s="77"/>
      <c r="U77" s="77"/>
      <c r="V77" s="80">
        <f>IF($C77="",ROUND(MIN(1,IF(Input!$A$11="Weekly",T77/(Formulas!$A$3*1),T77/(Formulas!$A$3*2))),1),IF(TEXT(ISNUMBER($C77),"#####")="False",ROUND(MIN(1,IF(Input!$A$11="Weekly",T77/(Formulas!$A$3*1),T77/(Formulas!$A$3*2))),1),ROUND(MIN(1,IF(Input!$A$11="Weekly",T77/(Formulas!$A$3*1),T77/(Formulas!$A$3*2))),1)*$C77))</f>
        <v>0</v>
      </c>
      <c r="W77" s="79"/>
      <c r="X77" s="77"/>
      <c r="Y77" s="77"/>
      <c r="Z77" s="80">
        <f>IF($C77="",ROUND(MIN(1,IF(Input!$A$11="Weekly",X77/(Formulas!$A$3*1),X77/(Formulas!$A$3*2))),1),IF(TEXT(ISNUMBER($C77),"#####")="False",ROUND(MIN(1,IF(Input!$A$11="Weekly",X77/(Formulas!$A$3*1),X77/(Formulas!$A$3*2))),1),ROUND(MIN(1,IF(Input!$A$11="Weekly",X77/(Formulas!$A$3*1),X77/(Formulas!$A$3*2))),1)*$C77))</f>
        <v>0</v>
      </c>
      <c r="AA77" s="101"/>
      <c r="AB77" s="77"/>
      <c r="AC77" s="77"/>
      <c r="AD77" s="80">
        <f>IF($C77="",ROUND(MIN(1,IF(Input!$A$11="Weekly",AB77/(Formulas!$A$3*1),AB77/(Formulas!$A$3*2))),1),IF(TEXT(ISNUMBER($C77),"#####")="False",ROUND(MIN(1,IF(Input!$A$11="Weekly",AB77/(Formulas!$A$3*1),AB77/(Formulas!$A$3*2))),1),ROUND(MIN(1,IF(Input!$A$11="Weekly",AB77/(Formulas!$A$3*1),AB77/(Formulas!$A$3*2))),1)*$C77))</f>
        <v>0</v>
      </c>
      <c r="AE77" s="101"/>
      <c r="AF77" s="77"/>
      <c r="AG77" s="77"/>
      <c r="AH77" s="80">
        <f>IF($C77="",ROUND(MIN(1,IF(Input!$A$11="Weekly",AF77/(Formulas!$A$3*1),AF77/(Formulas!$A$3*2))),1),IF(TEXT(ISNUMBER($C77),"#####")="False",ROUND(MIN(1,IF(Input!$A$11="Weekly",AF77/(Formulas!$A$3*1),AF77/(Formulas!$A$3*2))),1),ROUND(MIN(1,IF(Input!$A$11="Weekly",AF77/(Formulas!$A$3*1),AF77/(Formulas!$A$3*2))),1)*$C77))</f>
        <v>0</v>
      </c>
      <c r="AI77" s="101"/>
      <c r="AJ77" s="77"/>
      <c r="AK77" s="77"/>
      <c r="AL77" s="80">
        <f>IF($C77="",ROUND(MIN(1,IF(Input!$A$11="Weekly",AJ77/(Formulas!$A$3*1),AJ77/(Formulas!$A$3*2))),1),IF(TEXT(ISNUMBER($C77),"#####")="False",ROUND(MIN(1,IF(Input!$A$11="Weekly",AJ77/(Formulas!$A$3*1),AJ77/(Formulas!$A$3*2))),1),ROUND(MIN(1,IF(Input!$A$11="Weekly",AJ77/(Formulas!$A$3*1),AJ77/(Formulas!$A$3*2))),1)*$C77))</f>
        <v>0</v>
      </c>
      <c r="AM77" s="79"/>
      <c r="AN77" s="77"/>
      <c r="AO77" s="77"/>
      <c r="AP77" s="80">
        <f>IF($C77="",ROUND(MIN(1,IF(Input!$A$11="Weekly",AN77/(Formulas!$A$3*1),AN77/(Formulas!$A$3*2))),1),IF(TEXT(ISNUMBER($C77),"#####")="False",ROUND(MIN(1,IF(Input!$A$11="Weekly",AN77/(Formulas!$A$3*1),AN77/(Formulas!$A$3*2))),1),ROUND(MIN(1,IF(Input!$A$11="Weekly",AN77/(Formulas!$A$3*1),AN77/(Formulas!$A$3*2))),1)*$C77))</f>
        <v>0</v>
      </c>
      <c r="AQ77" s="79"/>
      <c r="AR77" s="77"/>
      <c r="AS77" s="77"/>
      <c r="AT77" s="80">
        <f>IF($C77="",ROUND(MIN(1,IF(Input!$A$11="Weekly",AR77/(Formulas!$A$3*1),AR77/(Formulas!$A$3*2))),1),IF(TEXT(ISNUMBER($C77),"#####")="False",ROUND(MIN(1,IF(Input!$A$11="Weekly",AR77/(Formulas!$A$3*1),AR77/(Formulas!$A$3*2))),1),ROUND(MIN(1,IF(Input!$A$11="Weekly",AR77/(Formulas!$A$3*1),AR77/(Formulas!$A$3*2))),1)*$C77))</f>
        <v>0</v>
      </c>
      <c r="AU77" s="79"/>
      <c r="AV77" s="77"/>
      <c r="AW77" s="77"/>
      <c r="AX77" s="80">
        <f>IF($C77="",ROUND(MIN(1,IF(Input!$A$11="Weekly",AV77/(Formulas!$A$3*1),AV77/(Formulas!$A$3*2))),1),IF(TEXT(ISNUMBER($C77),"#####")="False",ROUND(MIN(1,IF(Input!$A$11="Weekly",AV77/(Formulas!$A$3*1),AV77/(Formulas!$A$3*2))),1),ROUND(MIN(1,IF(Input!$A$11="Weekly",AV77/(Formulas!$A$3*1),AV77/(Formulas!$A$3*2))),1)*$C77))</f>
        <v>0</v>
      </c>
      <c r="AY77" s="79"/>
      <c r="AZ77" s="77"/>
      <c r="BA77" s="77"/>
      <c r="BB77" s="80">
        <f>IF($C77="",ROUND(MIN(1,IF(Input!$A$11="Weekly",AZ77/(Formulas!$A$3*1),AZ77/(Formulas!$A$3*2))),1),IF(TEXT(ISNUMBER($C77),"#####")="False",ROUND(MIN(1,IF(Input!$A$11="Weekly",AZ77/(Formulas!$A$3*1),AZ77/(Formulas!$A$3*2))),1),ROUND(MIN(1,IF(Input!$A$11="Weekly",AZ77/(Formulas!$A$3*1),AZ77/(Formulas!$A$3*2))),1)*$C77))</f>
        <v>0</v>
      </c>
      <c r="BC77" s="79"/>
      <c r="BD77" s="77"/>
      <c r="BE77" s="77"/>
      <c r="BF77" s="80">
        <f>IF($C77="",ROUND(MIN(1,IF(Input!$A$11="Weekly",BD77/(Formulas!$A$3*1),BD77/(Formulas!$A$3*2))),1),IF(TEXT(ISNUMBER($C77),"#####")="False",ROUND(MIN(1,IF(Input!$A$11="Weekly",BD77/(Formulas!$A$3*1),BD77/(Formulas!$A$3*2))),1),ROUND(MIN(1,IF(Input!$A$11="Weekly",BD77/(Formulas!$A$3*1),BD77/(Formulas!$A$3*2))),1)*$C77))</f>
        <v>0</v>
      </c>
      <c r="BG77" s="79"/>
      <c r="BH77" s="77"/>
      <c r="BI77" s="77"/>
      <c r="BJ77" s="80">
        <f>IF($C77="",ROUND(MIN(1,IF(Input!$A$11="Weekly",BH77/(Formulas!$A$3*1),BH77/(Formulas!$A$3*2))),1),IF(TEXT(ISNUMBER($C77),"#####")="False",ROUND(MIN(1,IF(Input!$A$11="Weekly",BH77/(Formulas!$A$3*1),BH77/(Formulas!$A$3*2))),1),ROUND(MIN(1,IF(Input!$A$11="Weekly",BH77/(Formulas!$A$3*1),BH77/(Formulas!$A$3*2))),1)*$C77))</f>
        <v>0</v>
      </c>
      <c r="BK77" s="79"/>
      <c r="BL77" s="77"/>
      <c r="BM77" s="77"/>
      <c r="BN77" s="80">
        <f>IF($C77="",ROUND(MIN(1,IF(Input!$A$11="Weekly",BL77/(Formulas!$A$3*1),BL77/(Formulas!$A$3*2))),1),IF(TEXT(ISNUMBER($C77),"#####")="False",ROUND(MIN(1,IF(Input!$A$11="Weekly",BL77/(Formulas!$A$3*1),BL77/(Formulas!$A$3*2))),1),ROUND(MIN(1,IF(Input!$A$11="Weekly",BL77/(Formulas!$A$3*1),BL77/(Formulas!$A$3*2))),1)*$C77))</f>
        <v>0</v>
      </c>
      <c r="BO77" s="79"/>
      <c r="BP77" s="77"/>
      <c r="BQ77" s="77"/>
      <c r="BR77" s="80">
        <f>IF($C77="",ROUND(MIN(1,IF(Input!$A$11="Weekly",BP77/(Formulas!$A$3*1),BP77/(Formulas!$A$3*2))),1),IF(TEXT(ISNUMBER($C77),"#####")="False",ROUND(MIN(1,IF(Input!$A$11="Weekly",BP77/(Formulas!$A$3*1),BP77/(Formulas!$A$3*2))),1),ROUND(MIN(1,IF(Input!$A$11="Weekly",BP77/(Formulas!$A$3*1),BP77/(Formulas!$A$3*2))),1)*$C77))</f>
        <v>0</v>
      </c>
      <c r="BS77" s="79"/>
      <c r="BT77" s="77"/>
      <c r="BU77" s="77"/>
      <c r="BV77" s="80">
        <f>IF($C77="",ROUND(MIN(1,IF(Input!$A$11="Weekly",BT77/(Formulas!$A$3*1),BT77/(Formulas!$A$3*2))),1),IF(TEXT(ISNUMBER($C77),"#####")="False",ROUND(MIN(1,IF(Input!$A$11="Weekly",BT77/(Formulas!$A$3*1),BT77/(Formulas!$A$3*2))),1),ROUND(MIN(1,IF(Input!$A$11="Weekly",BT77/(Formulas!$A$3*1),BT77/(Formulas!$A$3*2))),1)*$C77))</f>
        <v>0</v>
      </c>
      <c r="BW77" s="79"/>
      <c r="BX77" s="77"/>
      <c r="BY77" s="77"/>
      <c r="BZ77" s="80">
        <f>IF($C77="",ROUND(MIN(1,IF(Input!$A$11="Weekly",BX77/(Formulas!$A$3*1),BX77/(Formulas!$A$3*2))),1),IF(TEXT(ISNUMBER($C77),"#####")="False",ROUND(MIN(1,IF(Input!$A$11="Weekly",BX77/(Formulas!$A$3*1),BX77/(Formulas!$A$3*2))),1),ROUND(MIN(1,IF(Input!$A$11="Weekly",BX77/(Formulas!$A$3*1),BX77/(Formulas!$A$3*2))),1)*$C77))</f>
        <v>0</v>
      </c>
      <c r="CA77" s="79"/>
      <c r="CB77" s="77"/>
      <c r="CC77" s="77"/>
      <c r="CD77" s="80">
        <f>IF($C77="",ROUND(MIN(1,IF(Input!$A$11="Weekly",CB77/(Formulas!$A$3*1),CB77/(Formulas!$A$3*2))),1),IF(TEXT(ISNUMBER($C77),"#####")="False",ROUND(MIN(1,IF(Input!$A$11="Weekly",CB77/(Formulas!$A$3*1),CB77/(Formulas!$A$3*2))),1),ROUND(MIN(1,IF(Input!$A$11="Weekly",CB77/(Formulas!$A$3*1),CB77/(Formulas!$A$3*2))),1)*$C77))</f>
        <v>0</v>
      </c>
      <c r="CE77" s="79"/>
      <c r="CF77" s="77"/>
      <c r="CG77" s="77"/>
      <c r="CH77" s="80">
        <f>IF($C77="",ROUND(MIN(1,IF(Input!$A$11="Weekly",CF77/(Formulas!$A$3*1),CF77/(Formulas!$A$3*2))),1),IF(TEXT(ISNUMBER($C77),"#####")="False",ROUND(MIN(1,IF(Input!$A$11="Weekly",CF77/(Formulas!$A$3*1),CF77/(Formulas!$A$3*2))),1),ROUND(MIN(1,IF(Input!$A$11="Weekly",CF77/(Formulas!$A$3*1),CF77/(Formulas!$A$3*2))),1)*$C77))</f>
        <v>0</v>
      </c>
      <c r="CI77" s="79"/>
      <c r="CJ77" s="77"/>
      <c r="CK77" s="77"/>
      <c r="CL77" s="80">
        <f>IF($C77="",ROUND(MIN(1,IF(Input!$A$11="Weekly",CJ77/(Formulas!$A$3*1),CJ77/(Formulas!$A$3*2))),1),IF(TEXT(ISNUMBER($C77),"#####")="False",ROUND(MIN(1,IF(Input!$A$11="Weekly",CJ77/(Formulas!$A$3*1),CJ77/(Formulas!$A$3*2))),1),ROUND(MIN(1,IF(Input!$A$11="Weekly",CJ77/(Formulas!$A$3*1),CJ77/(Formulas!$A$3*2))),1)*$C77))</f>
        <v>0</v>
      </c>
      <c r="CM77" s="79"/>
      <c r="CN77" s="77"/>
      <c r="CO77" s="77"/>
      <c r="CP77" s="80">
        <f>IF($C77="",ROUND(MIN(1,IF(Input!$A$11="Weekly",CN77/(Formulas!$A$3*1),CN77/(Formulas!$A$3*2))),1),IF(TEXT(ISNUMBER($C77),"#####")="False",ROUND(MIN(1,IF(Input!$A$11="Weekly",CN77/(Formulas!$A$3*1),CN77/(Formulas!$A$3*2))),1),ROUND(MIN(1,IF(Input!$A$11="Weekly",CN77/(Formulas!$A$3*1),CN77/(Formulas!$A$3*2))),1)*$C77))</f>
        <v>0</v>
      </c>
      <c r="CQ77" s="79"/>
      <c r="CR77" s="77"/>
      <c r="CS77" s="77"/>
      <c r="CT77" s="80">
        <f>IF($C77="",ROUND(MIN(1,IF(Input!$A$11="Weekly",CR77/(Formulas!$A$3*1),CR77/(Formulas!$A$3*2))),1),IF(TEXT(ISNUMBER($C77),"#####")="False",ROUND(MIN(1,IF(Input!$A$11="Weekly",CR77/(Formulas!$A$3*1),CR77/(Formulas!$A$3*2))),1),ROUND(MIN(1,IF(Input!$A$11="Weekly",CR77/(Formulas!$A$3*1),CR77/(Formulas!$A$3*2))),1)*$C77))</f>
        <v>0</v>
      </c>
      <c r="CU77" s="79"/>
      <c r="CV77" s="77"/>
      <c r="CW77" s="77"/>
      <c r="CX77" s="80">
        <f>IF($C77="",ROUND(MIN(1,IF(Input!$A$11="Weekly",CV77/(Formulas!$A$3*1),CV77/(Formulas!$A$3*2))),1),IF(TEXT(ISNUMBER($C77),"#####")="False",ROUND(MIN(1,IF(Input!$A$11="Weekly",CV77/(Formulas!$A$3*1),CV77/(Formulas!$A$3*2))),1),ROUND(MIN(1,IF(Input!$A$11="Weekly",CV77/(Formulas!$A$3*1),CV77/(Formulas!$A$3*2))),1)*$C77))</f>
        <v>0</v>
      </c>
      <c r="CY77" s="79"/>
      <c r="CZ77" s="77"/>
      <c r="DA77" s="77"/>
      <c r="DB77" s="80">
        <f>IF($C77="",ROUND(MIN(1,IF(Input!$A$11="Weekly",CZ77/(Formulas!$A$3*1),CZ77/(Formulas!$A$3*2))),1),IF(TEXT(ISNUMBER($C77),"#####")="False",ROUND(MIN(1,IF(Input!$A$11="Weekly",CZ77/(Formulas!$A$3*1),CZ77/(Formulas!$A$3*2))),1),ROUND(MIN(1,IF(Input!$A$11="Weekly",CZ77/(Formulas!$A$3*1),CZ77/(Formulas!$A$3*2))),1)*$C77))</f>
        <v>0</v>
      </c>
      <c r="DC77" s="79"/>
      <c r="DD77" s="77"/>
      <c r="DE77" s="77"/>
      <c r="DF77" s="80">
        <f>IF($C77="",ROUND(MIN(1,IF(Input!$A$11="Weekly",DD77/(Formulas!$A$3*1),DD77/(Formulas!$A$3*2))),1),IF(TEXT(ISNUMBER($C77),"#####")="False",ROUND(MIN(1,IF(Input!$A$11="Weekly",DD77/(Formulas!$A$3*1),DD77/(Formulas!$A$3*2))),1),ROUND(MIN(1,IF(Input!$A$11="Weekly",DD77/(Formulas!$A$3*1),DD77/(Formulas!$A$3*2))),1)*$C77))</f>
        <v>0</v>
      </c>
      <c r="DG77" s="79"/>
      <c r="DH77" s="77"/>
      <c r="DI77" s="77"/>
      <c r="DJ77" s="80">
        <f>IF($C77="",ROUND(MIN(1,IF(Input!$A$11="Weekly",DH77/(Formulas!$A$3*1),DH77/(Formulas!$A$3*2))),1),IF(TEXT(ISNUMBER($C77),"#####")="False",ROUND(MIN(1,IF(Input!$A$11="Weekly",DH77/(Formulas!$A$3*1),DH77/(Formulas!$A$3*2))),1),ROUND(MIN(1,IF(Input!$A$11="Weekly",DH77/(Formulas!$A$3*1),DH77/(Formulas!$A$3*2))),1)*$C77))</f>
        <v>0</v>
      </c>
      <c r="DK77" s="79"/>
      <c r="DL77" s="77"/>
      <c r="DM77" s="77"/>
      <c r="DN77" s="80">
        <f>IF($C77="",ROUND(MIN(1,IF(Input!$A$11="Weekly",DL77/(Formulas!$A$3*1),DL77/(Formulas!$A$3*2))),1),IF(TEXT(ISNUMBER($C77),"#####")="False",ROUND(MIN(1,IF(Input!$A$11="Weekly",DL77/(Formulas!$A$3*1),DL77/(Formulas!$A$3*2))),1),ROUND(MIN(1,IF(Input!$A$11="Weekly",DL77/(Formulas!$A$3*1),DL77/(Formulas!$A$3*2))),1)*$C77))</f>
        <v>0</v>
      </c>
      <c r="DO77" s="79"/>
      <c r="DP77" s="77"/>
      <c r="DQ77" s="77"/>
      <c r="DR77" s="80">
        <f>IF($C77="",ROUND(MIN(1,IF(Input!$A$11="Weekly",DP77/(Formulas!$A$3*1),DP77/(Formulas!$A$3*2))),1),IF(TEXT(ISNUMBER($C77),"#####")="False",ROUND(MIN(1,IF(Input!$A$11="Weekly",DP77/(Formulas!$A$3*1),DP77/(Formulas!$A$3*2))),1),ROUND(MIN(1,IF(Input!$A$11="Weekly",DP77/(Formulas!$A$3*1),DP77/(Formulas!$A$3*2))),1)*$C77))</f>
        <v>0</v>
      </c>
      <c r="DS77" s="79"/>
      <c r="DT77" s="77"/>
      <c r="DU77" s="77"/>
      <c r="DV77" s="80">
        <f>IF($C77="",ROUND(MIN(1,IF(Input!$A$11="Weekly",DT77/(Formulas!$A$3*1),DT77/(Formulas!$A$3*2))),1),IF(TEXT(ISNUMBER($C77),"#####")="False",ROUND(MIN(1,IF(Input!$A$11="Weekly",DT77/(Formulas!$A$3*1),DT77/(Formulas!$A$3*2))),1),ROUND(MIN(1,IF(Input!$A$11="Weekly",DT77/(Formulas!$A$3*1),DT77/(Formulas!$A$3*2))),1)*$C77))</f>
        <v>0</v>
      </c>
      <c r="DW77" s="79"/>
      <c r="DX77" s="77"/>
      <c r="DY77" s="77"/>
      <c r="DZ77" s="80">
        <f>IF($C77="",ROUND(MIN(1,IF(Input!$A$11="Weekly",DX77/(Formulas!$A$3*1),DX77/(Formulas!$A$3*2))),1),IF(TEXT(ISNUMBER($C77),"#####")="False",ROUND(MIN(1,IF(Input!$A$11="Weekly",DX77/(Formulas!$A$3*1),DX77/(Formulas!$A$3*2))),1),ROUND(MIN(1,IF(Input!$A$11="Weekly",DX77/(Formulas!$A$3*1),DX77/(Formulas!$A$3*2))),1)*$C77))</f>
        <v>0</v>
      </c>
      <c r="EA77" s="79"/>
      <c r="EB77" s="77"/>
      <c r="EC77" s="77"/>
      <c r="ED77" s="80">
        <f>IF($C77="",ROUND(MIN(1,IF(Input!$A$11="Weekly",EB77/(Formulas!$A$3*1),EB77/(Formulas!$A$3*2))),1),IF(TEXT(ISNUMBER($C77),"#####")="False",ROUND(MIN(1,IF(Input!$A$11="Weekly",EB77/(Formulas!$A$3*1),EB77/(Formulas!$A$3*2))),1),ROUND(MIN(1,IF(Input!$A$11="Weekly",EB77/(Formulas!$A$3*1),EB77/(Formulas!$A$3*2))),1)*$C77))</f>
        <v>0</v>
      </c>
      <c r="EE77" s="79"/>
      <c r="EF77" s="77"/>
      <c r="EG77" s="77"/>
      <c r="EH77" s="80">
        <f>IF($C77="",ROUND(MIN(1,IF(Input!$A$11="Weekly",EF77/(Formulas!$A$3*1),EF77/(Formulas!$A$3*2))),1),IF(TEXT(ISNUMBER($C77),"#####")="False",ROUND(MIN(1,IF(Input!$A$11="Weekly",EF77/(Formulas!$A$3*1),EF77/(Formulas!$A$3*2))),1),ROUND(MIN(1,IF(Input!$A$11="Weekly",EF77/(Formulas!$A$3*1),EF77/(Formulas!$A$3*2))),1)*$C77))</f>
        <v>0</v>
      </c>
      <c r="EI77" s="79"/>
      <c r="EJ77" s="77"/>
      <c r="EK77" s="77"/>
      <c r="EL77" s="80">
        <f>IF($C77="",ROUND(MIN(1,IF(Input!$A$11="Weekly",EJ77/(Formulas!$A$3*1),EJ77/(Formulas!$A$3*2))),1),IF(TEXT(ISNUMBER($C77),"#####")="False",ROUND(MIN(1,IF(Input!$A$11="Weekly",EJ77/(Formulas!$A$3*1),EJ77/(Formulas!$A$3*2))),1),ROUND(MIN(1,IF(Input!$A$11="Weekly",EJ77/(Formulas!$A$3*1),EJ77/(Formulas!$A$3*2))),1)*$C77))</f>
        <v>0</v>
      </c>
      <c r="EM77" s="79"/>
      <c r="EN77" s="77"/>
      <c r="EO77" s="77"/>
      <c r="EP77" s="80">
        <f>IF($C77="",ROUND(MIN(1,IF(Input!$A$11="Weekly",EN77/(Formulas!$A$3*1),EN77/(Formulas!$A$3*2))),1),IF(TEXT(ISNUMBER($C77),"#####")="False",ROUND(MIN(1,IF(Input!$A$11="Weekly",EN77/(Formulas!$A$3*1),EN77/(Formulas!$A$3*2))),1),ROUND(MIN(1,IF(Input!$A$11="Weekly",EN77/(Formulas!$A$3*1),EN77/(Formulas!$A$3*2))),1)*$C77))</f>
        <v>0</v>
      </c>
      <c r="EQ77" s="79"/>
      <c r="ER77" s="77"/>
      <c r="ES77" s="77"/>
      <c r="ET77" s="80">
        <f>IF($C77="",ROUND(MIN(1,IF(Input!$A$11="Weekly",ER77/(Formulas!$A$3*1),ER77/(Formulas!$A$3*2))),1),IF(TEXT(ISNUMBER($C77),"#####")="False",ROUND(MIN(1,IF(Input!$A$11="Weekly",ER77/(Formulas!$A$3*1),ER77/(Formulas!$A$3*2))),1),ROUND(MIN(1,IF(Input!$A$11="Weekly",ER77/(Formulas!$A$3*1),ER77/(Formulas!$A$3*2))),1)*$C77))</f>
        <v>0</v>
      </c>
      <c r="EU77" s="79"/>
      <c r="EV77" s="77"/>
      <c r="EW77" s="77"/>
      <c r="EX77" s="80">
        <f>IF($C77="",ROUND(MIN(1,IF(Input!$A$11="Weekly",EV77/(Formulas!$A$3*1),EV77/(Formulas!$A$3*2))),1),IF(TEXT(ISNUMBER($C77),"#####")="False",ROUND(MIN(1,IF(Input!$A$11="Weekly",EV77/(Formulas!$A$3*1),EV77/(Formulas!$A$3*2))),1),ROUND(MIN(1,IF(Input!$A$11="Weekly",EV77/(Formulas!$A$3*1),EV77/(Formulas!$A$3*2))),1)*$C77))</f>
        <v>0</v>
      </c>
      <c r="EY77" s="79"/>
      <c r="EZ77" s="77"/>
      <c r="FA77" s="77"/>
      <c r="FB77" s="80">
        <f>IF($C77="",ROUND(MIN(1,IF(Input!$A$11="Weekly",EZ77/(Formulas!$A$3*1),EZ77/(Formulas!$A$3*2))),1),IF(TEXT(ISNUMBER($C77),"#####")="False",ROUND(MIN(1,IF(Input!$A$11="Weekly",EZ77/(Formulas!$A$3*1),EZ77/(Formulas!$A$3*2))),1),ROUND(MIN(1,IF(Input!$A$11="Weekly",EZ77/(Formulas!$A$3*1),EZ77/(Formulas!$A$3*2))),1)*$C77))</f>
        <v>0</v>
      </c>
      <c r="FC77" s="79"/>
      <c r="FD77" s="77"/>
      <c r="FE77" s="77"/>
      <c r="FF77" s="80">
        <f>IF($C77="",ROUND(MIN(1,IF(Input!$A$11="Weekly",FD77/(Formulas!$A$3*1),FD77/(Formulas!$A$3*2))),1),IF(TEXT(ISNUMBER($C77),"#####")="False",ROUND(MIN(1,IF(Input!$A$11="Weekly",FD77/(Formulas!$A$3*1),FD77/(Formulas!$A$3*2))),1),ROUND(MIN(1,IF(Input!$A$11="Weekly",FD77/(Formulas!$A$3*1),FD77/(Formulas!$A$3*2))),1)*$C77))</f>
        <v>0</v>
      </c>
      <c r="FG77" s="79"/>
      <c r="FH77" s="77"/>
      <c r="FI77" s="77"/>
      <c r="FJ77" s="80">
        <f>IF($C77="",ROUND(MIN(1,IF(Input!$A$11="Weekly",FH77/(Formulas!$A$3*1),FH77/(Formulas!$A$3*2))),1),IF(TEXT(ISNUMBER($C77),"#####")="False",ROUND(MIN(1,IF(Input!$A$11="Weekly",FH77/(Formulas!$A$3*1),FH77/(Formulas!$A$3*2))),1),ROUND(MIN(1,IF(Input!$A$11="Weekly",FH77/(Formulas!$A$3*1),FH77/(Formulas!$A$3*2))),1)*$C77))</f>
        <v>0</v>
      </c>
      <c r="FK77" s="79"/>
      <c r="FL77" s="77"/>
      <c r="FM77" s="77"/>
      <c r="FN77" s="80">
        <f>IF($C77="",ROUND(MIN(1,IF(Input!$A$11="Weekly",FL77/(Formulas!$A$3*1),FL77/(Formulas!$A$3*2))),1),IF(TEXT(ISNUMBER($C77),"#####")="False",ROUND(MIN(1,IF(Input!$A$11="Weekly",FL77/(Formulas!$A$3*1),FL77/(Formulas!$A$3*2))),1),ROUND(MIN(1,IF(Input!$A$11="Weekly",FL77/(Formulas!$A$3*1),FL77/(Formulas!$A$3*2))),1)*$C77))</f>
        <v>0</v>
      </c>
      <c r="FO77" s="79"/>
      <c r="FP77" s="77"/>
      <c r="FQ77" s="77"/>
      <c r="FR77" s="80">
        <f>IF($C77="",ROUND(MIN(1,IF(Input!$A$11="Weekly",FP77/(Formulas!$A$3*1),FP77/(Formulas!$A$3*2))),1),IF(TEXT(ISNUMBER($C77),"#####")="False",ROUND(MIN(1,IF(Input!$A$11="Weekly",FP77/(Formulas!$A$3*1),FP77/(Formulas!$A$3*2))),1),ROUND(MIN(1,IF(Input!$A$11="Weekly",FP77/(Formulas!$A$3*1),FP77/(Formulas!$A$3*2))),1)*$C77))</f>
        <v>0</v>
      </c>
      <c r="FS77" s="79"/>
      <c r="FT77" s="77"/>
      <c r="FU77" s="77"/>
      <c r="FV77" s="80">
        <f>IF($C77="",ROUND(MIN(1,IF(Input!$A$11="Weekly",FT77/(Formulas!$A$3*1),FT77/(Formulas!$A$3*2))),1),IF(TEXT(ISNUMBER($C77),"#####")="False",ROUND(MIN(1,IF(Input!$A$11="Weekly",FT77/(Formulas!$A$3*1),FT77/(Formulas!$A$3*2))),1),ROUND(MIN(1,IF(Input!$A$11="Weekly",FT77/(Formulas!$A$3*1),FT77/(Formulas!$A$3*2))),1)*$C77))</f>
        <v>0</v>
      </c>
      <c r="FW77" s="79"/>
      <c r="FX77" s="77"/>
      <c r="FY77" s="77"/>
      <c r="FZ77" s="80">
        <f>IF($C77="",ROUND(MIN(1,IF(Input!$A$11="Weekly",FX77/(Formulas!$A$3*1),FX77/(Formulas!$A$3*2))),1),IF(TEXT(ISNUMBER($C77),"#####")="False",ROUND(MIN(1,IF(Input!$A$11="Weekly",FX77/(Formulas!$A$3*1),FX77/(Formulas!$A$3*2))),1),ROUND(MIN(1,IF(Input!$A$11="Weekly",FX77/(Formulas!$A$3*1),FX77/(Formulas!$A$3*2))),1)*$C77))</f>
        <v>0</v>
      </c>
      <c r="GA77" s="79"/>
      <c r="GB77" s="77"/>
      <c r="GC77" s="77"/>
      <c r="GD77" s="80">
        <f>IF($C77="",ROUND(MIN(1,IF(Input!$A$11="Weekly",GB77/(Formulas!$A$3*1),GB77/(Formulas!$A$3*2))),1),IF(TEXT(ISNUMBER($C77),"#####")="False",ROUND(MIN(1,IF(Input!$A$11="Weekly",GB77/(Formulas!$A$3*1),GB77/(Formulas!$A$3*2))),1),ROUND(MIN(1,IF(Input!$A$11="Weekly",GB77/(Formulas!$A$3*1),GB77/(Formulas!$A$3*2))),1)*$C77))</f>
        <v>0</v>
      </c>
      <c r="GE77" s="79"/>
      <c r="GF77" s="77"/>
      <c r="GG77" s="77"/>
      <c r="GH77" s="80">
        <f>IF($C77="",ROUND(MIN(1,IF(Input!$A$11="Weekly",GF77/(Formulas!$A$3*1),GF77/(Formulas!$A$3*2))),1),IF(TEXT(ISNUMBER($C77),"#####")="False",ROUND(MIN(1,IF(Input!$A$11="Weekly",GF77/(Formulas!$A$3*1),GF77/(Formulas!$A$3*2))),1),ROUND(MIN(1,IF(Input!$A$11="Weekly",GF77/(Formulas!$A$3*1),GF77/(Formulas!$A$3*2))),1)*$C77))</f>
        <v>0</v>
      </c>
      <c r="GI77" s="79"/>
      <c r="GJ77" s="77"/>
      <c r="GK77" s="77"/>
      <c r="GL77" s="80">
        <f>IF($C77="",ROUND(MIN(1,IF(Input!$A$11="Weekly",GJ77/(Formulas!$A$3*1),GJ77/(Formulas!$A$3*2))),1),IF(TEXT(ISNUMBER($C77),"#####")="False",ROUND(MIN(1,IF(Input!$A$11="Weekly",GJ77/(Formulas!$A$3*1),GJ77/(Formulas!$A$3*2))),1),ROUND(MIN(1,IF(Input!$A$11="Weekly",GJ77/(Formulas!$A$3*1),GJ77/(Formulas!$A$3*2))),1)*$C77))</f>
        <v>0</v>
      </c>
      <c r="GM77" s="79"/>
      <c r="GN77" s="77"/>
      <c r="GO77" s="77"/>
      <c r="GP77" s="80">
        <f>IF($C77="",ROUND(MIN(1,IF(Input!$A$11="Weekly",GN77/(Formulas!$A$3*1),GN77/(Formulas!$A$3*2))),1),IF(TEXT(ISNUMBER($C77),"#####")="False",ROUND(MIN(1,IF(Input!$A$11="Weekly",GN77/(Formulas!$A$3*1),GN77/(Formulas!$A$3*2))),1),ROUND(MIN(1,IF(Input!$A$11="Weekly",GN77/(Formulas!$A$3*1),GN77/(Formulas!$A$3*2))),1)*$C77))</f>
        <v>0</v>
      </c>
      <c r="GQ77" s="79"/>
      <c r="GR77" s="77"/>
      <c r="GS77" s="77"/>
      <c r="GT77" s="80">
        <f>IF($C77="",ROUND(MIN(1,IF(Input!$A$11="Weekly",GR77/(Formulas!$A$3*1),GR77/(Formulas!$A$3*2))),1),IF(TEXT(ISNUMBER($C77),"#####")="False",ROUND(MIN(1,IF(Input!$A$11="Weekly",GR77/(Formulas!$A$3*1),GR77/(Formulas!$A$3*2))),1),ROUND(MIN(1,IF(Input!$A$11="Weekly",GR77/(Formulas!$A$3*1),GR77/(Formulas!$A$3*2))),1)*$C77))</f>
        <v>0</v>
      </c>
      <c r="GU77" s="79"/>
      <c r="GV77" s="77"/>
      <c r="GW77" s="77"/>
      <c r="GX77" s="80">
        <f>IF($C77="",ROUND(MIN(1,IF(Input!$A$11="Weekly",GV77/(Formulas!$A$3*1),GV77/(Formulas!$A$3*2))),1),IF(TEXT(ISNUMBER($C77),"#####")="False",ROUND(MIN(1,IF(Input!$A$11="Weekly",GV77/(Formulas!$A$3*1),GV77/(Formulas!$A$3*2))),1),ROUND(MIN(1,IF(Input!$A$11="Weekly",GV77/(Formulas!$A$3*1),GV77/(Formulas!$A$3*2))),1)*$C77))</f>
        <v>0</v>
      </c>
      <c r="GY77" s="79"/>
      <c r="GZ77" s="77"/>
      <c r="HA77" s="77"/>
      <c r="HB77" s="80">
        <f>IF($C77="",ROUND(MIN(1,IF(Input!$A$11="Weekly",GZ77/(Formulas!$A$3*1),GZ77/(Formulas!$A$3*2))),1),IF(TEXT(ISNUMBER($C77),"#####")="False",ROUND(MIN(1,IF(Input!$A$11="Weekly",GZ77/(Formulas!$A$3*1),GZ77/(Formulas!$A$3*2))),1),ROUND(MIN(1,IF(Input!$A$11="Weekly",GZ77/(Formulas!$A$3*1),GZ77/(Formulas!$A$3*2))),1)*$C77))</f>
        <v>0</v>
      </c>
      <c r="HC77" s="79"/>
      <c r="HD77" s="77"/>
      <c r="HE77" s="77"/>
      <c r="HF77" s="80">
        <f>IF($C77="",ROUND(MIN(1,IF(Input!$A$11="Weekly",HD77/(Formulas!$A$3*1),HD77/(Formulas!$A$3*2))),1),IF(TEXT(ISNUMBER($C77),"#####")="False",ROUND(MIN(1,IF(Input!$A$11="Weekly",HD77/(Formulas!$A$3*1),HD77/(Formulas!$A$3*2))),1),ROUND(MIN(1,IF(Input!$A$11="Weekly",HD77/(Formulas!$A$3*1),HD77/(Formulas!$A$3*2))),1)*$C77))</f>
        <v>0</v>
      </c>
      <c r="HG77" s="79"/>
      <c r="HH77" s="35"/>
      <c r="HI77" s="35">
        <f t="shared" si="112"/>
        <v>0</v>
      </c>
      <c r="HJ77" s="35"/>
      <c r="HK77" s="35">
        <f t="shared" si="113"/>
        <v>0</v>
      </c>
      <c r="HL77" s="35"/>
      <c r="HM77" s="35">
        <f t="shared" si="114"/>
        <v>0</v>
      </c>
      <c r="HN77" s="35"/>
      <c r="HO77" s="35">
        <f t="shared" si="115"/>
        <v>0</v>
      </c>
      <c r="HP77" s="35"/>
      <c r="HQ77" s="35"/>
      <c r="HR77" s="35"/>
      <c r="HS77" s="35"/>
      <c r="HT77" s="35"/>
    </row>
    <row r="78" spans="1:228" x14ac:dyDescent="0.25">
      <c r="B78" s="74"/>
      <c r="D78" s="77"/>
      <c r="E78" s="77"/>
      <c r="F78" s="80">
        <f>IF($C78="",ROUND(MIN(1,IF(Input!$A$11="Weekly",D78/(Formulas!$A$3*1),D78/(Formulas!$A$3*2))),1),IF(TEXT(ISNUMBER($C78),"#####")="False",ROUND(MIN(1,IF(Input!$A$11="Weekly",D78/(Formulas!$A$3*1),D78/(Formulas!$A$3*2))),1),ROUND(MIN(1,IF(Input!$A$11="Weekly",D78/(Formulas!$A$3*1),D78/(Formulas!$A$3*2))),1)*$C78))</f>
        <v>0</v>
      </c>
      <c r="G78" s="101"/>
      <c r="H78" s="77"/>
      <c r="I78" s="77"/>
      <c r="J78" s="80">
        <f>IF($C78="",ROUND(MIN(1,IF(Input!$A$11="Weekly",H78/(Formulas!$A$3*1),H78/(Formulas!$A$3*2))),1),IF(TEXT(ISNUMBER($C78),"#####")="False",ROUND(MIN(1,IF(Input!$A$11="Weekly",H78/(Formulas!$A$3*1),H78/(Formulas!$A$3*2))),1),ROUND(MIN(1,IF(Input!$A$11="Weekly",H78/(Formulas!$A$3*1),H78/(Formulas!$A$3*2))),1)*$C78))</f>
        <v>0</v>
      </c>
      <c r="K78" s="101"/>
      <c r="L78" s="77"/>
      <c r="M78" s="77"/>
      <c r="N78" s="80">
        <f>IF($C78="",ROUND(MIN(1,IF(Input!$A$11="Weekly",L78/(Formulas!$A$3*1),L78/(Formulas!$A$3*2))),1),IF(TEXT(ISNUMBER($C78),"#####")="False",ROUND(MIN(1,IF(Input!$A$11="Weekly",L78/(Formulas!$A$3*1),L78/(Formulas!$A$3*2))),1),ROUND(MIN(1,IF(Input!$A$11="Weekly",L78/(Formulas!$A$3*1),L78/(Formulas!$A$3*2))),1)*$C78))</f>
        <v>0</v>
      </c>
      <c r="O78" s="101"/>
      <c r="P78" s="77"/>
      <c r="Q78" s="77"/>
      <c r="R78" s="80">
        <f>IF($C78="",ROUND(MIN(1,IF(Input!$A$11="Weekly",P78/(Formulas!$A$3*1),P78/(Formulas!$A$3*2))),1),IF(TEXT(ISNUMBER($C78),"#####")="False",ROUND(MIN(1,IF(Input!$A$11="Weekly",P78/(Formulas!$A$3*1),P78/(Formulas!$A$3*2))),1),ROUND(MIN(1,IF(Input!$A$11="Weekly",P78/(Formulas!$A$3*1),P78/(Formulas!$A$3*2))),1)*$C78))</f>
        <v>0</v>
      </c>
      <c r="S78" s="101"/>
      <c r="T78" s="77"/>
      <c r="U78" s="77"/>
      <c r="V78" s="80">
        <f>IF($C78="",ROUND(MIN(1,IF(Input!$A$11="Weekly",T78/(Formulas!$A$3*1),T78/(Formulas!$A$3*2))),1),IF(TEXT(ISNUMBER($C78),"#####")="False",ROUND(MIN(1,IF(Input!$A$11="Weekly",T78/(Formulas!$A$3*1),T78/(Formulas!$A$3*2))),1),ROUND(MIN(1,IF(Input!$A$11="Weekly",T78/(Formulas!$A$3*1),T78/(Formulas!$A$3*2))),1)*$C78))</f>
        <v>0</v>
      </c>
      <c r="W78" s="79"/>
      <c r="X78" s="77"/>
      <c r="Y78" s="77"/>
      <c r="Z78" s="80">
        <f>IF($C78="",ROUND(MIN(1,IF(Input!$A$11="Weekly",X78/(Formulas!$A$3*1),X78/(Formulas!$A$3*2))),1),IF(TEXT(ISNUMBER($C78),"#####")="False",ROUND(MIN(1,IF(Input!$A$11="Weekly",X78/(Formulas!$A$3*1),X78/(Formulas!$A$3*2))),1),ROUND(MIN(1,IF(Input!$A$11="Weekly",X78/(Formulas!$A$3*1),X78/(Formulas!$A$3*2))),1)*$C78))</f>
        <v>0</v>
      </c>
      <c r="AA78" s="101"/>
      <c r="AB78" s="77"/>
      <c r="AC78" s="77"/>
      <c r="AD78" s="80">
        <f>IF($C78="",ROUND(MIN(1,IF(Input!$A$11="Weekly",AB78/(Formulas!$A$3*1),AB78/(Formulas!$A$3*2))),1),IF(TEXT(ISNUMBER($C78),"#####")="False",ROUND(MIN(1,IF(Input!$A$11="Weekly",AB78/(Formulas!$A$3*1),AB78/(Formulas!$A$3*2))),1),ROUND(MIN(1,IF(Input!$A$11="Weekly",AB78/(Formulas!$A$3*1),AB78/(Formulas!$A$3*2))),1)*$C78))</f>
        <v>0</v>
      </c>
      <c r="AE78" s="101"/>
      <c r="AF78" s="77"/>
      <c r="AG78" s="77"/>
      <c r="AH78" s="80">
        <f>IF($C78="",ROUND(MIN(1,IF(Input!$A$11="Weekly",AF78/(Formulas!$A$3*1),AF78/(Formulas!$A$3*2))),1),IF(TEXT(ISNUMBER($C78),"#####")="False",ROUND(MIN(1,IF(Input!$A$11="Weekly",AF78/(Formulas!$A$3*1),AF78/(Formulas!$A$3*2))),1),ROUND(MIN(1,IF(Input!$A$11="Weekly",AF78/(Formulas!$A$3*1),AF78/(Formulas!$A$3*2))),1)*$C78))</f>
        <v>0</v>
      </c>
      <c r="AI78" s="101"/>
      <c r="AJ78" s="77"/>
      <c r="AK78" s="77"/>
      <c r="AL78" s="80">
        <f>IF($C78="",ROUND(MIN(1,IF(Input!$A$11="Weekly",AJ78/(Formulas!$A$3*1),AJ78/(Formulas!$A$3*2))),1),IF(TEXT(ISNUMBER($C78),"#####")="False",ROUND(MIN(1,IF(Input!$A$11="Weekly",AJ78/(Formulas!$A$3*1),AJ78/(Formulas!$A$3*2))),1),ROUND(MIN(1,IF(Input!$A$11="Weekly",AJ78/(Formulas!$A$3*1),AJ78/(Formulas!$A$3*2))),1)*$C78))</f>
        <v>0</v>
      </c>
      <c r="AM78" s="79"/>
      <c r="AN78" s="77"/>
      <c r="AO78" s="77"/>
      <c r="AP78" s="80">
        <f>IF($C78="",ROUND(MIN(1,IF(Input!$A$11="Weekly",AN78/(Formulas!$A$3*1),AN78/(Formulas!$A$3*2))),1),IF(TEXT(ISNUMBER($C78),"#####")="False",ROUND(MIN(1,IF(Input!$A$11="Weekly",AN78/(Formulas!$A$3*1),AN78/(Formulas!$A$3*2))),1),ROUND(MIN(1,IF(Input!$A$11="Weekly",AN78/(Formulas!$A$3*1),AN78/(Formulas!$A$3*2))),1)*$C78))</f>
        <v>0</v>
      </c>
      <c r="AQ78" s="79"/>
      <c r="AR78" s="77"/>
      <c r="AS78" s="77"/>
      <c r="AT78" s="80">
        <f>IF($C78="",ROUND(MIN(1,IF(Input!$A$11="Weekly",AR78/(Formulas!$A$3*1),AR78/(Formulas!$A$3*2))),1),IF(TEXT(ISNUMBER($C78),"#####")="False",ROUND(MIN(1,IF(Input!$A$11="Weekly",AR78/(Formulas!$A$3*1),AR78/(Formulas!$A$3*2))),1),ROUND(MIN(1,IF(Input!$A$11="Weekly",AR78/(Formulas!$A$3*1),AR78/(Formulas!$A$3*2))),1)*$C78))</f>
        <v>0</v>
      </c>
      <c r="AU78" s="79"/>
      <c r="AV78" s="77"/>
      <c r="AW78" s="77"/>
      <c r="AX78" s="80">
        <f>IF($C78="",ROUND(MIN(1,IF(Input!$A$11="Weekly",AV78/(Formulas!$A$3*1),AV78/(Formulas!$A$3*2))),1),IF(TEXT(ISNUMBER($C78),"#####")="False",ROUND(MIN(1,IF(Input!$A$11="Weekly",AV78/(Formulas!$A$3*1),AV78/(Formulas!$A$3*2))),1),ROUND(MIN(1,IF(Input!$A$11="Weekly",AV78/(Formulas!$A$3*1),AV78/(Formulas!$A$3*2))),1)*$C78))</f>
        <v>0</v>
      </c>
      <c r="AY78" s="79"/>
      <c r="AZ78" s="77"/>
      <c r="BA78" s="77"/>
      <c r="BB78" s="80">
        <f>IF($C78="",ROUND(MIN(1,IF(Input!$A$11="Weekly",AZ78/(Formulas!$A$3*1),AZ78/(Formulas!$A$3*2))),1),IF(TEXT(ISNUMBER($C78),"#####")="False",ROUND(MIN(1,IF(Input!$A$11="Weekly",AZ78/(Formulas!$A$3*1),AZ78/(Formulas!$A$3*2))),1),ROUND(MIN(1,IF(Input!$A$11="Weekly",AZ78/(Formulas!$A$3*1),AZ78/(Formulas!$A$3*2))),1)*$C78))</f>
        <v>0</v>
      </c>
      <c r="BC78" s="79"/>
      <c r="BD78" s="77"/>
      <c r="BE78" s="77"/>
      <c r="BF78" s="80">
        <f>IF($C78="",ROUND(MIN(1,IF(Input!$A$11="Weekly",BD78/(Formulas!$A$3*1),BD78/(Formulas!$A$3*2))),1),IF(TEXT(ISNUMBER($C78),"#####")="False",ROUND(MIN(1,IF(Input!$A$11="Weekly",BD78/(Formulas!$A$3*1),BD78/(Formulas!$A$3*2))),1),ROUND(MIN(1,IF(Input!$A$11="Weekly",BD78/(Formulas!$A$3*1),BD78/(Formulas!$A$3*2))),1)*$C78))</f>
        <v>0</v>
      </c>
      <c r="BG78" s="79"/>
      <c r="BH78" s="77"/>
      <c r="BI78" s="77"/>
      <c r="BJ78" s="80">
        <f>IF($C78="",ROUND(MIN(1,IF(Input!$A$11="Weekly",BH78/(Formulas!$A$3*1),BH78/(Formulas!$A$3*2))),1),IF(TEXT(ISNUMBER($C78),"#####")="False",ROUND(MIN(1,IF(Input!$A$11="Weekly",BH78/(Formulas!$A$3*1),BH78/(Formulas!$A$3*2))),1),ROUND(MIN(1,IF(Input!$A$11="Weekly",BH78/(Formulas!$A$3*1),BH78/(Formulas!$A$3*2))),1)*$C78))</f>
        <v>0</v>
      </c>
      <c r="BK78" s="79"/>
      <c r="BL78" s="77"/>
      <c r="BM78" s="77"/>
      <c r="BN78" s="80">
        <f>IF($C78="",ROUND(MIN(1,IF(Input!$A$11="Weekly",BL78/(Formulas!$A$3*1),BL78/(Formulas!$A$3*2))),1),IF(TEXT(ISNUMBER($C78),"#####")="False",ROUND(MIN(1,IF(Input!$A$11="Weekly",BL78/(Formulas!$A$3*1),BL78/(Formulas!$A$3*2))),1),ROUND(MIN(1,IF(Input!$A$11="Weekly",BL78/(Formulas!$A$3*1),BL78/(Formulas!$A$3*2))),1)*$C78))</f>
        <v>0</v>
      </c>
      <c r="BO78" s="79"/>
      <c r="BP78" s="77"/>
      <c r="BQ78" s="77"/>
      <c r="BR78" s="80">
        <f>IF($C78="",ROUND(MIN(1,IF(Input!$A$11="Weekly",BP78/(Formulas!$A$3*1),BP78/(Formulas!$A$3*2))),1),IF(TEXT(ISNUMBER($C78),"#####")="False",ROUND(MIN(1,IF(Input!$A$11="Weekly",BP78/(Formulas!$A$3*1),BP78/(Formulas!$A$3*2))),1),ROUND(MIN(1,IF(Input!$A$11="Weekly",BP78/(Formulas!$A$3*1),BP78/(Formulas!$A$3*2))),1)*$C78))</f>
        <v>0</v>
      </c>
      <c r="BS78" s="79"/>
      <c r="BT78" s="77"/>
      <c r="BU78" s="77"/>
      <c r="BV78" s="80">
        <f>IF($C78="",ROUND(MIN(1,IF(Input!$A$11="Weekly",BT78/(Formulas!$A$3*1),BT78/(Formulas!$A$3*2))),1),IF(TEXT(ISNUMBER($C78),"#####")="False",ROUND(MIN(1,IF(Input!$A$11="Weekly",BT78/(Formulas!$A$3*1),BT78/(Formulas!$A$3*2))),1),ROUND(MIN(1,IF(Input!$A$11="Weekly",BT78/(Formulas!$A$3*1),BT78/(Formulas!$A$3*2))),1)*$C78))</f>
        <v>0</v>
      </c>
      <c r="BW78" s="79"/>
      <c r="BX78" s="77"/>
      <c r="BY78" s="77"/>
      <c r="BZ78" s="80">
        <f>IF($C78="",ROUND(MIN(1,IF(Input!$A$11="Weekly",BX78/(Formulas!$A$3*1),BX78/(Formulas!$A$3*2))),1),IF(TEXT(ISNUMBER($C78),"#####")="False",ROUND(MIN(1,IF(Input!$A$11="Weekly",BX78/(Formulas!$A$3*1),BX78/(Formulas!$A$3*2))),1),ROUND(MIN(1,IF(Input!$A$11="Weekly",BX78/(Formulas!$A$3*1),BX78/(Formulas!$A$3*2))),1)*$C78))</f>
        <v>0</v>
      </c>
      <c r="CA78" s="79"/>
      <c r="CB78" s="77"/>
      <c r="CC78" s="77"/>
      <c r="CD78" s="80">
        <f>IF($C78="",ROUND(MIN(1,IF(Input!$A$11="Weekly",CB78/(Formulas!$A$3*1),CB78/(Formulas!$A$3*2))),1),IF(TEXT(ISNUMBER($C78),"#####")="False",ROUND(MIN(1,IF(Input!$A$11="Weekly",CB78/(Formulas!$A$3*1),CB78/(Formulas!$A$3*2))),1),ROUND(MIN(1,IF(Input!$A$11="Weekly",CB78/(Formulas!$A$3*1),CB78/(Formulas!$A$3*2))),1)*$C78))</f>
        <v>0</v>
      </c>
      <c r="CE78" s="79"/>
      <c r="CF78" s="77"/>
      <c r="CG78" s="77"/>
      <c r="CH78" s="80">
        <f>IF($C78="",ROUND(MIN(1,IF(Input!$A$11="Weekly",CF78/(Formulas!$A$3*1),CF78/(Formulas!$A$3*2))),1),IF(TEXT(ISNUMBER($C78),"#####")="False",ROUND(MIN(1,IF(Input!$A$11="Weekly",CF78/(Formulas!$A$3*1),CF78/(Formulas!$A$3*2))),1),ROUND(MIN(1,IF(Input!$A$11="Weekly",CF78/(Formulas!$A$3*1),CF78/(Formulas!$A$3*2))),1)*$C78))</f>
        <v>0</v>
      </c>
      <c r="CI78" s="79"/>
      <c r="CJ78" s="77"/>
      <c r="CK78" s="77"/>
      <c r="CL78" s="80">
        <f>IF($C78="",ROUND(MIN(1,IF(Input!$A$11="Weekly",CJ78/(Formulas!$A$3*1),CJ78/(Formulas!$A$3*2))),1),IF(TEXT(ISNUMBER($C78),"#####")="False",ROUND(MIN(1,IF(Input!$A$11="Weekly",CJ78/(Formulas!$A$3*1),CJ78/(Formulas!$A$3*2))),1),ROUND(MIN(1,IF(Input!$A$11="Weekly",CJ78/(Formulas!$A$3*1),CJ78/(Formulas!$A$3*2))),1)*$C78))</f>
        <v>0</v>
      </c>
      <c r="CM78" s="79"/>
      <c r="CN78" s="77"/>
      <c r="CO78" s="77"/>
      <c r="CP78" s="80">
        <f>IF($C78="",ROUND(MIN(1,IF(Input!$A$11="Weekly",CN78/(Formulas!$A$3*1),CN78/(Formulas!$A$3*2))),1),IF(TEXT(ISNUMBER($C78),"#####")="False",ROUND(MIN(1,IF(Input!$A$11="Weekly",CN78/(Formulas!$A$3*1),CN78/(Formulas!$A$3*2))),1),ROUND(MIN(1,IF(Input!$A$11="Weekly",CN78/(Formulas!$A$3*1),CN78/(Formulas!$A$3*2))),1)*$C78))</f>
        <v>0</v>
      </c>
      <c r="CQ78" s="79"/>
      <c r="CR78" s="77"/>
      <c r="CS78" s="77"/>
      <c r="CT78" s="80">
        <f>IF($C78="",ROUND(MIN(1,IF(Input!$A$11="Weekly",CR78/(Formulas!$A$3*1),CR78/(Formulas!$A$3*2))),1),IF(TEXT(ISNUMBER($C78),"#####")="False",ROUND(MIN(1,IF(Input!$A$11="Weekly",CR78/(Formulas!$A$3*1),CR78/(Formulas!$A$3*2))),1),ROUND(MIN(1,IF(Input!$A$11="Weekly",CR78/(Formulas!$A$3*1),CR78/(Formulas!$A$3*2))),1)*$C78))</f>
        <v>0</v>
      </c>
      <c r="CU78" s="79"/>
      <c r="CV78" s="77"/>
      <c r="CW78" s="77"/>
      <c r="CX78" s="80">
        <f>IF($C78="",ROUND(MIN(1,IF(Input!$A$11="Weekly",CV78/(Formulas!$A$3*1),CV78/(Formulas!$A$3*2))),1),IF(TEXT(ISNUMBER($C78),"#####")="False",ROUND(MIN(1,IF(Input!$A$11="Weekly",CV78/(Formulas!$A$3*1),CV78/(Formulas!$A$3*2))),1),ROUND(MIN(1,IF(Input!$A$11="Weekly",CV78/(Formulas!$A$3*1),CV78/(Formulas!$A$3*2))),1)*$C78))</f>
        <v>0</v>
      </c>
      <c r="CY78" s="79"/>
      <c r="CZ78" s="77"/>
      <c r="DA78" s="77"/>
      <c r="DB78" s="80">
        <f>IF($C78="",ROUND(MIN(1,IF(Input!$A$11="Weekly",CZ78/(Formulas!$A$3*1),CZ78/(Formulas!$A$3*2))),1),IF(TEXT(ISNUMBER($C78),"#####")="False",ROUND(MIN(1,IF(Input!$A$11="Weekly",CZ78/(Formulas!$A$3*1),CZ78/(Formulas!$A$3*2))),1),ROUND(MIN(1,IF(Input!$A$11="Weekly",CZ78/(Formulas!$A$3*1),CZ78/(Formulas!$A$3*2))),1)*$C78))</f>
        <v>0</v>
      </c>
      <c r="DC78" s="79"/>
      <c r="DD78" s="77"/>
      <c r="DE78" s="77"/>
      <c r="DF78" s="80">
        <f>IF($C78="",ROUND(MIN(1,IF(Input!$A$11="Weekly",DD78/(Formulas!$A$3*1),DD78/(Formulas!$A$3*2))),1),IF(TEXT(ISNUMBER($C78),"#####")="False",ROUND(MIN(1,IF(Input!$A$11="Weekly",DD78/(Formulas!$A$3*1),DD78/(Formulas!$A$3*2))),1),ROUND(MIN(1,IF(Input!$A$11="Weekly",DD78/(Formulas!$A$3*1),DD78/(Formulas!$A$3*2))),1)*$C78))</f>
        <v>0</v>
      </c>
      <c r="DG78" s="79"/>
      <c r="DH78" s="77"/>
      <c r="DI78" s="77"/>
      <c r="DJ78" s="80">
        <f>IF($C78="",ROUND(MIN(1,IF(Input!$A$11="Weekly",DH78/(Formulas!$A$3*1),DH78/(Formulas!$A$3*2))),1),IF(TEXT(ISNUMBER($C78),"#####")="False",ROUND(MIN(1,IF(Input!$A$11="Weekly",DH78/(Formulas!$A$3*1),DH78/(Formulas!$A$3*2))),1),ROUND(MIN(1,IF(Input!$A$11="Weekly",DH78/(Formulas!$A$3*1),DH78/(Formulas!$A$3*2))),1)*$C78))</f>
        <v>0</v>
      </c>
      <c r="DK78" s="79"/>
      <c r="DL78" s="77"/>
      <c r="DM78" s="77"/>
      <c r="DN78" s="80">
        <f>IF($C78="",ROUND(MIN(1,IF(Input!$A$11="Weekly",DL78/(Formulas!$A$3*1),DL78/(Formulas!$A$3*2))),1),IF(TEXT(ISNUMBER($C78),"#####")="False",ROUND(MIN(1,IF(Input!$A$11="Weekly",DL78/(Formulas!$A$3*1),DL78/(Formulas!$A$3*2))),1),ROUND(MIN(1,IF(Input!$A$11="Weekly",DL78/(Formulas!$A$3*1),DL78/(Formulas!$A$3*2))),1)*$C78))</f>
        <v>0</v>
      </c>
      <c r="DO78" s="79"/>
      <c r="DP78" s="77"/>
      <c r="DQ78" s="77"/>
      <c r="DR78" s="80">
        <f>IF($C78="",ROUND(MIN(1,IF(Input!$A$11="Weekly",DP78/(Formulas!$A$3*1),DP78/(Formulas!$A$3*2))),1),IF(TEXT(ISNUMBER($C78),"#####")="False",ROUND(MIN(1,IF(Input!$A$11="Weekly",DP78/(Formulas!$A$3*1),DP78/(Formulas!$A$3*2))),1),ROUND(MIN(1,IF(Input!$A$11="Weekly",DP78/(Formulas!$A$3*1),DP78/(Formulas!$A$3*2))),1)*$C78))</f>
        <v>0</v>
      </c>
      <c r="DS78" s="79"/>
      <c r="DT78" s="77"/>
      <c r="DU78" s="77"/>
      <c r="DV78" s="80">
        <f>IF($C78="",ROUND(MIN(1,IF(Input!$A$11="Weekly",DT78/(Formulas!$A$3*1),DT78/(Formulas!$A$3*2))),1),IF(TEXT(ISNUMBER($C78),"#####")="False",ROUND(MIN(1,IF(Input!$A$11="Weekly",DT78/(Formulas!$A$3*1),DT78/(Formulas!$A$3*2))),1),ROUND(MIN(1,IF(Input!$A$11="Weekly",DT78/(Formulas!$A$3*1),DT78/(Formulas!$A$3*2))),1)*$C78))</f>
        <v>0</v>
      </c>
      <c r="DW78" s="79"/>
      <c r="DX78" s="77"/>
      <c r="DY78" s="77"/>
      <c r="DZ78" s="80">
        <f>IF($C78="",ROUND(MIN(1,IF(Input!$A$11="Weekly",DX78/(Formulas!$A$3*1),DX78/(Formulas!$A$3*2))),1),IF(TEXT(ISNUMBER($C78),"#####")="False",ROUND(MIN(1,IF(Input!$A$11="Weekly",DX78/(Formulas!$A$3*1),DX78/(Formulas!$A$3*2))),1),ROUND(MIN(1,IF(Input!$A$11="Weekly",DX78/(Formulas!$A$3*1),DX78/(Formulas!$A$3*2))),1)*$C78))</f>
        <v>0</v>
      </c>
      <c r="EA78" s="79"/>
      <c r="EB78" s="77"/>
      <c r="EC78" s="77"/>
      <c r="ED78" s="80">
        <f>IF($C78="",ROUND(MIN(1,IF(Input!$A$11="Weekly",EB78/(Formulas!$A$3*1),EB78/(Formulas!$A$3*2))),1),IF(TEXT(ISNUMBER($C78),"#####")="False",ROUND(MIN(1,IF(Input!$A$11="Weekly",EB78/(Formulas!$A$3*1),EB78/(Formulas!$A$3*2))),1),ROUND(MIN(1,IF(Input!$A$11="Weekly",EB78/(Formulas!$A$3*1),EB78/(Formulas!$A$3*2))),1)*$C78))</f>
        <v>0</v>
      </c>
      <c r="EE78" s="79"/>
      <c r="EF78" s="77"/>
      <c r="EG78" s="77"/>
      <c r="EH78" s="80">
        <f>IF($C78="",ROUND(MIN(1,IF(Input!$A$11="Weekly",EF78/(Formulas!$A$3*1),EF78/(Formulas!$A$3*2))),1),IF(TEXT(ISNUMBER($C78),"#####")="False",ROUND(MIN(1,IF(Input!$A$11="Weekly",EF78/(Formulas!$A$3*1),EF78/(Formulas!$A$3*2))),1),ROUND(MIN(1,IF(Input!$A$11="Weekly",EF78/(Formulas!$A$3*1),EF78/(Formulas!$A$3*2))),1)*$C78))</f>
        <v>0</v>
      </c>
      <c r="EI78" s="79"/>
      <c r="EJ78" s="77"/>
      <c r="EK78" s="77"/>
      <c r="EL78" s="80">
        <f>IF($C78="",ROUND(MIN(1,IF(Input!$A$11="Weekly",EJ78/(Formulas!$A$3*1),EJ78/(Formulas!$A$3*2))),1),IF(TEXT(ISNUMBER($C78),"#####")="False",ROUND(MIN(1,IF(Input!$A$11="Weekly",EJ78/(Formulas!$A$3*1),EJ78/(Formulas!$A$3*2))),1),ROUND(MIN(1,IF(Input!$A$11="Weekly",EJ78/(Formulas!$A$3*1),EJ78/(Formulas!$A$3*2))),1)*$C78))</f>
        <v>0</v>
      </c>
      <c r="EM78" s="79"/>
      <c r="EN78" s="77"/>
      <c r="EO78" s="77"/>
      <c r="EP78" s="80">
        <f>IF($C78="",ROUND(MIN(1,IF(Input!$A$11="Weekly",EN78/(Formulas!$A$3*1),EN78/(Formulas!$A$3*2))),1),IF(TEXT(ISNUMBER($C78),"#####")="False",ROUND(MIN(1,IF(Input!$A$11="Weekly",EN78/(Formulas!$A$3*1),EN78/(Formulas!$A$3*2))),1),ROUND(MIN(1,IF(Input!$A$11="Weekly",EN78/(Formulas!$A$3*1),EN78/(Formulas!$A$3*2))),1)*$C78))</f>
        <v>0</v>
      </c>
      <c r="EQ78" s="79"/>
      <c r="ER78" s="77"/>
      <c r="ES78" s="77"/>
      <c r="ET78" s="80">
        <f>IF($C78="",ROUND(MIN(1,IF(Input!$A$11="Weekly",ER78/(Formulas!$A$3*1),ER78/(Formulas!$A$3*2))),1),IF(TEXT(ISNUMBER($C78),"#####")="False",ROUND(MIN(1,IF(Input!$A$11="Weekly",ER78/(Formulas!$A$3*1),ER78/(Formulas!$A$3*2))),1),ROUND(MIN(1,IF(Input!$A$11="Weekly",ER78/(Formulas!$A$3*1),ER78/(Formulas!$A$3*2))),1)*$C78))</f>
        <v>0</v>
      </c>
      <c r="EU78" s="79"/>
      <c r="EV78" s="77"/>
      <c r="EW78" s="77"/>
      <c r="EX78" s="80">
        <f>IF($C78="",ROUND(MIN(1,IF(Input!$A$11="Weekly",EV78/(Formulas!$A$3*1),EV78/(Formulas!$A$3*2))),1),IF(TEXT(ISNUMBER($C78),"#####")="False",ROUND(MIN(1,IF(Input!$A$11="Weekly",EV78/(Formulas!$A$3*1),EV78/(Formulas!$A$3*2))),1),ROUND(MIN(1,IF(Input!$A$11="Weekly",EV78/(Formulas!$A$3*1),EV78/(Formulas!$A$3*2))),1)*$C78))</f>
        <v>0</v>
      </c>
      <c r="EY78" s="79"/>
      <c r="EZ78" s="77"/>
      <c r="FA78" s="77"/>
      <c r="FB78" s="80">
        <f>IF($C78="",ROUND(MIN(1,IF(Input!$A$11="Weekly",EZ78/(Formulas!$A$3*1),EZ78/(Formulas!$A$3*2))),1),IF(TEXT(ISNUMBER($C78),"#####")="False",ROUND(MIN(1,IF(Input!$A$11="Weekly",EZ78/(Formulas!$A$3*1),EZ78/(Formulas!$A$3*2))),1),ROUND(MIN(1,IF(Input!$A$11="Weekly",EZ78/(Formulas!$A$3*1),EZ78/(Formulas!$A$3*2))),1)*$C78))</f>
        <v>0</v>
      </c>
      <c r="FC78" s="79"/>
      <c r="FD78" s="77"/>
      <c r="FE78" s="77"/>
      <c r="FF78" s="80">
        <f>IF($C78="",ROUND(MIN(1,IF(Input!$A$11="Weekly",FD78/(Formulas!$A$3*1),FD78/(Formulas!$A$3*2))),1),IF(TEXT(ISNUMBER($C78),"#####")="False",ROUND(MIN(1,IF(Input!$A$11="Weekly",FD78/(Formulas!$A$3*1),FD78/(Formulas!$A$3*2))),1),ROUND(MIN(1,IF(Input!$A$11="Weekly",FD78/(Formulas!$A$3*1),FD78/(Formulas!$A$3*2))),1)*$C78))</f>
        <v>0</v>
      </c>
      <c r="FG78" s="79"/>
      <c r="FH78" s="77"/>
      <c r="FI78" s="77"/>
      <c r="FJ78" s="80">
        <f>IF($C78="",ROUND(MIN(1,IF(Input!$A$11="Weekly",FH78/(Formulas!$A$3*1),FH78/(Formulas!$A$3*2))),1),IF(TEXT(ISNUMBER($C78),"#####")="False",ROUND(MIN(1,IF(Input!$A$11="Weekly",FH78/(Formulas!$A$3*1),FH78/(Formulas!$A$3*2))),1),ROUND(MIN(1,IF(Input!$A$11="Weekly",FH78/(Formulas!$A$3*1),FH78/(Formulas!$A$3*2))),1)*$C78))</f>
        <v>0</v>
      </c>
      <c r="FK78" s="79"/>
      <c r="FL78" s="77"/>
      <c r="FM78" s="77"/>
      <c r="FN78" s="80">
        <f>IF($C78="",ROUND(MIN(1,IF(Input!$A$11="Weekly",FL78/(Formulas!$A$3*1),FL78/(Formulas!$A$3*2))),1),IF(TEXT(ISNUMBER($C78),"#####")="False",ROUND(MIN(1,IF(Input!$A$11="Weekly",FL78/(Formulas!$A$3*1),FL78/(Formulas!$A$3*2))),1),ROUND(MIN(1,IF(Input!$A$11="Weekly",FL78/(Formulas!$A$3*1),FL78/(Formulas!$A$3*2))),1)*$C78))</f>
        <v>0</v>
      </c>
      <c r="FO78" s="79"/>
      <c r="FP78" s="77"/>
      <c r="FQ78" s="77"/>
      <c r="FR78" s="80">
        <f>IF($C78="",ROUND(MIN(1,IF(Input!$A$11="Weekly",FP78/(Formulas!$A$3*1),FP78/(Formulas!$A$3*2))),1),IF(TEXT(ISNUMBER($C78),"#####")="False",ROUND(MIN(1,IF(Input!$A$11="Weekly",FP78/(Formulas!$A$3*1),FP78/(Formulas!$A$3*2))),1),ROUND(MIN(1,IF(Input!$A$11="Weekly",FP78/(Formulas!$A$3*1),FP78/(Formulas!$A$3*2))),1)*$C78))</f>
        <v>0</v>
      </c>
      <c r="FS78" s="79"/>
      <c r="FT78" s="77"/>
      <c r="FU78" s="77"/>
      <c r="FV78" s="80">
        <f>IF($C78="",ROUND(MIN(1,IF(Input!$A$11="Weekly",FT78/(Formulas!$A$3*1),FT78/(Formulas!$A$3*2))),1),IF(TEXT(ISNUMBER($C78),"#####")="False",ROUND(MIN(1,IF(Input!$A$11="Weekly",FT78/(Formulas!$A$3*1),FT78/(Formulas!$A$3*2))),1),ROUND(MIN(1,IF(Input!$A$11="Weekly",FT78/(Formulas!$A$3*1),FT78/(Formulas!$A$3*2))),1)*$C78))</f>
        <v>0</v>
      </c>
      <c r="FW78" s="79"/>
      <c r="FX78" s="77"/>
      <c r="FY78" s="77"/>
      <c r="FZ78" s="80">
        <f>IF($C78="",ROUND(MIN(1,IF(Input!$A$11="Weekly",FX78/(Formulas!$A$3*1),FX78/(Formulas!$A$3*2))),1),IF(TEXT(ISNUMBER($C78),"#####")="False",ROUND(MIN(1,IF(Input!$A$11="Weekly",FX78/(Formulas!$A$3*1),FX78/(Formulas!$A$3*2))),1),ROUND(MIN(1,IF(Input!$A$11="Weekly",FX78/(Formulas!$A$3*1),FX78/(Formulas!$A$3*2))),1)*$C78))</f>
        <v>0</v>
      </c>
      <c r="GA78" s="79"/>
      <c r="GB78" s="77"/>
      <c r="GC78" s="77"/>
      <c r="GD78" s="80">
        <f>IF($C78="",ROUND(MIN(1,IF(Input!$A$11="Weekly",GB78/(Formulas!$A$3*1),GB78/(Formulas!$A$3*2))),1),IF(TEXT(ISNUMBER($C78),"#####")="False",ROUND(MIN(1,IF(Input!$A$11="Weekly",GB78/(Formulas!$A$3*1),GB78/(Formulas!$A$3*2))),1),ROUND(MIN(1,IF(Input!$A$11="Weekly",GB78/(Formulas!$A$3*1),GB78/(Formulas!$A$3*2))),1)*$C78))</f>
        <v>0</v>
      </c>
      <c r="GE78" s="79"/>
      <c r="GF78" s="77"/>
      <c r="GG78" s="77"/>
      <c r="GH78" s="80">
        <f>IF($C78="",ROUND(MIN(1,IF(Input!$A$11="Weekly",GF78/(Formulas!$A$3*1),GF78/(Formulas!$A$3*2))),1),IF(TEXT(ISNUMBER($C78),"#####")="False",ROUND(MIN(1,IF(Input!$A$11="Weekly",GF78/(Formulas!$A$3*1),GF78/(Formulas!$A$3*2))),1),ROUND(MIN(1,IF(Input!$A$11="Weekly",GF78/(Formulas!$A$3*1),GF78/(Formulas!$A$3*2))),1)*$C78))</f>
        <v>0</v>
      </c>
      <c r="GI78" s="79"/>
      <c r="GJ78" s="77"/>
      <c r="GK78" s="77"/>
      <c r="GL78" s="80">
        <f>IF($C78="",ROUND(MIN(1,IF(Input!$A$11="Weekly",GJ78/(Formulas!$A$3*1),GJ78/(Formulas!$A$3*2))),1),IF(TEXT(ISNUMBER($C78),"#####")="False",ROUND(MIN(1,IF(Input!$A$11="Weekly",GJ78/(Formulas!$A$3*1),GJ78/(Formulas!$A$3*2))),1),ROUND(MIN(1,IF(Input!$A$11="Weekly",GJ78/(Formulas!$A$3*1),GJ78/(Formulas!$A$3*2))),1)*$C78))</f>
        <v>0</v>
      </c>
      <c r="GM78" s="79"/>
      <c r="GN78" s="77"/>
      <c r="GO78" s="77"/>
      <c r="GP78" s="80">
        <f>IF($C78="",ROUND(MIN(1,IF(Input!$A$11="Weekly",GN78/(Formulas!$A$3*1),GN78/(Formulas!$A$3*2))),1),IF(TEXT(ISNUMBER($C78),"#####")="False",ROUND(MIN(1,IF(Input!$A$11="Weekly",GN78/(Formulas!$A$3*1),GN78/(Formulas!$A$3*2))),1),ROUND(MIN(1,IF(Input!$A$11="Weekly",GN78/(Formulas!$A$3*1),GN78/(Formulas!$A$3*2))),1)*$C78))</f>
        <v>0</v>
      </c>
      <c r="GQ78" s="79"/>
      <c r="GR78" s="77"/>
      <c r="GS78" s="77"/>
      <c r="GT78" s="80">
        <f>IF($C78="",ROUND(MIN(1,IF(Input!$A$11="Weekly",GR78/(Formulas!$A$3*1),GR78/(Formulas!$A$3*2))),1),IF(TEXT(ISNUMBER($C78),"#####")="False",ROUND(MIN(1,IF(Input!$A$11="Weekly",GR78/(Formulas!$A$3*1),GR78/(Formulas!$A$3*2))),1),ROUND(MIN(1,IF(Input!$A$11="Weekly",GR78/(Formulas!$A$3*1),GR78/(Formulas!$A$3*2))),1)*$C78))</f>
        <v>0</v>
      </c>
      <c r="GU78" s="79"/>
      <c r="GV78" s="77"/>
      <c r="GW78" s="77"/>
      <c r="GX78" s="80">
        <f>IF($C78="",ROUND(MIN(1,IF(Input!$A$11="Weekly",GV78/(Formulas!$A$3*1),GV78/(Formulas!$A$3*2))),1),IF(TEXT(ISNUMBER($C78),"#####")="False",ROUND(MIN(1,IF(Input!$A$11="Weekly",GV78/(Formulas!$A$3*1),GV78/(Formulas!$A$3*2))),1),ROUND(MIN(1,IF(Input!$A$11="Weekly",GV78/(Formulas!$A$3*1),GV78/(Formulas!$A$3*2))),1)*$C78))</f>
        <v>0</v>
      </c>
      <c r="GY78" s="79"/>
      <c r="GZ78" s="77"/>
      <c r="HA78" s="77"/>
      <c r="HB78" s="80">
        <f>IF($C78="",ROUND(MIN(1,IF(Input!$A$11="Weekly",GZ78/(Formulas!$A$3*1),GZ78/(Formulas!$A$3*2))),1),IF(TEXT(ISNUMBER($C78),"#####")="False",ROUND(MIN(1,IF(Input!$A$11="Weekly",GZ78/(Formulas!$A$3*1),GZ78/(Formulas!$A$3*2))),1),ROUND(MIN(1,IF(Input!$A$11="Weekly",GZ78/(Formulas!$A$3*1),GZ78/(Formulas!$A$3*2))),1)*$C78))</f>
        <v>0</v>
      </c>
      <c r="HC78" s="79"/>
      <c r="HD78" s="77"/>
      <c r="HE78" s="77"/>
      <c r="HF78" s="80">
        <f>IF($C78="",ROUND(MIN(1,IF(Input!$A$11="Weekly",HD78/(Formulas!$A$3*1),HD78/(Formulas!$A$3*2))),1),IF(TEXT(ISNUMBER($C78),"#####")="False",ROUND(MIN(1,IF(Input!$A$11="Weekly",HD78/(Formulas!$A$3*1),HD78/(Formulas!$A$3*2))),1),ROUND(MIN(1,IF(Input!$A$11="Weekly",HD78/(Formulas!$A$3*1),HD78/(Formulas!$A$3*2))),1)*$C78))</f>
        <v>0</v>
      </c>
      <c r="HG78" s="79"/>
      <c r="HH78" s="35"/>
      <c r="HI78" s="35">
        <f t="shared" si="112"/>
        <v>0</v>
      </c>
      <c r="HJ78" s="35"/>
      <c r="HK78" s="35">
        <f t="shared" si="113"/>
        <v>0</v>
      </c>
      <c r="HL78" s="35"/>
      <c r="HM78" s="35">
        <f t="shared" si="114"/>
        <v>0</v>
      </c>
      <c r="HN78" s="35"/>
      <c r="HO78" s="35">
        <f t="shared" si="115"/>
        <v>0</v>
      </c>
      <c r="HP78" s="35"/>
      <c r="HQ78" s="35"/>
      <c r="HR78" s="35"/>
      <c r="HS78" s="35"/>
      <c r="HT78" s="35"/>
    </row>
    <row r="79" spans="1:228" x14ac:dyDescent="0.25">
      <c r="B79" s="74"/>
      <c r="D79" s="77"/>
      <c r="E79" s="77"/>
      <c r="F79" s="80">
        <f>IF($C79="",ROUND(MIN(1,IF(Input!$A$11="Weekly",D79/(Formulas!$A$3*1),D79/(Formulas!$A$3*2))),1),IF(TEXT(ISNUMBER($C79),"#####")="False",ROUND(MIN(1,IF(Input!$A$11="Weekly",D79/(Formulas!$A$3*1),D79/(Formulas!$A$3*2))),1),ROUND(MIN(1,IF(Input!$A$11="Weekly",D79/(Formulas!$A$3*1),D79/(Formulas!$A$3*2))),1)*$C79))</f>
        <v>0</v>
      </c>
      <c r="G79" s="101"/>
      <c r="H79" s="77"/>
      <c r="I79" s="77"/>
      <c r="J79" s="80">
        <f>IF($C79="",ROUND(MIN(1,IF(Input!$A$11="Weekly",H79/(Formulas!$A$3*1),H79/(Formulas!$A$3*2))),1),IF(TEXT(ISNUMBER($C79),"#####")="False",ROUND(MIN(1,IF(Input!$A$11="Weekly",H79/(Formulas!$A$3*1),H79/(Formulas!$A$3*2))),1),ROUND(MIN(1,IF(Input!$A$11="Weekly",H79/(Formulas!$A$3*1),H79/(Formulas!$A$3*2))),1)*$C79))</f>
        <v>0</v>
      </c>
      <c r="K79" s="101"/>
      <c r="L79" s="77"/>
      <c r="M79" s="77"/>
      <c r="N79" s="80">
        <f>IF($C79="",ROUND(MIN(1,IF(Input!$A$11="Weekly",L79/(Formulas!$A$3*1),L79/(Formulas!$A$3*2))),1),IF(TEXT(ISNUMBER($C79),"#####")="False",ROUND(MIN(1,IF(Input!$A$11="Weekly",L79/(Formulas!$A$3*1),L79/(Formulas!$A$3*2))),1),ROUND(MIN(1,IF(Input!$A$11="Weekly",L79/(Formulas!$A$3*1),L79/(Formulas!$A$3*2))),1)*$C79))</f>
        <v>0</v>
      </c>
      <c r="O79" s="101"/>
      <c r="P79" s="77"/>
      <c r="Q79" s="77"/>
      <c r="R79" s="80">
        <f>IF($C79="",ROUND(MIN(1,IF(Input!$A$11="Weekly",P79/(Formulas!$A$3*1),P79/(Formulas!$A$3*2))),1),IF(TEXT(ISNUMBER($C79),"#####")="False",ROUND(MIN(1,IF(Input!$A$11="Weekly",P79/(Formulas!$A$3*1),P79/(Formulas!$A$3*2))),1),ROUND(MIN(1,IF(Input!$A$11="Weekly",P79/(Formulas!$A$3*1),P79/(Formulas!$A$3*2))),1)*$C79))</f>
        <v>0</v>
      </c>
      <c r="S79" s="101"/>
      <c r="T79" s="77"/>
      <c r="U79" s="77"/>
      <c r="V79" s="80">
        <f>IF($C79="",ROUND(MIN(1,IF(Input!$A$11="Weekly",T79/(Formulas!$A$3*1),T79/(Formulas!$A$3*2))),1),IF(TEXT(ISNUMBER($C79),"#####")="False",ROUND(MIN(1,IF(Input!$A$11="Weekly",T79/(Formulas!$A$3*1),T79/(Formulas!$A$3*2))),1),ROUND(MIN(1,IF(Input!$A$11="Weekly",T79/(Formulas!$A$3*1),T79/(Formulas!$A$3*2))),1)*$C79))</f>
        <v>0</v>
      </c>
      <c r="W79" s="79"/>
      <c r="X79" s="77"/>
      <c r="Y79" s="77"/>
      <c r="Z79" s="80">
        <f>IF($C79="",ROUND(MIN(1,IF(Input!$A$11="Weekly",X79/(Formulas!$A$3*1),X79/(Formulas!$A$3*2))),1),IF(TEXT(ISNUMBER($C79),"#####")="False",ROUND(MIN(1,IF(Input!$A$11="Weekly",X79/(Formulas!$A$3*1),X79/(Formulas!$A$3*2))),1),ROUND(MIN(1,IF(Input!$A$11="Weekly",X79/(Formulas!$A$3*1),X79/(Formulas!$A$3*2))),1)*$C79))</f>
        <v>0</v>
      </c>
      <c r="AA79" s="101"/>
      <c r="AB79" s="77"/>
      <c r="AC79" s="77"/>
      <c r="AD79" s="80">
        <f>IF($C79="",ROUND(MIN(1,IF(Input!$A$11="Weekly",AB79/(Formulas!$A$3*1),AB79/(Formulas!$A$3*2))),1),IF(TEXT(ISNUMBER($C79),"#####")="False",ROUND(MIN(1,IF(Input!$A$11="Weekly",AB79/(Formulas!$A$3*1),AB79/(Formulas!$A$3*2))),1),ROUND(MIN(1,IF(Input!$A$11="Weekly",AB79/(Formulas!$A$3*1),AB79/(Formulas!$A$3*2))),1)*$C79))</f>
        <v>0</v>
      </c>
      <c r="AE79" s="101"/>
      <c r="AF79" s="77"/>
      <c r="AG79" s="77"/>
      <c r="AH79" s="80">
        <f>IF($C79="",ROUND(MIN(1,IF(Input!$A$11="Weekly",AF79/(Formulas!$A$3*1),AF79/(Formulas!$A$3*2))),1),IF(TEXT(ISNUMBER($C79),"#####")="False",ROUND(MIN(1,IF(Input!$A$11="Weekly",AF79/(Formulas!$A$3*1),AF79/(Formulas!$A$3*2))),1),ROUND(MIN(1,IF(Input!$A$11="Weekly",AF79/(Formulas!$A$3*1),AF79/(Formulas!$A$3*2))),1)*$C79))</f>
        <v>0</v>
      </c>
      <c r="AI79" s="101"/>
      <c r="AJ79" s="77"/>
      <c r="AK79" s="77"/>
      <c r="AL79" s="80">
        <f>IF($C79="",ROUND(MIN(1,IF(Input!$A$11="Weekly",AJ79/(Formulas!$A$3*1),AJ79/(Formulas!$A$3*2))),1),IF(TEXT(ISNUMBER($C79),"#####")="False",ROUND(MIN(1,IF(Input!$A$11="Weekly",AJ79/(Formulas!$A$3*1),AJ79/(Formulas!$A$3*2))),1),ROUND(MIN(1,IF(Input!$A$11="Weekly",AJ79/(Formulas!$A$3*1),AJ79/(Formulas!$A$3*2))),1)*$C79))</f>
        <v>0</v>
      </c>
      <c r="AM79" s="79"/>
      <c r="AN79" s="77"/>
      <c r="AO79" s="77"/>
      <c r="AP79" s="80">
        <f>IF($C79="",ROUND(MIN(1,IF(Input!$A$11="Weekly",AN79/(Formulas!$A$3*1),AN79/(Formulas!$A$3*2))),1),IF(TEXT(ISNUMBER($C79),"#####")="False",ROUND(MIN(1,IF(Input!$A$11="Weekly",AN79/(Formulas!$A$3*1),AN79/(Formulas!$A$3*2))),1),ROUND(MIN(1,IF(Input!$A$11="Weekly",AN79/(Formulas!$A$3*1),AN79/(Formulas!$A$3*2))),1)*$C79))</f>
        <v>0</v>
      </c>
      <c r="AQ79" s="79"/>
      <c r="AR79" s="77"/>
      <c r="AS79" s="77"/>
      <c r="AT79" s="80">
        <f>IF($C79="",ROUND(MIN(1,IF(Input!$A$11="Weekly",AR79/(Formulas!$A$3*1),AR79/(Formulas!$A$3*2))),1),IF(TEXT(ISNUMBER($C79),"#####")="False",ROUND(MIN(1,IF(Input!$A$11="Weekly",AR79/(Formulas!$A$3*1),AR79/(Formulas!$A$3*2))),1),ROUND(MIN(1,IF(Input!$A$11="Weekly",AR79/(Formulas!$A$3*1),AR79/(Formulas!$A$3*2))),1)*$C79))</f>
        <v>0</v>
      </c>
      <c r="AU79" s="79"/>
      <c r="AV79" s="77"/>
      <c r="AW79" s="77"/>
      <c r="AX79" s="80">
        <f>IF($C79="",ROUND(MIN(1,IF(Input!$A$11="Weekly",AV79/(Formulas!$A$3*1),AV79/(Formulas!$A$3*2))),1),IF(TEXT(ISNUMBER($C79),"#####")="False",ROUND(MIN(1,IF(Input!$A$11="Weekly",AV79/(Formulas!$A$3*1),AV79/(Formulas!$A$3*2))),1),ROUND(MIN(1,IF(Input!$A$11="Weekly",AV79/(Formulas!$A$3*1),AV79/(Formulas!$A$3*2))),1)*$C79))</f>
        <v>0</v>
      </c>
      <c r="AY79" s="79"/>
      <c r="AZ79" s="77"/>
      <c r="BA79" s="77"/>
      <c r="BB79" s="80">
        <f>IF($C79="",ROUND(MIN(1,IF(Input!$A$11="Weekly",AZ79/(Formulas!$A$3*1),AZ79/(Formulas!$A$3*2))),1),IF(TEXT(ISNUMBER($C79),"#####")="False",ROUND(MIN(1,IF(Input!$A$11="Weekly",AZ79/(Formulas!$A$3*1),AZ79/(Formulas!$A$3*2))),1),ROUND(MIN(1,IF(Input!$A$11="Weekly",AZ79/(Formulas!$A$3*1),AZ79/(Formulas!$A$3*2))),1)*$C79))</f>
        <v>0</v>
      </c>
      <c r="BC79" s="79"/>
      <c r="BD79" s="77"/>
      <c r="BE79" s="77"/>
      <c r="BF79" s="80">
        <f>IF($C79="",ROUND(MIN(1,IF(Input!$A$11="Weekly",BD79/(Formulas!$A$3*1),BD79/(Formulas!$A$3*2))),1),IF(TEXT(ISNUMBER($C79),"#####")="False",ROUND(MIN(1,IF(Input!$A$11="Weekly",BD79/(Formulas!$A$3*1),BD79/(Formulas!$A$3*2))),1),ROUND(MIN(1,IF(Input!$A$11="Weekly",BD79/(Formulas!$A$3*1),BD79/(Formulas!$A$3*2))),1)*$C79))</f>
        <v>0</v>
      </c>
      <c r="BG79" s="79"/>
      <c r="BH79" s="77"/>
      <c r="BI79" s="77"/>
      <c r="BJ79" s="80">
        <f>IF($C79="",ROUND(MIN(1,IF(Input!$A$11="Weekly",BH79/(Formulas!$A$3*1),BH79/(Formulas!$A$3*2))),1),IF(TEXT(ISNUMBER($C79),"#####")="False",ROUND(MIN(1,IF(Input!$A$11="Weekly",BH79/(Formulas!$A$3*1),BH79/(Formulas!$A$3*2))),1),ROUND(MIN(1,IF(Input!$A$11="Weekly",BH79/(Formulas!$A$3*1),BH79/(Formulas!$A$3*2))),1)*$C79))</f>
        <v>0</v>
      </c>
      <c r="BK79" s="79"/>
      <c r="BL79" s="77"/>
      <c r="BM79" s="77"/>
      <c r="BN79" s="80">
        <f>IF($C79="",ROUND(MIN(1,IF(Input!$A$11="Weekly",BL79/(Formulas!$A$3*1),BL79/(Formulas!$A$3*2))),1),IF(TEXT(ISNUMBER($C79),"#####")="False",ROUND(MIN(1,IF(Input!$A$11="Weekly",BL79/(Formulas!$A$3*1),BL79/(Formulas!$A$3*2))),1),ROUND(MIN(1,IF(Input!$A$11="Weekly",BL79/(Formulas!$A$3*1),BL79/(Formulas!$A$3*2))),1)*$C79))</f>
        <v>0</v>
      </c>
      <c r="BO79" s="79"/>
      <c r="BP79" s="77"/>
      <c r="BQ79" s="77"/>
      <c r="BR79" s="80">
        <f>IF($C79="",ROUND(MIN(1,IF(Input!$A$11="Weekly",BP79/(Formulas!$A$3*1),BP79/(Formulas!$A$3*2))),1),IF(TEXT(ISNUMBER($C79),"#####")="False",ROUND(MIN(1,IF(Input!$A$11="Weekly",BP79/(Formulas!$A$3*1),BP79/(Formulas!$A$3*2))),1),ROUND(MIN(1,IF(Input!$A$11="Weekly",BP79/(Formulas!$A$3*1),BP79/(Formulas!$A$3*2))),1)*$C79))</f>
        <v>0</v>
      </c>
      <c r="BS79" s="79"/>
      <c r="BT79" s="77"/>
      <c r="BU79" s="77"/>
      <c r="BV79" s="80">
        <f>IF($C79="",ROUND(MIN(1,IF(Input!$A$11="Weekly",BT79/(Formulas!$A$3*1),BT79/(Formulas!$A$3*2))),1),IF(TEXT(ISNUMBER($C79),"#####")="False",ROUND(MIN(1,IF(Input!$A$11="Weekly",BT79/(Formulas!$A$3*1),BT79/(Formulas!$A$3*2))),1),ROUND(MIN(1,IF(Input!$A$11="Weekly",BT79/(Formulas!$A$3*1),BT79/(Formulas!$A$3*2))),1)*$C79))</f>
        <v>0</v>
      </c>
      <c r="BW79" s="79"/>
      <c r="BX79" s="77"/>
      <c r="BY79" s="77"/>
      <c r="BZ79" s="80">
        <f>IF($C79="",ROUND(MIN(1,IF(Input!$A$11="Weekly",BX79/(Formulas!$A$3*1),BX79/(Formulas!$A$3*2))),1),IF(TEXT(ISNUMBER($C79),"#####")="False",ROUND(MIN(1,IF(Input!$A$11="Weekly",BX79/(Formulas!$A$3*1),BX79/(Formulas!$A$3*2))),1),ROUND(MIN(1,IF(Input!$A$11="Weekly",BX79/(Formulas!$A$3*1),BX79/(Formulas!$A$3*2))),1)*$C79))</f>
        <v>0</v>
      </c>
      <c r="CA79" s="79"/>
      <c r="CB79" s="77"/>
      <c r="CC79" s="77"/>
      <c r="CD79" s="80">
        <f>IF($C79="",ROUND(MIN(1,IF(Input!$A$11="Weekly",CB79/(Formulas!$A$3*1),CB79/(Formulas!$A$3*2))),1),IF(TEXT(ISNUMBER($C79),"#####")="False",ROUND(MIN(1,IF(Input!$A$11="Weekly",CB79/(Formulas!$A$3*1),CB79/(Formulas!$A$3*2))),1),ROUND(MIN(1,IF(Input!$A$11="Weekly",CB79/(Formulas!$A$3*1),CB79/(Formulas!$A$3*2))),1)*$C79))</f>
        <v>0</v>
      </c>
      <c r="CE79" s="79"/>
      <c r="CF79" s="77"/>
      <c r="CG79" s="77"/>
      <c r="CH79" s="80">
        <f>IF($C79="",ROUND(MIN(1,IF(Input!$A$11="Weekly",CF79/(Formulas!$A$3*1),CF79/(Formulas!$A$3*2))),1),IF(TEXT(ISNUMBER($C79),"#####")="False",ROUND(MIN(1,IF(Input!$A$11="Weekly",CF79/(Formulas!$A$3*1),CF79/(Formulas!$A$3*2))),1),ROUND(MIN(1,IF(Input!$A$11="Weekly",CF79/(Formulas!$A$3*1),CF79/(Formulas!$A$3*2))),1)*$C79))</f>
        <v>0</v>
      </c>
      <c r="CI79" s="79"/>
      <c r="CJ79" s="77"/>
      <c r="CK79" s="77"/>
      <c r="CL79" s="80">
        <f>IF($C79="",ROUND(MIN(1,IF(Input!$A$11="Weekly",CJ79/(Formulas!$A$3*1),CJ79/(Formulas!$A$3*2))),1),IF(TEXT(ISNUMBER($C79),"#####")="False",ROUND(MIN(1,IF(Input!$A$11="Weekly",CJ79/(Formulas!$A$3*1),CJ79/(Formulas!$A$3*2))),1),ROUND(MIN(1,IF(Input!$A$11="Weekly",CJ79/(Formulas!$A$3*1),CJ79/(Formulas!$A$3*2))),1)*$C79))</f>
        <v>0</v>
      </c>
      <c r="CM79" s="79"/>
      <c r="CN79" s="77"/>
      <c r="CO79" s="77"/>
      <c r="CP79" s="80">
        <f>IF($C79="",ROUND(MIN(1,IF(Input!$A$11="Weekly",CN79/(Formulas!$A$3*1),CN79/(Formulas!$A$3*2))),1),IF(TEXT(ISNUMBER($C79),"#####")="False",ROUND(MIN(1,IF(Input!$A$11="Weekly",CN79/(Formulas!$A$3*1),CN79/(Formulas!$A$3*2))),1),ROUND(MIN(1,IF(Input!$A$11="Weekly",CN79/(Formulas!$A$3*1),CN79/(Formulas!$A$3*2))),1)*$C79))</f>
        <v>0</v>
      </c>
      <c r="CQ79" s="79"/>
      <c r="CR79" s="77"/>
      <c r="CS79" s="77"/>
      <c r="CT79" s="80">
        <f>IF($C79="",ROUND(MIN(1,IF(Input!$A$11="Weekly",CR79/(Formulas!$A$3*1),CR79/(Formulas!$A$3*2))),1),IF(TEXT(ISNUMBER($C79),"#####")="False",ROUND(MIN(1,IF(Input!$A$11="Weekly",CR79/(Formulas!$A$3*1),CR79/(Formulas!$A$3*2))),1),ROUND(MIN(1,IF(Input!$A$11="Weekly",CR79/(Formulas!$A$3*1),CR79/(Formulas!$A$3*2))),1)*$C79))</f>
        <v>0</v>
      </c>
      <c r="CU79" s="79"/>
      <c r="CV79" s="77"/>
      <c r="CW79" s="77"/>
      <c r="CX79" s="80">
        <f>IF($C79="",ROUND(MIN(1,IF(Input!$A$11="Weekly",CV79/(Formulas!$A$3*1),CV79/(Formulas!$A$3*2))),1),IF(TEXT(ISNUMBER($C79),"#####")="False",ROUND(MIN(1,IF(Input!$A$11="Weekly",CV79/(Formulas!$A$3*1),CV79/(Formulas!$A$3*2))),1),ROUND(MIN(1,IF(Input!$A$11="Weekly",CV79/(Formulas!$A$3*1),CV79/(Formulas!$A$3*2))),1)*$C79))</f>
        <v>0</v>
      </c>
      <c r="CY79" s="79"/>
      <c r="CZ79" s="77"/>
      <c r="DA79" s="77"/>
      <c r="DB79" s="80">
        <f>IF($C79="",ROUND(MIN(1,IF(Input!$A$11="Weekly",CZ79/(Formulas!$A$3*1),CZ79/(Formulas!$A$3*2))),1),IF(TEXT(ISNUMBER($C79),"#####")="False",ROUND(MIN(1,IF(Input!$A$11="Weekly",CZ79/(Formulas!$A$3*1),CZ79/(Formulas!$A$3*2))),1),ROUND(MIN(1,IF(Input!$A$11="Weekly",CZ79/(Formulas!$A$3*1),CZ79/(Formulas!$A$3*2))),1)*$C79))</f>
        <v>0</v>
      </c>
      <c r="DC79" s="79"/>
      <c r="DD79" s="77"/>
      <c r="DE79" s="77"/>
      <c r="DF79" s="80">
        <f>IF($C79="",ROUND(MIN(1,IF(Input!$A$11="Weekly",DD79/(Formulas!$A$3*1),DD79/(Formulas!$A$3*2))),1),IF(TEXT(ISNUMBER($C79),"#####")="False",ROUND(MIN(1,IF(Input!$A$11="Weekly",DD79/(Formulas!$A$3*1),DD79/(Formulas!$A$3*2))),1),ROUND(MIN(1,IF(Input!$A$11="Weekly",DD79/(Formulas!$A$3*1),DD79/(Formulas!$A$3*2))),1)*$C79))</f>
        <v>0</v>
      </c>
      <c r="DG79" s="79"/>
      <c r="DH79" s="77"/>
      <c r="DI79" s="77"/>
      <c r="DJ79" s="80">
        <f>IF($C79="",ROUND(MIN(1,IF(Input!$A$11="Weekly",DH79/(Formulas!$A$3*1),DH79/(Formulas!$A$3*2))),1),IF(TEXT(ISNUMBER($C79),"#####")="False",ROUND(MIN(1,IF(Input!$A$11="Weekly",DH79/(Formulas!$A$3*1),DH79/(Formulas!$A$3*2))),1),ROUND(MIN(1,IF(Input!$A$11="Weekly",DH79/(Formulas!$A$3*1),DH79/(Formulas!$A$3*2))),1)*$C79))</f>
        <v>0</v>
      </c>
      <c r="DK79" s="79"/>
      <c r="DL79" s="77"/>
      <c r="DM79" s="77"/>
      <c r="DN79" s="80">
        <f>IF($C79="",ROUND(MIN(1,IF(Input!$A$11="Weekly",DL79/(Formulas!$A$3*1),DL79/(Formulas!$A$3*2))),1),IF(TEXT(ISNUMBER($C79),"#####")="False",ROUND(MIN(1,IF(Input!$A$11="Weekly",DL79/(Formulas!$A$3*1),DL79/(Formulas!$A$3*2))),1),ROUND(MIN(1,IF(Input!$A$11="Weekly",DL79/(Formulas!$A$3*1),DL79/(Formulas!$A$3*2))),1)*$C79))</f>
        <v>0</v>
      </c>
      <c r="DO79" s="79"/>
      <c r="DP79" s="77"/>
      <c r="DQ79" s="77"/>
      <c r="DR79" s="80">
        <f>IF($C79="",ROUND(MIN(1,IF(Input!$A$11="Weekly",DP79/(Formulas!$A$3*1),DP79/(Formulas!$A$3*2))),1),IF(TEXT(ISNUMBER($C79),"#####")="False",ROUND(MIN(1,IF(Input!$A$11="Weekly",DP79/(Formulas!$A$3*1),DP79/(Formulas!$A$3*2))),1),ROUND(MIN(1,IF(Input!$A$11="Weekly",DP79/(Formulas!$A$3*1),DP79/(Formulas!$A$3*2))),1)*$C79))</f>
        <v>0</v>
      </c>
      <c r="DS79" s="79"/>
      <c r="DT79" s="77"/>
      <c r="DU79" s="77"/>
      <c r="DV79" s="80">
        <f>IF($C79="",ROUND(MIN(1,IF(Input!$A$11="Weekly",DT79/(Formulas!$A$3*1),DT79/(Formulas!$A$3*2))),1),IF(TEXT(ISNUMBER($C79),"#####")="False",ROUND(MIN(1,IF(Input!$A$11="Weekly",DT79/(Formulas!$A$3*1),DT79/(Formulas!$A$3*2))),1),ROUND(MIN(1,IF(Input!$A$11="Weekly",DT79/(Formulas!$A$3*1),DT79/(Formulas!$A$3*2))),1)*$C79))</f>
        <v>0</v>
      </c>
      <c r="DW79" s="79"/>
      <c r="DX79" s="77"/>
      <c r="DY79" s="77"/>
      <c r="DZ79" s="80">
        <f>IF($C79="",ROUND(MIN(1,IF(Input!$A$11="Weekly",DX79/(Formulas!$A$3*1),DX79/(Formulas!$A$3*2))),1),IF(TEXT(ISNUMBER($C79),"#####")="False",ROUND(MIN(1,IF(Input!$A$11="Weekly",DX79/(Formulas!$A$3*1),DX79/(Formulas!$A$3*2))),1),ROUND(MIN(1,IF(Input!$A$11="Weekly",DX79/(Formulas!$A$3*1),DX79/(Formulas!$A$3*2))),1)*$C79))</f>
        <v>0</v>
      </c>
      <c r="EA79" s="79"/>
      <c r="EB79" s="77"/>
      <c r="EC79" s="77"/>
      <c r="ED79" s="80">
        <f>IF($C79="",ROUND(MIN(1,IF(Input!$A$11="Weekly",EB79/(Formulas!$A$3*1),EB79/(Formulas!$A$3*2))),1),IF(TEXT(ISNUMBER($C79),"#####")="False",ROUND(MIN(1,IF(Input!$A$11="Weekly",EB79/(Formulas!$A$3*1),EB79/(Formulas!$A$3*2))),1),ROUND(MIN(1,IF(Input!$A$11="Weekly",EB79/(Formulas!$A$3*1),EB79/(Formulas!$A$3*2))),1)*$C79))</f>
        <v>0</v>
      </c>
      <c r="EE79" s="79"/>
      <c r="EF79" s="77"/>
      <c r="EG79" s="77"/>
      <c r="EH79" s="80">
        <f>IF($C79="",ROUND(MIN(1,IF(Input!$A$11="Weekly",EF79/(Formulas!$A$3*1),EF79/(Formulas!$A$3*2))),1),IF(TEXT(ISNUMBER($C79),"#####")="False",ROUND(MIN(1,IF(Input!$A$11="Weekly",EF79/(Formulas!$A$3*1),EF79/(Formulas!$A$3*2))),1),ROUND(MIN(1,IF(Input!$A$11="Weekly",EF79/(Formulas!$A$3*1),EF79/(Formulas!$A$3*2))),1)*$C79))</f>
        <v>0</v>
      </c>
      <c r="EI79" s="79"/>
      <c r="EJ79" s="77"/>
      <c r="EK79" s="77"/>
      <c r="EL79" s="80">
        <f>IF($C79="",ROUND(MIN(1,IF(Input!$A$11="Weekly",EJ79/(Formulas!$A$3*1),EJ79/(Formulas!$A$3*2))),1),IF(TEXT(ISNUMBER($C79),"#####")="False",ROUND(MIN(1,IF(Input!$A$11="Weekly",EJ79/(Formulas!$A$3*1),EJ79/(Formulas!$A$3*2))),1),ROUND(MIN(1,IF(Input!$A$11="Weekly",EJ79/(Formulas!$A$3*1),EJ79/(Formulas!$A$3*2))),1)*$C79))</f>
        <v>0</v>
      </c>
      <c r="EM79" s="79"/>
      <c r="EN79" s="77"/>
      <c r="EO79" s="77"/>
      <c r="EP79" s="80">
        <f>IF($C79="",ROUND(MIN(1,IF(Input!$A$11="Weekly",EN79/(Formulas!$A$3*1),EN79/(Formulas!$A$3*2))),1),IF(TEXT(ISNUMBER($C79),"#####")="False",ROUND(MIN(1,IF(Input!$A$11="Weekly",EN79/(Formulas!$A$3*1),EN79/(Formulas!$A$3*2))),1),ROUND(MIN(1,IF(Input!$A$11="Weekly",EN79/(Formulas!$A$3*1),EN79/(Formulas!$A$3*2))),1)*$C79))</f>
        <v>0</v>
      </c>
      <c r="EQ79" s="79"/>
      <c r="ER79" s="77"/>
      <c r="ES79" s="77"/>
      <c r="ET79" s="80">
        <f>IF($C79="",ROUND(MIN(1,IF(Input!$A$11="Weekly",ER79/(Formulas!$A$3*1),ER79/(Formulas!$A$3*2))),1),IF(TEXT(ISNUMBER($C79),"#####")="False",ROUND(MIN(1,IF(Input!$A$11="Weekly",ER79/(Formulas!$A$3*1),ER79/(Formulas!$A$3*2))),1),ROUND(MIN(1,IF(Input!$A$11="Weekly",ER79/(Formulas!$A$3*1),ER79/(Formulas!$A$3*2))),1)*$C79))</f>
        <v>0</v>
      </c>
      <c r="EU79" s="79"/>
      <c r="EV79" s="77"/>
      <c r="EW79" s="77"/>
      <c r="EX79" s="80">
        <f>IF($C79="",ROUND(MIN(1,IF(Input!$A$11="Weekly",EV79/(Formulas!$A$3*1),EV79/(Formulas!$A$3*2))),1),IF(TEXT(ISNUMBER($C79),"#####")="False",ROUND(MIN(1,IF(Input!$A$11="Weekly",EV79/(Formulas!$A$3*1),EV79/(Formulas!$A$3*2))),1),ROUND(MIN(1,IF(Input!$A$11="Weekly",EV79/(Formulas!$A$3*1),EV79/(Formulas!$A$3*2))),1)*$C79))</f>
        <v>0</v>
      </c>
      <c r="EY79" s="79"/>
      <c r="EZ79" s="77"/>
      <c r="FA79" s="77"/>
      <c r="FB79" s="80">
        <f>IF($C79="",ROUND(MIN(1,IF(Input!$A$11="Weekly",EZ79/(Formulas!$A$3*1),EZ79/(Formulas!$A$3*2))),1),IF(TEXT(ISNUMBER($C79),"#####")="False",ROUND(MIN(1,IF(Input!$A$11="Weekly",EZ79/(Formulas!$A$3*1),EZ79/(Formulas!$A$3*2))),1),ROUND(MIN(1,IF(Input!$A$11="Weekly",EZ79/(Formulas!$A$3*1),EZ79/(Formulas!$A$3*2))),1)*$C79))</f>
        <v>0</v>
      </c>
      <c r="FC79" s="79"/>
      <c r="FD79" s="77"/>
      <c r="FE79" s="77"/>
      <c r="FF79" s="80">
        <f>IF($C79="",ROUND(MIN(1,IF(Input!$A$11="Weekly",FD79/(Formulas!$A$3*1),FD79/(Formulas!$A$3*2))),1),IF(TEXT(ISNUMBER($C79),"#####")="False",ROUND(MIN(1,IF(Input!$A$11="Weekly",FD79/(Formulas!$A$3*1),FD79/(Formulas!$A$3*2))),1),ROUND(MIN(1,IF(Input!$A$11="Weekly",FD79/(Formulas!$A$3*1),FD79/(Formulas!$A$3*2))),1)*$C79))</f>
        <v>0</v>
      </c>
      <c r="FG79" s="79"/>
      <c r="FH79" s="77"/>
      <c r="FI79" s="77"/>
      <c r="FJ79" s="80">
        <f>IF($C79="",ROUND(MIN(1,IF(Input!$A$11="Weekly",FH79/(Formulas!$A$3*1),FH79/(Formulas!$A$3*2))),1),IF(TEXT(ISNUMBER($C79),"#####")="False",ROUND(MIN(1,IF(Input!$A$11="Weekly",FH79/(Formulas!$A$3*1),FH79/(Formulas!$A$3*2))),1),ROUND(MIN(1,IF(Input!$A$11="Weekly",FH79/(Formulas!$A$3*1),FH79/(Formulas!$A$3*2))),1)*$C79))</f>
        <v>0</v>
      </c>
      <c r="FK79" s="79"/>
      <c r="FL79" s="77"/>
      <c r="FM79" s="77"/>
      <c r="FN79" s="80">
        <f>IF($C79="",ROUND(MIN(1,IF(Input!$A$11="Weekly",FL79/(Formulas!$A$3*1),FL79/(Formulas!$A$3*2))),1),IF(TEXT(ISNUMBER($C79),"#####")="False",ROUND(MIN(1,IF(Input!$A$11="Weekly",FL79/(Formulas!$A$3*1),FL79/(Formulas!$A$3*2))),1),ROUND(MIN(1,IF(Input!$A$11="Weekly",FL79/(Formulas!$A$3*1),FL79/(Formulas!$A$3*2))),1)*$C79))</f>
        <v>0</v>
      </c>
      <c r="FO79" s="79"/>
      <c r="FP79" s="77"/>
      <c r="FQ79" s="77"/>
      <c r="FR79" s="80">
        <f>IF($C79="",ROUND(MIN(1,IF(Input!$A$11="Weekly",FP79/(Formulas!$A$3*1),FP79/(Formulas!$A$3*2))),1),IF(TEXT(ISNUMBER($C79),"#####")="False",ROUND(MIN(1,IF(Input!$A$11="Weekly",FP79/(Formulas!$A$3*1),FP79/(Formulas!$A$3*2))),1),ROUND(MIN(1,IF(Input!$A$11="Weekly",FP79/(Formulas!$A$3*1),FP79/(Formulas!$A$3*2))),1)*$C79))</f>
        <v>0</v>
      </c>
      <c r="FS79" s="79"/>
      <c r="FT79" s="77"/>
      <c r="FU79" s="77"/>
      <c r="FV79" s="80">
        <f>IF($C79="",ROUND(MIN(1,IF(Input!$A$11="Weekly",FT79/(Formulas!$A$3*1),FT79/(Formulas!$A$3*2))),1),IF(TEXT(ISNUMBER($C79),"#####")="False",ROUND(MIN(1,IF(Input!$A$11="Weekly",FT79/(Formulas!$A$3*1),FT79/(Formulas!$A$3*2))),1),ROUND(MIN(1,IF(Input!$A$11="Weekly",FT79/(Formulas!$A$3*1),FT79/(Formulas!$A$3*2))),1)*$C79))</f>
        <v>0</v>
      </c>
      <c r="FW79" s="79"/>
      <c r="FX79" s="77"/>
      <c r="FY79" s="77"/>
      <c r="FZ79" s="80">
        <f>IF($C79="",ROUND(MIN(1,IF(Input!$A$11="Weekly",FX79/(Formulas!$A$3*1),FX79/(Formulas!$A$3*2))),1),IF(TEXT(ISNUMBER($C79),"#####")="False",ROUND(MIN(1,IF(Input!$A$11="Weekly",FX79/(Formulas!$A$3*1),FX79/(Formulas!$A$3*2))),1),ROUND(MIN(1,IF(Input!$A$11="Weekly",FX79/(Formulas!$A$3*1),FX79/(Formulas!$A$3*2))),1)*$C79))</f>
        <v>0</v>
      </c>
      <c r="GA79" s="79"/>
      <c r="GB79" s="77"/>
      <c r="GC79" s="77"/>
      <c r="GD79" s="80">
        <f>IF($C79="",ROUND(MIN(1,IF(Input!$A$11="Weekly",GB79/(Formulas!$A$3*1),GB79/(Formulas!$A$3*2))),1),IF(TEXT(ISNUMBER($C79),"#####")="False",ROUND(MIN(1,IF(Input!$A$11="Weekly",GB79/(Formulas!$A$3*1),GB79/(Formulas!$A$3*2))),1),ROUND(MIN(1,IF(Input!$A$11="Weekly",GB79/(Formulas!$A$3*1),GB79/(Formulas!$A$3*2))),1)*$C79))</f>
        <v>0</v>
      </c>
      <c r="GE79" s="79"/>
      <c r="GF79" s="77"/>
      <c r="GG79" s="77"/>
      <c r="GH79" s="80">
        <f>IF($C79="",ROUND(MIN(1,IF(Input!$A$11="Weekly",GF79/(Formulas!$A$3*1),GF79/(Formulas!$A$3*2))),1),IF(TEXT(ISNUMBER($C79),"#####")="False",ROUND(MIN(1,IF(Input!$A$11="Weekly",GF79/(Formulas!$A$3*1),GF79/(Formulas!$A$3*2))),1),ROUND(MIN(1,IF(Input!$A$11="Weekly",GF79/(Formulas!$A$3*1),GF79/(Formulas!$A$3*2))),1)*$C79))</f>
        <v>0</v>
      </c>
      <c r="GI79" s="79"/>
      <c r="GJ79" s="77"/>
      <c r="GK79" s="77"/>
      <c r="GL79" s="80">
        <f>IF($C79="",ROUND(MIN(1,IF(Input!$A$11="Weekly",GJ79/(Formulas!$A$3*1),GJ79/(Formulas!$A$3*2))),1),IF(TEXT(ISNUMBER($C79),"#####")="False",ROUND(MIN(1,IF(Input!$A$11="Weekly",GJ79/(Formulas!$A$3*1),GJ79/(Formulas!$A$3*2))),1),ROUND(MIN(1,IF(Input!$A$11="Weekly",GJ79/(Formulas!$A$3*1),GJ79/(Formulas!$A$3*2))),1)*$C79))</f>
        <v>0</v>
      </c>
      <c r="GM79" s="79"/>
      <c r="GN79" s="77"/>
      <c r="GO79" s="77"/>
      <c r="GP79" s="80">
        <f>IF($C79="",ROUND(MIN(1,IF(Input!$A$11="Weekly",GN79/(Formulas!$A$3*1),GN79/(Formulas!$A$3*2))),1),IF(TEXT(ISNUMBER($C79),"#####")="False",ROUND(MIN(1,IF(Input!$A$11="Weekly",GN79/(Formulas!$A$3*1),GN79/(Formulas!$A$3*2))),1),ROUND(MIN(1,IF(Input!$A$11="Weekly",GN79/(Formulas!$A$3*1),GN79/(Formulas!$A$3*2))),1)*$C79))</f>
        <v>0</v>
      </c>
      <c r="GQ79" s="79"/>
      <c r="GR79" s="77"/>
      <c r="GS79" s="77"/>
      <c r="GT79" s="80">
        <f>IF($C79="",ROUND(MIN(1,IF(Input!$A$11="Weekly",GR79/(Formulas!$A$3*1),GR79/(Formulas!$A$3*2))),1),IF(TEXT(ISNUMBER($C79),"#####")="False",ROUND(MIN(1,IF(Input!$A$11="Weekly",GR79/(Formulas!$A$3*1),GR79/(Formulas!$A$3*2))),1),ROUND(MIN(1,IF(Input!$A$11="Weekly",GR79/(Formulas!$A$3*1),GR79/(Formulas!$A$3*2))),1)*$C79))</f>
        <v>0</v>
      </c>
      <c r="GU79" s="79"/>
      <c r="GV79" s="77"/>
      <c r="GW79" s="77"/>
      <c r="GX79" s="80">
        <f>IF($C79="",ROUND(MIN(1,IF(Input!$A$11="Weekly",GV79/(Formulas!$A$3*1),GV79/(Formulas!$A$3*2))),1),IF(TEXT(ISNUMBER($C79),"#####")="False",ROUND(MIN(1,IF(Input!$A$11="Weekly",GV79/(Formulas!$A$3*1),GV79/(Formulas!$A$3*2))),1),ROUND(MIN(1,IF(Input!$A$11="Weekly",GV79/(Formulas!$A$3*1),GV79/(Formulas!$A$3*2))),1)*$C79))</f>
        <v>0</v>
      </c>
      <c r="GY79" s="79"/>
      <c r="GZ79" s="77"/>
      <c r="HA79" s="77"/>
      <c r="HB79" s="80">
        <f>IF($C79="",ROUND(MIN(1,IF(Input!$A$11="Weekly",GZ79/(Formulas!$A$3*1),GZ79/(Formulas!$A$3*2))),1),IF(TEXT(ISNUMBER($C79),"#####")="False",ROUND(MIN(1,IF(Input!$A$11="Weekly",GZ79/(Formulas!$A$3*1),GZ79/(Formulas!$A$3*2))),1),ROUND(MIN(1,IF(Input!$A$11="Weekly",GZ79/(Formulas!$A$3*1),GZ79/(Formulas!$A$3*2))),1)*$C79))</f>
        <v>0</v>
      </c>
      <c r="HC79" s="79"/>
      <c r="HD79" s="77"/>
      <c r="HE79" s="77"/>
      <c r="HF79" s="80">
        <f>IF($C79="",ROUND(MIN(1,IF(Input!$A$11="Weekly",HD79/(Formulas!$A$3*1),HD79/(Formulas!$A$3*2))),1),IF(TEXT(ISNUMBER($C79),"#####")="False",ROUND(MIN(1,IF(Input!$A$11="Weekly",HD79/(Formulas!$A$3*1),HD79/(Formulas!$A$3*2))),1),ROUND(MIN(1,IF(Input!$A$11="Weekly",HD79/(Formulas!$A$3*1),HD79/(Formulas!$A$3*2))),1)*$C79))</f>
        <v>0</v>
      </c>
      <c r="HG79" s="79"/>
      <c r="HH79" s="35"/>
      <c r="HI79" s="35">
        <f t="shared" si="112"/>
        <v>0</v>
      </c>
      <c r="HJ79" s="35"/>
      <c r="HK79" s="35">
        <f t="shared" si="113"/>
        <v>0</v>
      </c>
      <c r="HL79" s="35"/>
      <c r="HM79" s="35">
        <f t="shared" si="114"/>
        <v>0</v>
      </c>
      <c r="HN79" s="35"/>
      <c r="HO79" s="35">
        <f t="shared" si="115"/>
        <v>0</v>
      </c>
      <c r="HP79" s="35"/>
      <c r="HQ79" s="35"/>
      <c r="HR79" s="35"/>
      <c r="HS79" s="35"/>
      <c r="HT79" s="35"/>
    </row>
    <row r="80" spans="1:228" x14ac:dyDescent="0.25">
      <c r="B80" s="178" t="s">
        <v>255</v>
      </c>
      <c r="D80" s="77">
        <f>'2020 Payroll Supplemental'!D82</f>
        <v>0</v>
      </c>
      <c r="E80" s="77">
        <f>'2020 Payroll Supplemental'!E82</f>
        <v>0</v>
      </c>
      <c r="F80" s="77">
        <f>'2020 Payroll Supplemental'!F82</f>
        <v>0</v>
      </c>
      <c r="G80" s="77">
        <f>'2020 Payroll Supplemental'!G82</f>
        <v>0</v>
      </c>
      <c r="H80" s="77">
        <f>'2020 Payroll Supplemental'!H82</f>
        <v>0</v>
      </c>
      <c r="I80" s="77">
        <f>'2020 Payroll Supplemental'!I82</f>
        <v>0</v>
      </c>
      <c r="J80" s="77">
        <f>'2020 Payroll Supplemental'!J82</f>
        <v>0</v>
      </c>
      <c r="K80" s="77">
        <f>'2020 Payroll Supplemental'!K82</f>
        <v>0</v>
      </c>
      <c r="L80" s="77">
        <f>'2020 Payroll Supplemental'!L82</f>
        <v>0</v>
      </c>
      <c r="M80" s="77">
        <f>'2020 Payroll Supplemental'!M82</f>
        <v>0</v>
      </c>
      <c r="N80" s="77">
        <f>'2020 Payroll Supplemental'!N82</f>
        <v>0</v>
      </c>
      <c r="O80" s="77">
        <f>'2020 Payroll Supplemental'!O82</f>
        <v>0</v>
      </c>
      <c r="P80" s="77">
        <f>'2020 Payroll Supplemental'!P82</f>
        <v>0</v>
      </c>
      <c r="Q80" s="77">
        <f>'2020 Payroll Supplemental'!Q82</f>
        <v>0</v>
      </c>
      <c r="R80" s="77">
        <f>'2020 Payroll Supplemental'!R82</f>
        <v>0</v>
      </c>
      <c r="S80" s="77">
        <f>'2020 Payroll Supplemental'!S82</f>
        <v>0</v>
      </c>
      <c r="T80" s="77">
        <f>'2020 Payroll Supplemental'!T82</f>
        <v>0</v>
      </c>
      <c r="U80" s="77">
        <f>'2020 Payroll Supplemental'!U82</f>
        <v>0</v>
      </c>
      <c r="V80" s="77">
        <f>'2020 Payroll Supplemental'!V82</f>
        <v>0</v>
      </c>
      <c r="W80" s="77">
        <f>'2020 Payroll Supplemental'!W82</f>
        <v>0</v>
      </c>
      <c r="X80" s="77">
        <f>'2020 Payroll Supplemental'!X82</f>
        <v>0</v>
      </c>
      <c r="Y80" s="77">
        <f>'2020 Payroll Supplemental'!Y82</f>
        <v>0</v>
      </c>
      <c r="Z80" s="77">
        <f>'2020 Payroll Supplemental'!Z82</f>
        <v>0</v>
      </c>
      <c r="AA80" s="77">
        <f>'2020 Payroll Supplemental'!AA82</f>
        <v>0</v>
      </c>
      <c r="AB80" s="77">
        <f>'2020 Payroll Supplemental'!AB82</f>
        <v>0</v>
      </c>
      <c r="AC80" s="77">
        <f>'2020 Payroll Supplemental'!AC82</f>
        <v>0</v>
      </c>
      <c r="AD80" s="77">
        <f>'2020 Payroll Supplemental'!AD82</f>
        <v>0</v>
      </c>
      <c r="AE80" s="77">
        <f>'2020 Payroll Supplemental'!AE82</f>
        <v>0</v>
      </c>
      <c r="AF80" s="77">
        <f>'2020 Payroll Supplemental'!AF82</f>
        <v>0</v>
      </c>
      <c r="AG80" s="77">
        <f>'2020 Payroll Supplemental'!AG82</f>
        <v>0</v>
      </c>
      <c r="AH80" s="77">
        <f>'2020 Payroll Supplemental'!AH82</f>
        <v>0</v>
      </c>
      <c r="AI80" s="77">
        <f>'2020 Payroll Supplemental'!AI82</f>
        <v>0</v>
      </c>
      <c r="AJ80" s="77">
        <f>'2020 Payroll Supplemental'!AJ82</f>
        <v>0</v>
      </c>
      <c r="AK80" s="77">
        <f>'2020 Payroll Supplemental'!AK82</f>
        <v>0</v>
      </c>
      <c r="AL80" s="77">
        <f>'2020 Payroll Supplemental'!AL82</f>
        <v>0</v>
      </c>
      <c r="AM80" s="77">
        <f>'2020 Payroll Supplemental'!AM82</f>
        <v>0</v>
      </c>
      <c r="AN80" s="77">
        <f>'2020 Payroll Supplemental'!AN82</f>
        <v>0</v>
      </c>
      <c r="AO80" s="77">
        <f>'2020 Payroll Supplemental'!AO82</f>
        <v>0</v>
      </c>
      <c r="AP80" s="77">
        <f>'2020 Payroll Supplemental'!AP82</f>
        <v>0</v>
      </c>
      <c r="AQ80" s="77">
        <f>'2020 Payroll Supplemental'!AQ82</f>
        <v>0</v>
      </c>
      <c r="AR80" s="77">
        <f>'2020 Payroll Supplemental'!AR82</f>
        <v>0</v>
      </c>
      <c r="AS80" s="77">
        <f>'2020 Payroll Supplemental'!AS82</f>
        <v>0</v>
      </c>
      <c r="AT80" s="77">
        <f>'2020 Payroll Supplemental'!AT82</f>
        <v>0</v>
      </c>
      <c r="AU80" s="77">
        <f>'2020 Payroll Supplemental'!AU82</f>
        <v>0</v>
      </c>
      <c r="AV80" s="77">
        <f>'2020 Payroll Supplemental'!AV82</f>
        <v>0</v>
      </c>
      <c r="AW80" s="77">
        <f>'2020 Payroll Supplemental'!AW82</f>
        <v>0</v>
      </c>
      <c r="AX80" s="77">
        <f>'2020 Payroll Supplemental'!AX82</f>
        <v>0</v>
      </c>
      <c r="AY80" s="77">
        <f>'2020 Payroll Supplemental'!AY82</f>
        <v>0</v>
      </c>
      <c r="AZ80" s="77">
        <f>'2020 Payroll Supplemental'!AZ82</f>
        <v>0</v>
      </c>
      <c r="BA80" s="77">
        <f>'2020 Payroll Supplemental'!BA82</f>
        <v>0</v>
      </c>
      <c r="BB80" s="77">
        <f>'2020 Payroll Supplemental'!BB82</f>
        <v>0</v>
      </c>
      <c r="BC80" s="77">
        <f>'2020 Payroll Supplemental'!BC82</f>
        <v>0</v>
      </c>
      <c r="BD80" s="77">
        <f>'2020 Payroll Supplemental'!BD82</f>
        <v>0</v>
      </c>
      <c r="BE80" s="77">
        <f>'2020 Payroll Supplemental'!BE82</f>
        <v>0</v>
      </c>
      <c r="BF80" s="77">
        <f>'2020 Payroll Supplemental'!BF82</f>
        <v>0</v>
      </c>
      <c r="BG80" s="77">
        <f>'2020 Payroll Supplemental'!BG82</f>
        <v>0</v>
      </c>
      <c r="BH80" s="77">
        <f>'2020 Payroll Supplemental'!BH82</f>
        <v>0</v>
      </c>
      <c r="BI80" s="77">
        <f>'2020 Payroll Supplemental'!BI82</f>
        <v>0</v>
      </c>
      <c r="BJ80" s="77">
        <f>'2020 Payroll Supplemental'!BJ82</f>
        <v>0</v>
      </c>
      <c r="BK80" s="77">
        <f>'2020 Payroll Supplemental'!BK82</f>
        <v>0</v>
      </c>
      <c r="BL80" s="77">
        <f>'2020 Payroll Supplemental'!BL82</f>
        <v>0</v>
      </c>
      <c r="BM80" s="77">
        <f>'2020 Payroll Supplemental'!BM82</f>
        <v>0</v>
      </c>
      <c r="BN80" s="77">
        <f>'2020 Payroll Supplemental'!BN82</f>
        <v>0</v>
      </c>
      <c r="BO80" s="77">
        <f>'2020 Payroll Supplemental'!BO82</f>
        <v>0</v>
      </c>
      <c r="BP80" s="77">
        <f>'2020 Payroll Supplemental'!BP82</f>
        <v>0</v>
      </c>
      <c r="BQ80" s="77">
        <f>'2020 Payroll Supplemental'!BQ82</f>
        <v>0</v>
      </c>
      <c r="BR80" s="77">
        <f>'2020 Payroll Supplemental'!BR82</f>
        <v>0</v>
      </c>
      <c r="BS80" s="77">
        <f>'2020 Payroll Supplemental'!BS82</f>
        <v>0</v>
      </c>
      <c r="BT80" s="77">
        <f>'2020 Payroll Supplemental'!BT82</f>
        <v>0</v>
      </c>
      <c r="BU80" s="77">
        <f>'2020 Payroll Supplemental'!BU82</f>
        <v>0</v>
      </c>
      <c r="BV80" s="77">
        <f>'2020 Payroll Supplemental'!BV82</f>
        <v>0</v>
      </c>
      <c r="BW80" s="77">
        <f>'2020 Payroll Supplemental'!BW82</f>
        <v>0</v>
      </c>
      <c r="BX80" s="77">
        <f>'2020 Payroll Supplemental'!BX82</f>
        <v>0</v>
      </c>
      <c r="BY80" s="77">
        <f>'2020 Payroll Supplemental'!BY82</f>
        <v>0</v>
      </c>
      <c r="BZ80" s="77">
        <f>'2020 Payroll Supplemental'!BZ82</f>
        <v>0</v>
      </c>
      <c r="CA80" s="77">
        <f>'2020 Payroll Supplemental'!CA82</f>
        <v>0</v>
      </c>
      <c r="CB80" s="77">
        <f>'2020 Payroll Supplemental'!CB82</f>
        <v>0</v>
      </c>
      <c r="CC80" s="77">
        <f>'2020 Payroll Supplemental'!CC82</f>
        <v>0</v>
      </c>
      <c r="CD80" s="77">
        <f>'2020 Payroll Supplemental'!CD82</f>
        <v>0</v>
      </c>
      <c r="CE80" s="77">
        <f>'2020 Payroll Supplemental'!CE82</f>
        <v>0</v>
      </c>
      <c r="CF80" s="77">
        <f>'2020 Payroll Supplemental'!CF82</f>
        <v>0</v>
      </c>
      <c r="CG80" s="77">
        <f>'2020 Payroll Supplemental'!CG82</f>
        <v>0</v>
      </c>
      <c r="CH80" s="77">
        <f>'2020 Payroll Supplemental'!CH82</f>
        <v>0</v>
      </c>
      <c r="CI80" s="77">
        <f>'2020 Payroll Supplemental'!CI82</f>
        <v>0</v>
      </c>
      <c r="CJ80" s="77">
        <f>'2020 Payroll Supplemental'!CJ82</f>
        <v>0</v>
      </c>
      <c r="CK80" s="77">
        <f>'2020 Payroll Supplemental'!CK82</f>
        <v>0</v>
      </c>
      <c r="CL80" s="77">
        <f>'2020 Payroll Supplemental'!CL82</f>
        <v>0</v>
      </c>
      <c r="CM80" s="77">
        <f>'2020 Payroll Supplemental'!CM82</f>
        <v>0</v>
      </c>
      <c r="CN80" s="77">
        <f>'2020 Payroll Supplemental'!CN82</f>
        <v>0</v>
      </c>
      <c r="CO80" s="77">
        <f>'2020 Payroll Supplemental'!CO82</f>
        <v>0</v>
      </c>
      <c r="CP80" s="77">
        <f>'2020 Payroll Supplemental'!CP82</f>
        <v>0</v>
      </c>
      <c r="CQ80" s="77">
        <f>'2020 Payroll Supplemental'!CQ82</f>
        <v>0</v>
      </c>
      <c r="CR80" s="77">
        <f>'2020 Payroll Supplemental'!CR82</f>
        <v>0</v>
      </c>
      <c r="CS80" s="77">
        <f>'2020 Payroll Supplemental'!CS82</f>
        <v>0</v>
      </c>
      <c r="CT80" s="77">
        <f>'2020 Payroll Supplemental'!CT82</f>
        <v>0</v>
      </c>
      <c r="CU80" s="77">
        <f>'2020 Payroll Supplemental'!CU82</f>
        <v>0</v>
      </c>
      <c r="CV80" s="77">
        <f>'2020 Payroll Supplemental'!CV82</f>
        <v>0</v>
      </c>
      <c r="CW80" s="77">
        <f>'2020 Payroll Supplemental'!CW82</f>
        <v>0</v>
      </c>
      <c r="CX80" s="77">
        <f>'2020 Payroll Supplemental'!CX82</f>
        <v>0</v>
      </c>
      <c r="CY80" s="77">
        <f>'2020 Payroll Supplemental'!CY82</f>
        <v>0</v>
      </c>
      <c r="CZ80" s="77">
        <f>'2020 Payroll Supplemental'!CZ82</f>
        <v>0</v>
      </c>
      <c r="DA80" s="77">
        <f>'2020 Payroll Supplemental'!DA82</f>
        <v>0</v>
      </c>
      <c r="DB80" s="77">
        <f>'2020 Payroll Supplemental'!DB82</f>
        <v>0</v>
      </c>
      <c r="DC80" s="77">
        <f>'2020 Payroll Supplemental'!DC82</f>
        <v>0</v>
      </c>
      <c r="DD80" s="77">
        <f>'2020 Payroll Supplemental'!DD82</f>
        <v>0</v>
      </c>
      <c r="DE80" s="77">
        <f>'2020 Payroll Supplemental'!DE82</f>
        <v>0</v>
      </c>
      <c r="DF80" s="77">
        <f>'2020 Payroll Supplemental'!DF82</f>
        <v>0</v>
      </c>
      <c r="DG80" s="77">
        <f>'2020 Payroll Supplemental'!DG82</f>
        <v>0</v>
      </c>
      <c r="DH80" s="77">
        <f>'2020 Payroll Supplemental'!DH82</f>
        <v>0</v>
      </c>
      <c r="DI80" s="77">
        <f>'2020 Payroll Supplemental'!DI82</f>
        <v>0</v>
      </c>
      <c r="DJ80" s="77">
        <f>'2020 Payroll Supplemental'!DJ82</f>
        <v>0</v>
      </c>
      <c r="DK80" s="77">
        <f>'2020 Payroll Supplemental'!DK82</f>
        <v>0</v>
      </c>
      <c r="DL80" s="77">
        <f>'2020 Payroll Supplemental'!DL82</f>
        <v>0</v>
      </c>
      <c r="DM80" s="77">
        <f>'2020 Payroll Supplemental'!DM82</f>
        <v>0</v>
      </c>
      <c r="DN80" s="77">
        <f>'2020 Payroll Supplemental'!DN82</f>
        <v>0</v>
      </c>
      <c r="DO80" s="77">
        <f>'2020 Payroll Supplemental'!DO82</f>
        <v>0</v>
      </c>
      <c r="DP80" s="77">
        <f>'2020 Payroll Supplemental'!DP82</f>
        <v>0</v>
      </c>
      <c r="DQ80" s="77">
        <f>'2020 Payroll Supplemental'!DQ82</f>
        <v>0</v>
      </c>
      <c r="DR80" s="77">
        <f>'2020 Payroll Supplemental'!DR82</f>
        <v>0</v>
      </c>
      <c r="DS80" s="77">
        <f>'2020 Payroll Supplemental'!DS82</f>
        <v>0</v>
      </c>
      <c r="DT80" s="77">
        <f>'2020 Payroll Supplemental'!DT82</f>
        <v>0</v>
      </c>
      <c r="DU80" s="77">
        <f>'2020 Payroll Supplemental'!DU82</f>
        <v>0</v>
      </c>
      <c r="DV80" s="77">
        <f>'2020 Payroll Supplemental'!DV82</f>
        <v>0</v>
      </c>
      <c r="DW80" s="77">
        <f>'2020 Payroll Supplemental'!DW82</f>
        <v>0</v>
      </c>
      <c r="DX80" s="77">
        <f>'2020 Payroll Supplemental'!DX82</f>
        <v>0</v>
      </c>
      <c r="DY80" s="77">
        <f>'2020 Payroll Supplemental'!DY82</f>
        <v>0</v>
      </c>
      <c r="DZ80" s="77">
        <f>'2020 Payroll Supplemental'!DZ82</f>
        <v>0</v>
      </c>
      <c r="EA80" s="77">
        <f>'2020 Payroll Supplemental'!EA82</f>
        <v>0</v>
      </c>
      <c r="EB80" s="77">
        <f>'2020 Payroll Supplemental'!EB82</f>
        <v>0</v>
      </c>
      <c r="EC80" s="77">
        <f>'2020 Payroll Supplemental'!EC82</f>
        <v>0</v>
      </c>
      <c r="ED80" s="77">
        <f>'2020 Payroll Supplemental'!ED82</f>
        <v>0</v>
      </c>
      <c r="EE80" s="77">
        <f>'2020 Payroll Supplemental'!EE82</f>
        <v>0</v>
      </c>
      <c r="EF80" s="77">
        <f>'2020 Payroll Supplemental'!EF82</f>
        <v>0</v>
      </c>
      <c r="EG80" s="77">
        <f>'2020 Payroll Supplemental'!EG82</f>
        <v>0</v>
      </c>
      <c r="EH80" s="77">
        <f>'2020 Payroll Supplemental'!EH82</f>
        <v>0</v>
      </c>
      <c r="EI80" s="77">
        <f>'2020 Payroll Supplemental'!EI82</f>
        <v>0</v>
      </c>
      <c r="EJ80" s="77">
        <f>'2020 Payroll Supplemental'!EJ82</f>
        <v>0</v>
      </c>
      <c r="EK80" s="77">
        <f>'2020 Payroll Supplemental'!EK82</f>
        <v>0</v>
      </c>
      <c r="EL80" s="77">
        <f>'2020 Payroll Supplemental'!EL82</f>
        <v>0</v>
      </c>
      <c r="EM80" s="77">
        <f>'2020 Payroll Supplemental'!EM82</f>
        <v>0</v>
      </c>
      <c r="EN80" s="77">
        <f>'2020 Payroll Supplemental'!EN82</f>
        <v>0</v>
      </c>
      <c r="EO80" s="77">
        <f>'2020 Payroll Supplemental'!EO82</f>
        <v>0</v>
      </c>
      <c r="EP80" s="77">
        <f>'2020 Payroll Supplemental'!EP82</f>
        <v>0</v>
      </c>
      <c r="EQ80" s="77">
        <f>'2020 Payroll Supplemental'!EQ82</f>
        <v>0</v>
      </c>
      <c r="ER80" s="77">
        <f>'2020 Payroll Supplemental'!ER82</f>
        <v>0</v>
      </c>
      <c r="ES80" s="77">
        <f>'2020 Payroll Supplemental'!ES82</f>
        <v>0</v>
      </c>
      <c r="ET80" s="77">
        <f>'2020 Payroll Supplemental'!ET82</f>
        <v>0</v>
      </c>
      <c r="EU80" s="77">
        <f>'2020 Payroll Supplemental'!EU82</f>
        <v>0</v>
      </c>
      <c r="EV80" s="77">
        <f>'2020 Payroll Supplemental'!EV82</f>
        <v>0</v>
      </c>
      <c r="EW80" s="77">
        <f>'2020 Payroll Supplemental'!EW82</f>
        <v>0</v>
      </c>
      <c r="EX80" s="77">
        <f>'2020 Payroll Supplemental'!EX82</f>
        <v>0</v>
      </c>
      <c r="EY80" s="77">
        <f>'2020 Payroll Supplemental'!EY82</f>
        <v>0</v>
      </c>
      <c r="EZ80" s="77">
        <f>'2020 Payroll Supplemental'!EZ82</f>
        <v>0</v>
      </c>
      <c r="FA80" s="77">
        <f>'2020 Payroll Supplemental'!FA82</f>
        <v>0</v>
      </c>
      <c r="FB80" s="77">
        <f>'2020 Payroll Supplemental'!FB82</f>
        <v>0</v>
      </c>
      <c r="FC80" s="77">
        <f>'2020 Payroll Supplemental'!FC82</f>
        <v>0</v>
      </c>
      <c r="FD80" s="77">
        <f>'2020 Payroll Supplemental'!FD82</f>
        <v>0</v>
      </c>
      <c r="FE80" s="77">
        <f>'2020 Payroll Supplemental'!FE82</f>
        <v>0</v>
      </c>
      <c r="FF80" s="77">
        <f>'2020 Payroll Supplemental'!FF82</f>
        <v>0</v>
      </c>
      <c r="FG80" s="77">
        <f>'2020 Payroll Supplemental'!FG82</f>
        <v>0</v>
      </c>
      <c r="FH80" s="77">
        <f>'2020 Payroll Supplemental'!FH82</f>
        <v>0</v>
      </c>
      <c r="FI80" s="77">
        <f>'2020 Payroll Supplemental'!FI82</f>
        <v>0</v>
      </c>
      <c r="FJ80" s="77">
        <f>'2020 Payroll Supplemental'!FJ82</f>
        <v>0</v>
      </c>
      <c r="FK80" s="77">
        <f>'2020 Payroll Supplemental'!FK82</f>
        <v>0</v>
      </c>
      <c r="FL80" s="77">
        <f>'2020 Payroll Supplemental'!FL82</f>
        <v>0</v>
      </c>
      <c r="FM80" s="77">
        <f>'2020 Payroll Supplemental'!FM82</f>
        <v>0</v>
      </c>
      <c r="FN80" s="77">
        <f>'2020 Payroll Supplemental'!FN82</f>
        <v>0</v>
      </c>
      <c r="FO80" s="77">
        <f>'2020 Payroll Supplemental'!FO82</f>
        <v>0</v>
      </c>
      <c r="FP80" s="77">
        <f>'2020 Payroll Supplemental'!FP82</f>
        <v>0</v>
      </c>
      <c r="FQ80" s="77">
        <f>'2020 Payroll Supplemental'!FQ82</f>
        <v>0</v>
      </c>
      <c r="FR80" s="77">
        <f>'2020 Payroll Supplemental'!FR82</f>
        <v>0</v>
      </c>
      <c r="FS80" s="77">
        <f>'2020 Payroll Supplemental'!FS82</f>
        <v>0</v>
      </c>
      <c r="FT80" s="77">
        <f>'2020 Payroll Supplemental'!FT82</f>
        <v>0</v>
      </c>
      <c r="FU80" s="77">
        <f>'2020 Payroll Supplemental'!FU82</f>
        <v>0</v>
      </c>
      <c r="FV80" s="77">
        <f>'2020 Payroll Supplemental'!FV82</f>
        <v>0</v>
      </c>
      <c r="FW80" s="77">
        <f>'2020 Payroll Supplemental'!FW82</f>
        <v>0</v>
      </c>
      <c r="FX80" s="77">
        <f>'2020 Payroll Supplemental'!FX82</f>
        <v>0</v>
      </c>
      <c r="FY80" s="77">
        <f>'2020 Payroll Supplemental'!FY82</f>
        <v>0</v>
      </c>
      <c r="FZ80" s="77">
        <f>'2020 Payroll Supplemental'!FZ82</f>
        <v>0</v>
      </c>
      <c r="GA80" s="77">
        <f>'2020 Payroll Supplemental'!GA82</f>
        <v>0</v>
      </c>
      <c r="GB80" s="77">
        <f>'2020 Payroll Supplemental'!GB82</f>
        <v>0</v>
      </c>
      <c r="GC80" s="77">
        <f>'2020 Payroll Supplemental'!GC82</f>
        <v>0</v>
      </c>
      <c r="GD80" s="77">
        <f>'2020 Payroll Supplemental'!GD82</f>
        <v>0</v>
      </c>
      <c r="GE80" s="77">
        <f>'2020 Payroll Supplemental'!GE82</f>
        <v>0</v>
      </c>
      <c r="GF80" s="77">
        <f>'2020 Payroll Supplemental'!GF82</f>
        <v>0</v>
      </c>
      <c r="GG80" s="77">
        <f>'2020 Payroll Supplemental'!GG82</f>
        <v>0</v>
      </c>
      <c r="GH80" s="77">
        <f>'2020 Payroll Supplemental'!GH82</f>
        <v>0</v>
      </c>
      <c r="GI80" s="77">
        <f>'2020 Payroll Supplemental'!GI82</f>
        <v>0</v>
      </c>
      <c r="GJ80" s="77">
        <f>'2020 Payroll Supplemental'!GJ82</f>
        <v>0</v>
      </c>
      <c r="GK80" s="77">
        <f>'2020 Payroll Supplemental'!GK82</f>
        <v>0</v>
      </c>
      <c r="GL80" s="77">
        <f>'2020 Payroll Supplemental'!GL82</f>
        <v>0</v>
      </c>
      <c r="GM80" s="77">
        <f>'2020 Payroll Supplemental'!GM82</f>
        <v>0</v>
      </c>
      <c r="GN80" s="77">
        <f>'2020 Payroll Supplemental'!GN82</f>
        <v>0</v>
      </c>
      <c r="GO80" s="77">
        <f>'2020 Payroll Supplemental'!GO82</f>
        <v>0</v>
      </c>
      <c r="GP80" s="77">
        <f>'2020 Payroll Supplemental'!GP82</f>
        <v>0</v>
      </c>
      <c r="GQ80" s="77">
        <f>'2020 Payroll Supplemental'!GQ82</f>
        <v>0</v>
      </c>
      <c r="GR80" s="77">
        <f>'2020 Payroll Supplemental'!GR82</f>
        <v>0</v>
      </c>
      <c r="GS80" s="77">
        <f>'2020 Payroll Supplemental'!GS82</f>
        <v>0</v>
      </c>
      <c r="GT80" s="77">
        <f>'2020 Payroll Supplemental'!GT82</f>
        <v>0</v>
      </c>
      <c r="GU80" s="77">
        <f>'2020 Payroll Supplemental'!GU82</f>
        <v>0</v>
      </c>
      <c r="GV80" s="77">
        <f>'2020 Payroll Supplemental'!GV82</f>
        <v>0</v>
      </c>
      <c r="GW80" s="77">
        <f>'2020 Payroll Supplemental'!GW82</f>
        <v>0</v>
      </c>
      <c r="GX80" s="77">
        <f>'2020 Payroll Supplemental'!GX82</f>
        <v>0</v>
      </c>
      <c r="GY80" s="77">
        <f>'2020 Payroll Supplemental'!GY82</f>
        <v>0</v>
      </c>
      <c r="GZ80" s="77">
        <f>'2020 Payroll Supplemental'!GZ82</f>
        <v>0</v>
      </c>
      <c r="HA80" s="77">
        <f>'2020 Payroll Supplemental'!HA82</f>
        <v>0</v>
      </c>
      <c r="HB80" s="77">
        <f>'2020 Payroll Supplemental'!HB82</f>
        <v>0</v>
      </c>
      <c r="HC80" s="77">
        <f>'2020 Payroll Supplemental'!HC82</f>
        <v>0</v>
      </c>
      <c r="HD80" s="77">
        <f>'2020 Payroll Supplemental'!HD82</f>
        <v>0</v>
      </c>
      <c r="HE80" s="77">
        <f>'2020 Payroll Supplemental'!HE82</f>
        <v>0</v>
      </c>
      <c r="HF80" s="77">
        <f>'2020 Payroll Supplemental'!HF82</f>
        <v>0</v>
      </c>
      <c r="HG80" s="79"/>
      <c r="HH80" s="35"/>
      <c r="HI80" s="35">
        <f t="shared" si="112"/>
        <v>0</v>
      </c>
      <c r="HJ80" s="35"/>
      <c r="HK80" s="35">
        <f t="shared" si="113"/>
        <v>0</v>
      </c>
      <c r="HL80" s="35"/>
      <c r="HM80" s="35">
        <f t="shared" si="114"/>
        <v>0</v>
      </c>
      <c r="HN80" s="35"/>
      <c r="HO80" s="35">
        <f t="shared" si="115"/>
        <v>0</v>
      </c>
      <c r="HP80" s="35"/>
      <c r="HQ80" s="35"/>
      <c r="HR80" s="35"/>
      <c r="HS80" s="35"/>
      <c r="HT80" s="35"/>
    </row>
    <row r="82" spans="1:228" x14ac:dyDescent="0.25">
      <c r="B82" s="22" t="s">
        <v>112</v>
      </c>
      <c r="D82" s="126">
        <f>SUBTOTAL(9,D70:D81)</f>
        <v>0</v>
      </c>
      <c r="E82" s="126">
        <f t="shared" ref="E82" si="116">SUBTOTAL(9,E70:E81)</f>
        <v>0</v>
      </c>
      <c r="F82" s="126">
        <f>SUBTOTAL(9,F70:F81)</f>
        <v>0</v>
      </c>
      <c r="H82" s="126">
        <f>SUBTOTAL(9,H70:H81)</f>
        <v>0</v>
      </c>
      <c r="I82" s="126">
        <f t="shared" ref="I82" si="117">SUBTOTAL(9,I70:I81)</f>
        <v>0</v>
      </c>
      <c r="J82" s="126">
        <f t="shared" ref="J82" si="118">SUBTOTAL(9,J70:J81)</f>
        <v>0</v>
      </c>
      <c r="L82" s="126">
        <f>SUBTOTAL(9,L70:L81)</f>
        <v>0</v>
      </c>
      <c r="M82" s="126">
        <f t="shared" ref="M82" si="119">SUBTOTAL(9,M70:M81)</f>
        <v>0</v>
      </c>
      <c r="N82" s="126">
        <f t="shared" ref="N82" si="120">SUBTOTAL(9,N70:N81)</f>
        <v>0</v>
      </c>
      <c r="P82" s="126">
        <f>SUBTOTAL(9,P70:P81)</f>
        <v>0</v>
      </c>
      <c r="Q82" s="126">
        <f t="shared" ref="Q82" si="121">SUBTOTAL(9,Q70:Q81)</f>
        <v>0</v>
      </c>
      <c r="R82" s="126">
        <f t="shared" ref="R82" si="122">SUBTOTAL(9,R70:R81)</f>
        <v>0</v>
      </c>
      <c r="T82" s="126">
        <f>SUBTOTAL(9,T70:T81)</f>
        <v>0</v>
      </c>
      <c r="U82" s="126">
        <f t="shared" ref="U82" si="123">SUBTOTAL(9,U70:U81)</f>
        <v>0</v>
      </c>
      <c r="V82" s="126">
        <f t="shared" ref="V82" si="124">SUBTOTAL(9,V70:V81)</f>
        <v>0</v>
      </c>
      <c r="X82" s="126">
        <f>SUBTOTAL(9,X70:X81)</f>
        <v>0</v>
      </c>
      <c r="Y82" s="126">
        <f t="shared" ref="Y82" si="125">SUBTOTAL(9,Y70:Y81)</f>
        <v>0</v>
      </c>
      <c r="Z82" s="126">
        <f t="shared" ref="Z82" si="126">SUBTOTAL(9,Z70:Z81)</f>
        <v>0</v>
      </c>
      <c r="AB82" s="126">
        <f>SUBTOTAL(9,AB70:AB81)</f>
        <v>0</v>
      </c>
      <c r="AC82" s="126">
        <f t="shared" ref="AC82" si="127">SUBTOTAL(9,AC70:AC81)</f>
        <v>0</v>
      </c>
      <c r="AD82" s="126">
        <f t="shared" ref="AD82" si="128">SUBTOTAL(9,AD70:AD81)</f>
        <v>0</v>
      </c>
      <c r="AF82" s="126">
        <f>SUBTOTAL(9,AF70:AF81)</f>
        <v>0</v>
      </c>
      <c r="AG82" s="126">
        <f t="shared" ref="AG82" si="129">SUBTOTAL(9,AG70:AG81)</f>
        <v>0</v>
      </c>
      <c r="AH82" s="126">
        <f t="shared" ref="AH82" si="130">SUBTOTAL(9,AH70:AH81)</f>
        <v>0</v>
      </c>
      <c r="AJ82" s="126">
        <f>SUBTOTAL(9,AJ70:AJ81)</f>
        <v>0</v>
      </c>
      <c r="AK82" s="126">
        <f t="shared" ref="AK82" si="131">SUBTOTAL(9,AK70:AK81)</f>
        <v>0</v>
      </c>
      <c r="AL82" s="126">
        <f t="shared" ref="AL82" si="132">SUBTOTAL(9,AL70:AL81)</f>
        <v>0</v>
      </c>
      <c r="AN82" s="126">
        <f>SUBTOTAL(9,AN70:AN81)</f>
        <v>0</v>
      </c>
      <c r="AO82" s="126">
        <f t="shared" ref="AO82" si="133">SUBTOTAL(9,AO70:AO81)</f>
        <v>0</v>
      </c>
      <c r="AP82" s="126">
        <f t="shared" ref="AP82" si="134">SUBTOTAL(9,AP70:AP81)</f>
        <v>0</v>
      </c>
      <c r="AR82" s="126">
        <f>SUBTOTAL(9,AR70:AR81)</f>
        <v>0</v>
      </c>
      <c r="AS82" s="126">
        <f t="shared" ref="AS82" si="135">SUBTOTAL(9,AS70:AS81)</f>
        <v>0</v>
      </c>
      <c r="AT82" s="126">
        <f t="shared" ref="AT82" si="136">SUBTOTAL(9,AT70:AT81)</f>
        <v>0</v>
      </c>
      <c r="AV82" s="126">
        <f>SUBTOTAL(9,AV70:AV81)</f>
        <v>0</v>
      </c>
      <c r="AW82" s="126">
        <f t="shared" ref="AW82" si="137">SUBTOTAL(9,AW70:AW81)</f>
        <v>0</v>
      </c>
      <c r="AX82" s="126">
        <f t="shared" ref="AX82" si="138">SUBTOTAL(9,AX70:AX81)</f>
        <v>0</v>
      </c>
      <c r="AZ82" s="126">
        <f>SUBTOTAL(9,AZ70:AZ81)</f>
        <v>0</v>
      </c>
      <c r="BA82" s="126">
        <f t="shared" ref="BA82" si="139">SUBTOTAL(9,BA70:BA81)</f>
        <v>0</v>
      </c>
      <c r="BB82" s="126">
        <f t="shared" ref="BB82" si="140">SUBTOTAL(9,BB70:BB81)</f>
        <v>0</v>
      </c>
      <c r="BD82" s="126">
        <f>SUBTOTAL(9,BD70:BD81)</f>
        <v>0</v>
      </c>
      <c r="BE82" s="126">
        <f t="shared" ref="BE82" si="141">SUBTOTAL(9,BE70:BE81)</f>
        <v>0</v>
      </c>
      <c r="BF82" s="126">
        <f t="shared" ref="BF82" si="142">SUBTOTAL(9,BF70:BF81)</f>
        <v>0</v>
      </c>
      <c r="BH82" s="126">
        <f>SUBTOTAL(9,BH70:BH81)</f>
        <v>0</v>
      </c>
      <c r="BI82" s="126">
        <f t="shared" ref="BI82" si="143">SUBTOTAL(9,BI70:BI81)</f>
        <v>0</v>
      </c>
      <c r="BJ82" s="126">
        <f t="shared" ref="BJ82" si="144">SUBTOTAL(9,BJ70:BJ81)</f>
        <v>0</v>
      </c>
      <c r="BL82" s="126">
        <f>SUBTOTAL(9,BL70:BL81)</f>
        <v>0</v>
      </c>
      <c r="BM82" s="126">
        <f t="shared" ref="BM82" si="145">SUBTOTAL(9,BM70:BM81)</f>
        <v>0</v>
      </c>
      <c r="BN82" s="126">
        <f t="shared" ref="BN82" si="146">SUBTOTAL(9,BN70:BN81)</f>
        <v>0</v>
      </c>
      <c r="BP82" s="126">
        <f>SUBTOTAL(9,BP70:BP81)</f>
        <v>0</v>
      </c>
      <c r="BQ82" s="126">
        <f t="shared" ref="BQ82" si="147">SUBTOTAL(9,BQ70:BQ81)</f>
        <v>0</v>
      </c>
      <c r="BR82" s="126">
        <f t="shared" ref="BR82" si="148">SUBTOTAL(9,BR70:BR81)</f>
        <v>0</v>
      </c>
      <c r="BT82" s="126">
        <f>SUBTOTAL(9,BT70:BT81)</f>
        <v>0</v>
      </c>
      <c r="BU82" s="126">
        <f t="shared" ref="BU82" si="149">SUBTOTAL(9,BU70:BU81)</f>
        <v>0</v>
      </c>
      <c r="BV82" s="126">
        <f t="shared" ref="BV82" si="150">SUBTOTAL(9,BV70:BV81)</f>
        <v>0</v>
      </c>
      <c r="BX82" s="126">
        <f>SUBTOTAL(9,BX70:BX81)</f>
        <v>0</v>
      </c>
      <c r="BY82" s="126">
        <f t="shared" ref="BY82" si="151">SUBTOTAL(9,BY70:BY81)</f>
        <v>0</v>
      </c>
      <c r="BZ82" s="126">
        <f t="shared" ref="BZ82" si="152">SUBTOTAL(9,BZ70:BZ81)</f>
        <v>0</v>
      </c>
      <c r="CB82" s="126">
        <f>SUBTOTAL(9,CB70:CB81)</f>
        <v>0</v>
      </c>
      <c r="CC82" s="126">
        <f t="shared" ref="CC82" si="153">SUBTOTAL(9,CC70:CC81)</f>
        <v>0</v>
      </c>
      <c r="CD82" s="126">
        <f t="shared" ref="CD82" si="154">SUBTOTAL(9,CD70:CD81)</f>
        <v>0</v>
      </c>
      <c r="CF82" s="126">
        <f>SUBTOTAL(9,CF70:CF81)</f>
        <v>0</v>
      </c>
      <c r="CG82" s="126">
        <f t="shared" ref="CG82" si="155">SUBTOTAL(9,CG70:CG81)</f>
        <v>0</v>
      </c>
      <c r="CH82" s="126">
        <f t="shared" ref="CH82" si="156">SUBTOTAL(9,CH70:CH81)</f>
        <v>0</v>
      </c>
      <c r="CJ82" s="126">
        <f>SUBTOTAL(9,CJ70:CJ81)</f>
        <v>0</v>
      </c>
      <c r="CK82" s="126">
        <f t="shared" ref="CK82" si="157">SUBTOTAL(9,CK70:CK81)</f>
        <v>0</v>
      </c>
      <c r="CL82" s="126">
        <f t="shared" ref="CL82" si="158">SUBTOTAL(9,CL70:CL81)</f>
        <v>0</v>
      </c>
      <c r="CN82" s="126">
        <f>SUBTOTAL(9,CN70:CN81)</f>
        <v>0</v>
      </c>
      <c r="CO82" s="126">
        <f t="shared" ref="CO82" si="159">SUBTOTAL(9,CO70:CO81)</f>
        <v>0</v>
      </c>
      <c r="CP82" s="126">
        <f t="shared" ref="CP82" si="160">SUBTOTAL(9,CP70:CP81)</f>
        <v>0</v>
      </c>
      <c r="CR82" s="126">
        <f>SUBTOTAL(9,CR70:CR81)</f>
        <v>0</v>
      </c>
      <c r="CS82" s="126">
        <f t="shared" ref="CS82" si="161">SUBTOTAL(9,CS70:CS81)</f>
        <v>0</v>
      </c>
      <c r="CT82" s="126">
        <f t="shared" ref="CT82" si="162">SUBTOTAL(9,CT70:CT81)</f>
        <v>0</v>
      </c>
      <c r="CV82" s="126">
        <f>SUBTOTAL(9,CV70:CV81)</f>
        <v>0</v>
      </c>
      <c r="CW82" s="126">
        <f t="shared" ref="CW82" si="163">SUBTOTAL(9,CW70:CW81)</f>
        <v>0</v>
      </c>
      <c r="CX82" s="126">
        <f t="shared" ref="CX82" si="164">SUBTOTAL(9,CX70:CX81)</f>
        <v>0</v>
      </c>
      <c r="CZ82" s="126">
        <f>SUBTOTAL(9,CZ70:CZ81)</f>
        <v>0</v>
      </c>
      <c r="DA82" s="126">
        <f t="shared" ref="DA82" si="165">SUBTOTAL(9,DA70:DA81)</f>
        <v>0</v>
      </c>
      <c r="DB82" s="126">
        <f t="shared" ref="DB82" si="166">SUBTOTAL(9,DB70:DB81)</f>
        <v>0</v>
      </c>
      <c r="DD82" s="126">
        <f>SUBTOTAL(9,DD70:DD81)</f>
        <v>0</v>
      </c>
      <c r="DE82" s="126">
        <f t="shared" ref="DE82" si="167">SUBTOTAL(9,DE70:DE81)</f>
        <v>0</v>
      </c>
      <c r="DF82" s="126">
        <f t="shared" ref="DF82" si="168">SUBTOTAL(9,DF70:DF81)</f>
        <v>0</v>
      </c>
      <c r="DH82" s="126">
        <f>SUBTOTAL(9,DH70:DH81)</f>
        <v>0</v>
      </c>
      <c r="DI82" s="126">
        <f t="shared" ref="DI82" si="169">SUBTOTAL(9,DI70:DI81)</f>
        <v>0</v>
      </c>
      <c r="DJ82" s="126">
        <f t="shared" ref="DJ82" si="170">SUBTOTAL(9,DJ70:DJ81)</f>
        <v>0</v>
      </c>
      <c r="DL82" s="126">
        <f>SUBTOTAL(9,DL70:DL81)</f>
        <v>0</v>
      </c>
      <c r="DM82" s="126">
        <f t="shared" ref="DM82" si="171">SUBTOTAL(9,DM70:DM81)</f>
        <v>0</v>
      </c>
      <c r="DN82" s="126">
        <f t="shared" ref="DN82" si="172">SUBTOTAL(9,DN70:DN81)</f>
        <v>0</v>
      </c>
      <c r="DP82" s="126">
        <f>SUBTOTAL(9,DP70:DP81)</f>
        <v>0</v>
      </c>
      <c r="DQ82" s="126">
        <f t="shared" ref="DQ82" si="173">SUBTOTAL(9,DQ70:DQ81)</f>
        <v>0</v>
      </c>
      <c r="DR82" s="126">
        <f t="shared" ref="DR82" si="174">SUBTOTAL(9,DR70:DR81)</f>
        <v>0</v>
      </c>
      <c r="DT82" s="126">
        <f>SUBTOTAL(9,DT70:DT81)</f>
        <v>0</v>
      </c>
      <c r="DU82" s="126">
        <f t="shared" ref="DU82" si="175">SUBTOTAL(9,DU70:DU81)</f>
        <v>0</v>
      </c>
      <c r="DV82" s="126">
        <f t="shared" ref="DV82" si="176">SUBTOTAL(9,DV70:DV81)</f>
        <v>0</v>
      </c>
      <c r="DX82" s="126">
        <f>SUBTOTAL(9,DX70:DX81)</f>
        <v>0</v>
      </c>
      <c r="DY82" s="126">
        <f t="shared" ref="DY82" si="177">SUBTOTAL(9,DY70:DY81)</f>
        <v>0</v>
      </c>
      <c r="DZ82" s="126">
        <f t="shared" ref="DZ82" si="178">SUBTOTAL(9,DZ70:DZ81)</f>
        <v>0</v>
      </c>
      <c r="EB82" s="126">
        <f>SUBTOTAL(9,EB70:EB81)</f>
        <v>0</v>
      </c>
      <c r="EC82" s="126">
        <f t="shared" ref="EC82" si="179">SUBTOTAL(9,EC70:EC81)</f>
        <v>0</v>
      </c>
      <c r="ED82" s="126">
        <f t="shared" ref="ED82" si="180">SUBTOTAL(9,ED70:ED81)</f>
        <v>0</v>
      </c>
      <c r="EF82" s="126">
        <f>SUBTOTAL(9,EF70:EF81)</f>
        <v>0</v>
      </c>
      <c r="EG82" s="126">
        <f t="shared" ref="EG82" si="181">SUBTOTAL(9,EG70:EG81)</f>
        <v>0</v>
      </c>
      <c r="EH82" s="126">
        <f t="shared" ref="EH82" si="182">SUBTOTAL(9,EH70:EH81)</f>
        <v>0</v>
      </c>
      <c r="EJ82" s="126">
        <f>SUBTOTAL(9,EJ70:EJ81)</f>
        <v>0</v>
      </c>
      <c r="EK82" s="126">
        <f t="shared" ref="EK82" si="183">SUBTOTAL(9,EK70:EK81)</f>
        <v>0</v>
      </c>
      <c r="EL82" s="126">
        <f t="shared" ref="EL82" si="184">SUBTOTAL(9,EL70:EL81)</f>
        <v>0</v>
      </c>
      <c r="EN82" s="126">
        <f>SUBTOTAL(9,EN70:EN81)</f>
        <v>0</v>
      </c>
      <c r="EO82" s="126">
        <f t="shared" ref="EO82" si="185">SUBTOTAL(9,EO70:EO81)</f>
        <v>0</v>
      </c>
      <c r="EP82" s="126">
        <f t="shared" ref="EP82" si="186">SUBTOTAL(9,EP70:EP81)</f>
        <v>0</v>
      </c>
      <c r="ER82" s="126">
        <f>SUBTOTAL(9,ER70:ER81)</f>
        <v>0</v>
      </c>
      <c r="ES82" s="126">
        <f t="shared" ref="ES82" si="187">SUBTOTAL(9,ES70:ES81)</f>
        <v>0</v>
      </c>
      <c r="ET82" s="126">
        <f t="shared" ref="ET82" si="188">SUBTOTAL(9,ET70:ET81)</f>
        <v>0</v>
      </c>
      <c r="EV82" s="126">
        <f>SUBTOTAL(9,EV70:EV81)</f>
        <v>0</v>
      </c>
      <c r="EW82" s="126">
        <f t="shared" ref="EW82" si="189">SUBTOTAL(9,EW70:EW81)</f>
        <v>0</v>
      </c>
      <c r="EX82" s="126">
        <f t="shared" ref="EX82" si="190">SUBTOTAL(9,EX70:EX81)</f>
        <v>0</v>
      </c>
      <c r="EZ82" s="126">
        <f>SUBTOTAL(9,EZ70:EZ81)</f>
        <v>0</v>
      </c>
      <c r="FA82" s="126">
        <f t="shared" ref="FA82" si="191">SUBTOTAL(9,FA70:FA81)</f>
        <v>0</v>
      </c>
      <c r="FB82" s="126">
        <f t="shared" ref="FB82" si="192">SUBTOTAL(9,FB70:FB81)</f>
        <v>0</v>
      </c>
      <c r="FD82" s="126">
        <f>SUBTOTAL(9,FD70:FD81)</f>
        <v>0</v>
      </c>
      <c r="FE82" s="126">
        <f t="shared" ref="FE82" si="193">SUBTOTAL(9,FE70:FE81)</f>
        <v>0</v>
      </c>
      <c r="FF82" s="126">
        <f t="shared" ref="FF82" si="194">SUBTOTAL(9,FF70:FF81)</f>
        <v>0</v>
      </c>
      <c r="FH82" s="126">
        <f>SUBTOTAL(9,FH70:FH81)</f>
        <v>0</v>
      </c>
      <c r="FI82" s="126">
        <f t="shared" ref="FI82" si="195">SUBTOTAL(9,FI70:FI81)</f>
        <v>0</v>
      </c>
      <c r="FJ82" s="126">
        <f t="shared" ref="FJ82" si="196">SUBTOTAL(9,FJ70:FJ81)</f>
        <v>0</v>
      </c>
      <c r="FL82" s="126">
        <f>SUBTOTAL(9,FL70:FL81)</f>
        <v>0</v>
      </c>
      <c r="FM82" s="126">
        <f t="shared" ref="FM82" si="197">SUBTOTAL(9,FM70:FM81)</f>
        <v>0</v>
      </c>
      <c r="FN82" s="126">
        <f t="shared" ref="FN82" si="198">SUBTOTAL(9,FN70:FN81)</f>
        <v>0</v>
      </c>
      <c r="FP82" s="126">
        <f>SUBTOTAL(9,FP70:FP81)</f>
        <v>0</v>
      </c>
      <c r="FQ82" s="126">
        <f t="shared" ref="FQ82" si="199">SUBTOTAL(9,FQ70:FQ81)</f>
        <v>0</v>
      </c>
      <c r="FR82" s="126">
        <f t="shared" ref="FR82" si="200">SUBTOTAL(9,FR70:FR81)</f>
        <v>0</v>
      </c>
      <c r="FT82" s="126">
        <f>SUBTOTAL(9,FT70:FT81)</f>
        <v>0</v>
      </c>
      <c r="FU82" s="126">
        <f t="shared" ref="FU82" si="201">SUBTOTAL(9,FU70:FU81)</f>
        <v>0</v>
      </c>
      <c r="FV82" s="126">
        <f t="shared" ref="FV82" si="202">SUBTOTAL(9,FV70:FV81)</f>
        <v>0</v>
      </c>
      <c r="FX82" s="126">
        <f>SUBTOTAL(9,FX70:FX81)</f>
        <v>0</v>
      </c>
      <c r="FY82" s="126">
        <f t="shared" ref="FY82" si="203">SUBTOTAL(9,FY70:FY81)</f>
        <v>0</v>
      </c>
      <c r="FZ82" s="126">
        <f t="shared" ref="FZ82" si="204">SUBTOTAL(9,FZ70:FZ81)</f>
        <v>0</v>
      </c>
      <c r="GB82" s="126">
        <f>SUBTOTAL(9,GB70:GB81)</f>
        <v>0</v>
      </c>
      <c r="GC82" s="126">
        <f t="shared" ref="GC82" si="205">SUBTOTAL(9,GC70:GC81)</f>
        <v>0</v>
      </c>
      <c r="GD82" s="126">
        <f t="shared" ref="GD82" si="206">SUBTOTAL(9,GD70:GD81)</f>
        <v>0</v>
      </c>
      <c r="GF82" s="126">
        <f>SUBTOTAL(9,GF70:GF81)</f>
        <v>0</v>
      </c>
      <c r="GG82" s="126">
        <f t="shared" ref="GG82" si="207">SUBTOTAL(9,GG70:GG81)</f>
        <v>0</v>
      </c>
      <c r="GH82" s="126">
        <f t="shared" ref="GH82" si="208">SUBTOTAL(9,GH70:GH81)</f>
        <v>0</v>
      </c>
      <c r="GJ82" s="126">
        <f>SUBTOTAL(9,GJ70:GJ81)</f>
        <v>0</v>
      </c>
      <c r="GK82" s="126">
        <f t="shared" ref="GK82" si="209">SUBTOTAL(9,GK70:GK81)</f>
        <v>0</v>
      </c>
      <c r="GL82" s="126">
        <f t="shared" ref="GL82" si="210">SUBTOTAL(9,GL70:GL81)</f>
        <v>0</v>
      </c>
      <c r="GN82" s="126">
        <f>SUBTOTAL(9,GN70:GN81)</f>
        <v>0</v>
      </c>
      <c r="GO82" s="126">
        <f t="shared" ref="GO82" si="211">SUBTOTAL(9,GO70:GO81)</f>
        <v>0</v>
      </c>
      <c r="GP82" s="126">
        <f t="shared" ref="GP82" si="212">SUBTOTAL(9,GP70:GP81)</f>
        <v>0</v>
      </c>
      <c r="GR82" s="126">
        <f>SUBTOTAL(9,GR70:GR81)</f>
        <v>0</v>
      </c>
      <c r="GS82" s="126">
        <f t="shared" ref="GS82" si="213">SUBTOTAL(9,GS70:GS81)</f>
        <v>0</v>
      </c>
      <c r="GT82" s="126">
        <f t="shared" ref="GT82" si="214">SUBTOTAL(9,GT70:GT81)</f>
        <v>0</v>
      </c>
      <c r="GV82" s="126">
        <f>SUBTOTAL(9,GV70:GV81)</f>
        <v>0</v>
      </c>
      <c r="GW82" s="126">
        <f t="shared" ref="GW82" si="215">SUBTOTAL(9,GW70:GW81)</f>
        <v>0</v>
      </c>
      <c r="GX82" s="126">
        <f t="shared" ref="GX82" si="216">SUBTOTAL(9,GX70:GX81)</f>
        <v>0</v>
      </c>
      <c r="GZ82" s="126">
        <f>SUBTOTAL(9,GZ70:GZ81)</f>
        <v>0</v>
      </c>
      <c r="HA82" s="126">
        <f t="shared" ref="HA82" si="217">SUBTOTAL(9,HA70:HA81)</f>
        <v>0</v>
      </c>
      <c r="HB82" s="126">
        <f t="shared" ref="HB82" si="218">SUBTOTAL(9,HB70:HB81)</f>
        <v>0</v>
      </c>
      <c r="HD82" s="126">
        <f>SUBTOTAL(9,HD70:HD81)</f>
        <v>0</v>
      </c>
      <c r="HE82" s="126">
        <f t="shared" ref="HE82" si="219">SUBTOTAL(9,HE70:HE81)</f>
        <v>0</v>
      </c>
      <c r="HF82" s="126">
        <f t="shared" ref="HF82" si="220">SUBTOTAL(9,HF70:HF81)</f>
        <v>0</v>
      </c>
    </row>
    <row r="83" spans="1:228" s="23" customFormat="1" x14ac:dyDescent="0.25">
      <c r="D83" s="37"/>
      <c r="E83" s="37"/>
      <c r="F83" s="37"/>
      <c r="G83" s="24"/>
      <c r="H83" s="37"/>
      <c r="I83" s="37"/>
      <c r="J83" s="37"/>
      <c r="K83" s="24"/>
      <c r="L83" s="37"/>
      <c r="M83" s="37"/>
      <c r="N83" s="37"/>
      <c r="O83" s="24"/>
      <c r="P83" s="37"/>
      <c r="Q83" s="37"/>
      <c r="R83" s="37"/>
      <c r="S83" s="24"/>
      <c r="T83" s="37"/>
      <c r="U83" s="37"/>
      <c r="V83" s="37"/>
      <c r="W83" s="24"/>
      <c r="X83" s="37"/>
      <c r="Y83" s="37"/>
      <c r="Z83" s="37"/>
      <c r="AA83" s="24"/>
      <c r="AB83" s="37"/>
      <c r="AC83" s="37"/>
      <c r="AD83" s="37"/>
      <c r="AE83" s="24"/>
      <c r="AF83" s="37"/>
      <c r="AG83" s="37"/>
      <c r="AH83" s="37"/>
      <c r="AI83" s="24"/>
      <c r="AJ83" s="37"/>
      <c r="AK83" s="37"/>
      <c r="AL83" s="37"/>
      <c r="AM83" s="24"/>
      <c r="AN83" s="37"/>
      <c r="AO83" s="37"/>
      <c r="AP83" s="37"/>
      <c r="AQ83" s="24"/>
      <c r="AR83" s="37"/>
      <c r="AS83" s="37"/>
      <c r="AT83" s="37"/>
      <c r="AU83" s="24"/>
      <c r="AV83" s="37"/>
      <c r="AW83" s="37"/>
      <c r="AX83" s="37"/>
      <c r="AY83" s="24"/>
      <c r="AZ83" s="37"/>
      <c r="BA83" s="37"/>
      <c r="BB83" s="37"/>
      <c r="BC83" s="24"/>
      <c r="BD83" s="37"/>
      <c r="BE83" s="37"/>
      <c r="BF83" s="37"/>
      <c r="BG83" s="24"/>
      <c r="BH83" s="37"/>
      <c r="BI83" s="37"/>
      <c r="BJ83" s="37"/>
      <c r="BK83" s="24"/>
      <c r="BL83" s="37"/>
      <c r="BM83" s="37"/>
      <c r="BN83" s="37"/>
      <c r="BO83" s="24"/>
      <c r="BP83" s="37"/>
      <c r="BQ83" s="37"/>
      <c r="BR83" s="37"/>
      <c r="BS83" s="24"/>
      <c r="BT83" s="37"/>
      <c r="BU83" s="37"/>
      <c r="BV83" s="37"/>
      <c r="BW83" s="24"/>
      <c r="BX83" s="37"/>
      <c r="BY83" s="37"/>
      <c r="BZ83" s="37"/>
      <c r="CA83" s="24"/>
      <c r="CB83" s="37"/>
      <c r="CC83" s="37"/>
      <c r="CD83" s="37"/>
      <c r="CE83" s="24"/>
      <c r="CF83" s="37"/>
      <c r="CG83" s="37"/>
      <c r="CH83" s="37"/>
      <c r="CI83" s="24"/>
      <c r="CJ83" s="37"/>
      <c r="CK83" s="37"/>
      <c r="CL83" s="37"/>
      <c r="CM83" s="24"/>
      <c r="CN83" s="37"/>
      <c r="CO83" s="37"/>
      <c r="CP83" s="37"/>
      <c r="CQ83" s="24"/>
      <c r="CR83" s="37"/>
      <c r="CS83" s="37"/>
      <c r="CT83" s="37"/>
      <c r="CU83" s="24"/>
      <c r="CV83" s="37"/>
      <c r="CW83" s="37"/>
      <c r="CX83" s="37"/>
      <c r="CY83" s="24"/>
      <c r="CZ83" s="37"/>
      <c r="DA83" s="37"/>
      <c r="DB83" s="37"/>
      <c r="DC83" s="24"/>
      <c r="DD83" s="37"/>
      <c r="DE83" s="37"/>
      <c r="DF83" s="37"/>
      <c r="DG83" s="24"/>
      <c r="DH83" s="37"/>
      <c r="DI83" s="37"/>
      <c r="DJ83" s="37"/>
      <c r="DK83" s="24"/>
      <c r="DL83" s="37"/>
      <c r="DM83" s="37"/>
      <c r="DN83" s="37"/>
      <c r="DO83" s="24"/>
      <c r="DP83" s="37"/>
      <c r="DQ83" s="37"/>
      <c r="DR83" s="37"/>
      <c r="DS83" s="24"/>
      <c r="DT83" s="37"/>
      <c r="DU83" s="37"/>
      <c r="DV83" s="37"/>
      <c r="DW83" s="24"/>
      <c r="DX83" s="37"/>
      <c r="DY83" s="37"/>
      <c r="DZ83" s="37"/>
      <c r="EA83" s="24"/>
      <c r="EB83" s="37"/>
      <c r="EC83" s="37"/>
      <c r="ED83" s="37"/>
      <c r="EE83" s="24"/>
      <c r="EF83" s="37"/>
      <c r="EG83" s="37"/>
      <c r="EH83" s="37"/>
      <c r="EI83" s="24"/>
      <c r="EJ83" s="37"/>
      <c r="EK83" s="37"/>
      <c r="EL83" s="37"/>
      <c r="EM83" s="24"/>
      <c r="EN83" s="37"/>
      <c r="EO83" s="37"/>
      <c r="EP83" s="37"/>
      <c r="EQ83" s="24"/>
      <c r="ER83" s="37"/>
      <c r="ES83" s="37"/>
      <c r="ET83" s="37"/>
      <c r="EU83" s="24"/>
      <c r="EV83" s="37"/>
      <c r="EW83" s="37"/>
      <c r="EX83" s="37"/>
      <c r="EY83" s="24"/>
      <c r="EZ83" s="37"/>
      <c r="FA83" s="37"/>
      <c r="FB83" s="37"/>
      <c r="FC83" s="24"/>
      <c r="FD83" s="37"/>
      <c r="FE83" s="37"/>
      <c r="FF83" s="37"/>
      <c r="FG83" s="24"/>
      <c r="FH83" s="37"/>
      <c r="FI83" s="37"/>
      <c r="FJ83" s="37"/>
      <c r="FK83" s="24"/>
      <c r="FL83" s="37"/>
      <c r="FM83" s="37"/>
      <c r="FN83" s="37"/>
      <c r="FO83" s="24"/>
      <c r="FP83" s="37"/>
      <c r="FQ83" s="37"/>
      <c r="FR83" s="37"/>
      <c r="FS83" s="24"/>
      <c r="FT83" s="37"/>
      <c r="FU83" s="37"/>
      <c r="FV83" s="37"/>
      <c r="FW83" s="24"/>
      <c r="FX83" s="37"/>
      <c r="FY83" s="37"/>
      <c r="FZ83" s="37"/>
      <c r="GA83" s="24"/>
      <c r="GB83" s="37"/>
      <c r="GC83" s="37"/>
      <c r="GD83" s="37"/>
      <c r="GE83" s="24"/>
      <c r="GF83" s="37"/>
      <c r="GG83" s="37"/>
      <c r="GH83" s="37"/>
      <c r="GI83" s="24"/>
      <c r="GJ83" s="37"/>
      <c r="GK83" s="37"/>
      <c r="GL83" s="37"/>
      <c r="GM83" s="24"/>
      <c r="GN83" s="37"/>
      <c r="GO83" s="37"/>
      <c r="GP83" s="37"/>
      <c r="GQ83" s="24"/>
      <c r="GR83" s="37"/>
      <c r="GS83" s="37"/>
      <c r="GT83" s="37"/>
      <c r="GU83" s="24"/>
      <c r="GV83" s="37"/>
      <c r="GW83" s="37"/>
      <c r="GX83" s="37"/>
      <c r="GY83" s="24"/>
      <c r="GZ83" s="37"/>
      <c r="HA83" s="37"/>
      <c r="HB83" s="37"/>
      <c r="HC83" s="24"/>
      <c r="HD83" s="37"/>
      <c r="HE83" s="37"/>
      <c r="HF83" s="37"/>
    </row>
    <row r="84" spans="1:228" ht="15.75" x14ac:dyDescent="0.25">
      <c r="A84" s="40" t="s">
        <v>160</v>
      </c>
      <c r="D84" s="35"/>
      <c r="E84" s="35"/>
      <c r="F84" s="35"/>
      <c r="G84" s="79"/>
      <c r="H84" s="35"/>
      <c r="I84" s="35"/>
      <c r="J84" s="35"/>
      <c r="K84" s="79"/>
      <c r="L84" s="35"/>
      <c r="M84" s="35"/>
      <c r="N84" s="35"/>
      <c r="O84" s="79"/>
      <c r="P84" s="35"/>
      <c r="Q84" s="35"/>
      <c r="R84" s="35"/>
      <c r="S84" s="79"/>
      <c r="T84" s="35"/>
      <c r="U84" s="35"/>
      <c r="V84" s="35"/>
      <c r="W84" s="79"/>
      <c r="X84" s="35"/>
      <c r="Y84" s="35"/>
      <c r="Z84" s="35"/>
      <c r="AA84" s="79"/>
      <c r="AB84" s="35"/>
      <c r="AC84" s="35"/>
      <c r="AD84" s="35"/>
      <c r="AE84" s="79"/>
      <c r="AF84" s="35"/>
      <c r="AG84" s="35"/>
      <c r="AH84" s="35"/>
      <c r="AI84" s="79"/>
      <c r="AJ84" s="35"/>
      <c r="AK84" s="35"/>
      <c r="AL84" s="35"/>
      <c r="AM84" s="79"/>
      <c r="AN84" s="35"/>
      <c r="AO84" s="35"/>
      <c r="AP84" s="35"/>
      <c r="AQ84" s="79"/>
      <c r="AR84" s="35"/>
      <c r="AS84" s="35"/>
      <c r="AT84" s="35"/>
      <c r="AU84" s="79"/>
      <c r="AV84" s="35"/>
      <c r="AW84" s="35"/>
      <c r="AX84" s="35"/>
      <c r="AY84" s="79"/>
      <c r="AZ84" s="35"/>
      <c r="BA84" s="35"/>
      <c r="BB84" s="35"/>
      <c r="BC84" s="79"/>
      <c r="BD84" s="35"/>
      <c r="BE84" s="35"/>
      <c r="BF84" s="35"/>
      <c r="BG84" s="79"/>
      <c r="BH84" s="35"/>
      <c r="BI84" s="35"/>
      <c r="BJ84" s="35"/>
      <c r="BK84" s="79"/>
      <c r="BL84" s="35"/>
      <c r="BM84" s="35"/>
      <c r="BN84" s="35"/>
      <c r="BO84" s="79"/>
      <c r="BP84" s="35"/>
      <c r="BQ84" s="35"/>
      <c r="BR84" s="35"/>
      <c r="BS84" s="79"/>
      <c r="BT84" s="35"/>
      <c r="BU84" s="35"/>
      <c r="BV84" s="35"/>
      <c r="BW84" s="79"/>
      <c r="BX84" s="35"/>
      <c r="BY84" s="35"/>
      <c r="BZ84" s="35"/>
      <c r="CA84" s="79"/>
      <c r="CB84" s="35"/>
      <c r="CC84" s="35"/>
      <c r="CD84" s="35"/>
      <c r="CE84" s="79"/>
      <c r="CF84" s="35"/>
      <c r="CG84" s="35"/>
      <c r="CH84" s="35"/>
      <c r="CI84" s="79"/>
      <c r="CJ84" s="35"/>
      <c r="CK84" s="35"/>
      <c r="CL84" s="35"/>
      <c r="CM84" s="79"/>
      <c r="CN84" s="35"/>
      <c r="CO84" s="35"/>
      <c r="CP84" s="35"/>
      <c r="CQ84" s="79"/>
      <c r="CR84" s="35"/>
      <c r="CS84" s="35"/>
      <c r="CT84" s="35"/>
      <c r="CU84" s="79"/>
      <c r="CV84" s="35"/>
      <c r="CW84" s="35"/>
      <c r="CX84" s="35"/>
      <c r="CY84" s="79"/>
      <c r="CZ84" s="35"/>
      <c r="DA84" s="35"/>
      <c r="DB84" s="35"/>
      <c r="DC84" s="79"/>
      <c r="DD84" s="35"/>
      <c r="DE84" s="35"/>
      <c r="DF84" s="35"/>
      <c r="DG84" s="79"/>
      <c r="DH84" s="35"/>
      <c r="DI84" s="35"/>
      <c r="DJ84" s="35"/>
      <c r="DK84" s="79"/>
      <c r="DL84" s="35"/>
      <c r="DM84" s="35"/>
      <c r="DN84" s="35"/>
      <c r="DO84" s="79"/>
      <c r="DP84" s="35"/>
      <c r="DQ84" s="35"/>
      <c r="DR84" s="35"/>
      <c r="DS84" s="79"/>
      <c r="DT84" s="35"/>
      <c r="DU84" s="35"/>
      <c r="DV84" s="35"/>
      <c r="DW84" s="79"/>
      <c r="DX84" s="35"/>
      <c r="DY84" s="35"/>
      <c r="DZ84" s="35"/>
      <c r="EA84" s="79"/>
      <c r="EB84" s="35"/>
      <c r="EC84" s="35"/>
      <c r="ED84" s="35"/>
      <c r="EE84" s="79"/>
      <c r="EF84" s="35"/>
      <c r="EG84" s="35"/>
      <c r="EH84" s="35"/>
      <c r="EI84" s="79"/>
      <c r="EJ84" s="35"/>
      <c r="EK84" s="35"/>
      <c r="EL84" s="35"/>
      <c r="EM84" s="79"/>
      <c r="EN84" s="35"/>
      <c r="EO84" s="35"/>
      <c r="EP84" s="35"/>
      <c r="EQ84" s="79"/>
      <c r="ER84" s="35"/>
      <c r="ES84" s="35"/>
      <c r="ET84" s="35"/>
      <c r="EU84" s="79"/>
      <c r="EV84" s="35"/>
      <c r="EW84" s="35"/>
      <c r="EX84" s="35"/>
      <c r="EY84" s="79"/>
      <c r="EZ84" s="35"/>
      <c r="FA84" s="35"/>
      <c r="FB84" s="35"/>
      <c r="FC84" s="79"/>
      <c r="FD84" s="35"/>
      <c r="FE84" s="35"/>
      <c r="FF84" s="35"/>
      <c r="FG84" s="79"/>
      <c r="FH84" s="35"/>
      <c r="FI84" s="35"/>
      <c r="FJ84" s="35"/>
      <c r="FK84" s="79"/>
      <c r="FL84" s="35"/>
      <c r="FM84" s="35"/>
      <c r="FN84" s="35"/>
      <c r="FO84" s="79"/>
      <c r="FP84" s="35"/>
      <c r="FQ84" s="35"/>
      <c r="FR84" s="35"/>
      <c r="FS84" s="79"/>
      <c r="FT84" s="35"/>
      <c r="FU84" s="35"/>
      <c r="FV84" s="35"/>
      <c r="FW84" s="79"/>
      <c r="FX84" s="35"/>
      <c r="FY84" s="35"/>
      <c r="FZ84" s="35"/>
      <c r="GA84" s="79"/>
      <c r="GB84" s="35"/>
      <c r="GC84" s="35"/>
      <c r="GD84" s="35"/>
      <c r="GE84" s="79"/>
      <c r="GF84" s="35"/>
      <c r="GG84" s="35"/>
      <c r="GH84" s="35"/>
      <c r="GI84" s="79"/>
      <c r="GJ84" s="35"/>
      <c r="GK84" s="35"/>
      <c r="GL84" s="35"/>
      <c r="GM84" s="79"/>
      <c r="GN84" s="35"/>
      <c r="GO84" s="35"/>
      <c r="GP84" s="35"/>
      <c r="GQ84" s="79"/>
      <c r="GR84" s="35"/>
      <c r="GS84" s="35"/>
      <c r="GT84" s="35"/>
      <c r="GU84" s="79"/>
      <c r="GV84" s="35"/>
      <c r="GW84" s="35"/>
      <c r="GX84" s="35"/>
      <c r="GY84" s="79"/>
      <c r="GZ84" s="35"/>
      <c r="HA84" s="35"/>
      <c r="HB84" s="35"/>
      <c r="HC84" s="79"/>
      <c r="HD84" s="35"/>
      <c r="HE84" s="35"/>
      <c r="HF84" s="35"/>
      <c r="HG84" s="79"/>
      <c r="HH84" s="35"/>
      <c r="HI84" s="35"/>
      <c r="HJ84" s="35"/>
      <c r="HK84" s="35"/>
      <c r="HL84" s="35"/>
      <c r="HM84" s="35"/>
      <c r="HN84" s="35"/>
      <c r="HO84" s="35"/>
      <c r="HP84" s="35"/>
      <c r="HQ84" s="35"/>
      <c r="HR84" s="35"/>
      <c r="HS84" s="35"/>
      <c r="HT84" s="35"/>
    </row>
    <row r="85" spans="1:228" x14ac:dyDescent="0.25">
      <c r="A85" s="125" t="s">
        <v>14</v>
      </c>
      <c r="D85" s="35"/>
      <c r="E85" s="35"/>
      <c r="F85" s="35"/>
      <c r="G85" s="79"/>
      <c r="H85" s="35"/>
      <c r="I85" s="35"/>
      <c r="J85" s="35"/>
      <c r="K85" s="79"/>
      <c r="L85" s="35"/>
      <c r="M85" s="35"/>
      <c r="N85" s="35"/>
      <c r="O85" s="79"/>
      <c r="P85" s="35"/>
      <c r="Q85" s="35"/>
      <c r="R85" s="35"/>
      <c r="S85" s="79"/>
      <c r="T85" s="35"/>
      <c r="U85" s="35"/>
      <c r="V85" s="35"/>
      <c r="W85" s="79"/>
      <c r="X85" s="35"/>
      <c r="Y85" s="35"/>
      <c r="Z85" s="35"/>
      <c r="AA85" s="79"/>
      <c r="AB85" s="35"/>
      <c r="AC85" s="35"/>
      <c r="AD85" s="35"/>
      <c r="AE85" s="79"/>
      <c r="AF85" s="35"/>
      <c r="AG85" s="35"/>
      <c r="AH85" s="35"/>
      <c r="AI85" s="79"/>
      <c r="AJ85" s="35"/>
      <c r="AK85" s="35"/>
      <c r="AL85" s="35"/>
      <c r="AM85" s="79"/>
      <c r="AN85" s="35"/>
      <c r="AO85" s="35"/>
      <c r="AP85" s="35"/>
      <c r="AQ85" s="79"/>
      <c r="AR85" s="35"/>
      <c r="AS85" s="35"/>
      <c r="AT85" s="35"/>
      <c r="AU85" s="79"/>
      <c r="AV85" s="35"/>
      <c r="AW85" s="35"/>
      <c r="AX85" s="35"/>
      <c r="AY85" s="79"/>
      <c r="AZ85" s="35"/>
      <c r="BA85" s="35"/>
      <c r="BB85" s="35"/>
      <c r="BC85" s="79"/>
      <c r="BD85" s="35"/>
      <c r="BE85" s="35"/>
      <c r="BF85" s="35"/>
      <c r="BG85" s="79"/>
      <c r="BH85" s="35"/>
      <c r="BI85" s="35"/>
      <c r="BJ85" s="35"/>
      <c r="BK85" s="79"/>
      <c r="BL85" s="35"/>
      <c r="BM85" s="35"/>
      <c r="BN85" s="35"/>
      <c r="BO85" s="79"/>
      <c r="BP85" s="35"/>
      <c r="BQ85" s="35"/>
      <c r="BR85" s="35"/>
      <c r="BS85" s="79"/>
      <c r="BT85" s="35"/>
      <c r="BU85" s="35"/>
      <c r="BV85" s="35"/>
      <c r="BW85" s="79"/>
      <c r="BX85" s="35"/>
      <c r="BY85" s="35"/>
      <c r="BZ85" s="35"/>
      <c r="CA85" s="79"/>
      <c r="CB85" s="35"/>
      <c r="CC85" s="35"/>
      <c r="CD85" s="35"/>
      <c r="CE85" s="79"/>
      <c r="CF85" s="35"/>
      <c r="CG85" s="35"/>
      <c r="CH85" s="35"/>
      <c r="CI85" s="79"/>
      <c r="CJ85" s="35"/>
      <c r="CK85" s="35"/>
      <c r="CL85" s="35"/>
      <c r="CM85" s="79"/>
      <c r="CN85" s="35"/>
      <c r="CO85" s="35"/>
      <c r="CP85" s="35"/>
      <c r="CQ85" s="79"/>
      <c r="CR85" s="35"/>
      <c r="CS85" s="35"/>
      <c r="CT85" s="35"/>
      <c r="CU85" s="79"/>
      <c r="CV85" s="35"/>
      <c r="CW85" s="35"/>
      <c r="CX85" s="35"/>
      <c r="CY85" s="79"/>
      <c r="CZ85" s="35"/>
      <c r="DA85" s="35"/>
      <c r="DB85" s="35"/>
      <c r="DC85" s="79"/>
      <c r="DD85" s="35"/>
      <c r="DE85" s="35"/>
      <c r="DF85" s="35"/>
      <c r="DG85" s="79"/>
      <c r="DH85" s="35"/>
      <c r="DI85" s="35"/>
      <c r="DJ85" s="35"/>
      <c r="DK85" s="79"/>
      <c r="DL85" s="35"/>
      <c r="DM85" s="35"/>
      <c r="DN85" s="35"/>
      <c r="DO85" s="79"/>
      <c r="DP85" s="35"/>
      <c r="DQ85" s="35"/>
      <c r="DR85" s="35"/>
      <c r="DS85" s="79"/>
      <c r="DT85" s="35"/>
      <c r="DU85" s="35"/>
      <c r="DV85" s="35"/>
      <c r="DW85" s="79"/>
      <c r="DX85" s="35"/>
      <c r="DY85" s="35"/>
      <c r="DZ85" s="35"/>
      <c r="EA85" s="79"/>
      <c r="EB85" s="35"/>
      <c r="EC85" s="35"/>
      <c r="ED85" s="35"/>
      <c r="EE85" s="79"/>
      <c r="EF85" s="35"/>
      <c r="EG85" s="35"/>
      <c r="EH85" s="35"/>
      <c r="EI85" s="79"/>
      <c r="EJ85" s="35"/>
      <c r="EK85" s="35"/>
      <c r="EL85" s="35"/>
      <c r="EM85" s="79"/>
      <c r="EN85" s="35"/>
      <c r="EO85" s="35"/>
      <c r="EP85" s="35"/>
      <c r="EQ85" s="79"/>
      <c r="ER85" s="35"/>
      <c r="ES85" s="35"/>
      <c r="ET85" s="35"/>
      <c r="EU85" s="79"/>
      <c r="EV85" s="35"/>
      <c r="EW85" s="35"/>
      <c r="EX85" s="35"/>
      <c r="EY85" s="79"/>
      <c r="EZ85" s="35"/>
      <c r="FA85" s="35"/>
      <c r="FB85" s="35"/>
      <c r="FC85" s="79"/>
      <c r="FD85" s="35"/>
      <c r="FE85" s="35"/>
      <c r="FF85" s="35"/>
      <c r="FG85" s="79"/>
      <c r="FH85" s="35"/>
      <c r="FI85" s="35"/>
      <c r="FJ85" s="35"/>
      <c r="FK85" s="79"/>
      <c r="FL85" s="35"/>
      <c r="FM85" s="35"/>
      <c r="FN85" s="35"/>
      <c r="FO85" s="79"/>
      <c r="FP85" s="35"/>
      <c r="FQ85" s="35"/>
      <c r="FR85" s="35"/>
      <c r="FS85" s="79"/>
      <c r="FT85" s="35"/>
      <c r="FU85" s="35"/>
      <c r="FV85" s="35"/>
      <c r="FW85" s="79"/>
      <c r="FX85" s="35"/>
      <c r="FY85" s="35"/>
      <c r="FZ85" s="35"/>
      <c r="GA85" s="79"/>
      <c r="GB85" s="35"/>
      <c r="GC85" s="35"/>
      <c r="GD85" s="35"/>
      <c r="GE85" s="79"/>
      <c r="GF85" s="35"/>
      <c r="GG85" s="35"/>
      <c r="GH85" s="35"/>
      <c r="GI85" s="79"/>
      <c r="GJ85" s="35"/>
      <c r="GK85" s="35"/>
      <c r="GL85" s="35"/>
      <c r="GM85" s="79"/>
      <c r="GN85" s="35"/>
      <c r="GO85" s="35"/>
      <c r="GP85" s="35"/>
      <c r="GQ85" s="79"/>
      <c r="GR85" s="35"/>
      <c r="GS85" s="35"/>
      <c r="GT85" s="35"/>
      <c r="GU85" s="79"/>
      <c r="GV85" s="35"/>
      <c r="GW85" s="35"/>
      <c r="GX85" s="35"/>
      <c r="GY85" s="79"/>
      <c r="GZ85" s="35"/>
      <c r="HA85" s="35"/>
      <c r="HB85" s="35"/>
      <c r="HC85" s="79"/>
      <c r="HD85" s="35"/>
      <c r="HE85" s="35"/>
      <c r="HF85" s="35"/>
      <c r="HG85" s="35"/>
      <c r="HH85" s="35"/>
      <c r="HI85" s="35"/>
      <c r="HJ85" s="35"/>
      <c r="HK85" s="35"/>
      <c r="HL85" s="35"/>
      <c r="HM85" s="35"/>
      <c r="HN85" s="35"/>
      <c r="HO85" s="35"/>
      <c r="HP85" s="35"/>
      <c r="HQ85" s="35"/>
      <c r="HR85" s="35"/>
      <c r="HS85" s="35"/>
      <c r="HT85" s="35"/>
    </row>
    <row r="86" spans="1:228" s="86" customFormat="1" ht="15" customHeight="1" x14ac:dyDescent="0.25">
      <c r="D86" s="92">
        <f>D6</f>
        <v>43833</v>
      </c>
      <c r="E86" s="92"/>
      <c r="F86" s="92"/>
      <c r="H86" s="92">
        <f>H6</f>
        <v>43840</v>
      </c>
      <c r="I86" s="92"/>
      <c r="J86" s="92"/>
      <c r="L86" s="92">
        <f>L6</f>
        <v>43847</v>
      </c>
      <c r="M86" s="92"/>
      <c r="N86" s="92"/>
      <c r="P86" s="92">
        <f>P6</f>
        <v>43854</v>
      </c>
      <c r="Q86" s="92"/>
      <c r="R86" s="92"/>
      <c r="T86" s="92">
        <f>T6</f>
        <v>43861</v>
      </c>
      <c r="U86" s="92"/>
      <c r="V86" s="92"/>
      <c r="X86" s="92">
        <f>X6</f>
        <v>43868</v>
      </c>
      <c r="Y86" s="92"/>
      <c r="Z86" s="92"/>
      <c r="AB86" s="92">
        <f>AB6</f>
        <v>43875</v>
      </c>
      <c r="AC86" s="92"/>
      <c r="AD86" s="92"/>
      <c r="AF86" s="92">
        <f>AF6</f>
        <v>43882</v>
      </c>
      <c r="AG86" s="92"/>
      <c r="AH86" s="92"/>
      <c r="AJ86" s="92">
        <f>AJ6</f>
        <v>43889</v>
      </c>
      <c r="AK86" s="92"/>
      <c r="AL86" s="92"/>
      <c r="AN86" s="92">
        <f>AN6</f>
        <v>43896</v>
      </c>
      <c r="AO86" s="92"/>
      <c r="AP86" s="92"/>
      <c r="AR86" s="92">
        <f>AR6</f>
        <v>43903</v>
      </c>
      <c r="AS86" s="92"/>
      <c r="AT86" s="92"/>
      <c r="AV86" s="92">
        <f>AV6</f>
        <v>43910</v>
      </c>
      <c r="AW86" s="92"/>
      <c r="AX86" s="92"/>
      <c r="AZ86" s="92">
        <f>AZ6</f>
        <v>43917</v>
      </c>
      <c r="BA86" s="92"/>
      <c r="BB86" s="92"/>
      <c r="BD86" s="92">
        <f>BD6</f>
        <v>43924</v>
      </c>
      <c r="BE86" s="92"/>
      <c r="BF86" s="92"/>
      <c r="BH86" s="92">
        <f>BH6</f>
        <v>43931</v>
      </c>
      <c r="BI86" s="92"/>
      <c r="BJ86" s="92"/>
      <c r="BL86" s="92">
        <f>BL6</f>
        <v>43938</v>
      </c>
      <c r="BM86" s="92"/>
      <c r="BN86" s="92"/>
      <c r="BP86" s="92">
        <f>BP6</f>
        <v>43945</v>
      </c>
      <c r="BQ86" s="92"/>
      <c r="BR86" s="92"/>
      <c r="BT86" s="92">
        <f>BT6</f>
        <v>43952</v>
      </c>
      <c r="BU86" s="92"/>
      <c r="BV86" s="92"/>
      <c r="BX86" s="92">
        <f>BX6</f>
        <v>43959</v>
      </c>
      <c r="BY86" s="92"/>
      <c r="BZ86" s="92"/>
      <c r="CB86" s="92">
        <f>CB6</f>
        <v>43966</v>
      </c>
      <c r="CC86" s="92"/>
      <c r="CD86" s="92"/>
      <c r="CF86" s="92">
        <f>CF6</f>
        <v>43973</v>
      </c>
      <c r="CG86" s="92"/>
      <c r="CH86" s="92"/>
      <c r="CJ86" s="92">
        <f>CJ6</f>
        <v>43980</v>
      </c>
      <c r="CK86" s="92"/>
      <c r="CL86" s="92"/>
      <c r="CN86" s="92">
        <f>CN6</f>
        <v>43987</v>
      </c>
      <c r="CO86" s="92"/>
      <c r="CP86" s="92"/>
      <c r="CR86" s="92">
        <f>CR6</f>
        <v>43994</v>
      </c>
      <c r="CS86" s="92"/>
      <c r="CT86" s="92"/>
      <c r="CV86" s="92">
        <f>CV6</f>
        <v>44001</v>
      </c>
      <c r="CW86" s="92"/>
      <c r="CX86" s="92"/>
      <c r="CZ86" s="92">
        <f>CZ6</f>
        <v>44008</v>
      </c>
      <c r="DA86" s="92"/>
      <c r="DB86" s="92"/>
      <c r="DD86" s="92">
        <f>DD6</f>
        <v>44015</v>
      </c>
      <c r="DE86" s="92"/>
      <c r="DF86" s="92"/>
      <c r="DH86" s="92">
        <f>DH6</f>
        <v>44022</v>
      </c>
      <c r="DI86" s="92"/>
      <c r="DJ86" s="92"/>
      <c r="DL86" s="92">
        <f>DL6</f>
        <v>44029</v>
      </c>
      <c r="DM86" s="92"/>
      <c r="DN86" s="92"/>
      <c r="DP86" s="92">
        <f>DP6</f>
        <v>44036</v>
      </c>
      <c r="DQ86" s="92"/>
      <c r="DR86" s="92"/>
      <c r="DT86" s="92">
        <f>DT6</f>
        <v>44043</v>
      </c>
      <c r="DU86" s="92"/>
      <c r="DV86" s="92"/>
      <c r="DX86" s="92">
        <f>DX6</f>
        <v>44050</v>
      </c>
      <c r="DY86" s="92"/>
      <c r="DZ86" s="92"/>
      <c r="EB86" s="92">
        <f>EB6</f>
        <v>44057</v>
      </c>
      <c r="EC86" s="92"/>
      <c r="ED86" s="92"/>
      <c r="EF86" s="92">
        <f>EF6</f>
        <v>44064</v>
      </c>
      <c r="EG86" s="92"/>
      <c r="EH86" s="92"/>
      <c r="EJ86" s="92">
        <f>EJ6</f>
        <v>44071</v>
      </c>
      <c r="EK86" s="92"/>
      <c r="EL86" s="92"/>
      <c r="EN86" s="92">
        <f>EN6</f>
        <v>44078</v>
      </c>
      <c r="EO86" s="92"/>
      <c r="EP86" s="92"/>
      <c r="ER86" s="92">
        <f>ER6</f>
        <v>44085</v>
      </c>
      <c r="ES86" s="92"/>
      <c r="ET86" s="92"/>
      <c r="EV86" s="92">
        <f>EV6</f>
        <v>44092</v>
      </c>
      <c r="EW86" s="92"/>
      <c r="EX86" s="92"/>
      <c r="EZ86" s="92">
        <f>EZ6</f>
        <v>44099</v>
      </c>
      <c r="FA86" s="92"/>
      <c r="FB86" s="92"/>
      <c r="FD86" s="92">
        <f>FD6</f>
        <v>44106</v>
      </c>
      <c r="FE86" s="92"/>
      <c r="FF86" s="92"/>
      <c r="FH86" s="92">
        <f>FH6</f>
        <v>44113</v>
      </c>
      <c r="FI86" s="92"/>
      <c r="FJ86" s="92"/>
      <c r="FL86" s="92">
        <f>FL6</f>
        <v>44120</v>
      </c>
      <c r="FM86" s="92"/>
      <c r="FN86" s="92"/>
      <c r="FP86" s="92">
        <f>FP6</f>
        <v>44127</v>
      </c>
      <c r="FQ86" s="92"/>
      <c r="FR86" s="92"/>
      <c r="FT86" s="92">
        <f>FT6</f>
        <v>44134</v>
      </c>
      <c r="FU86" s="92"/>
      <c r="FV86" s="92"/>
      <c r="FX86" s="92">
        <f>FX6</f>
        <v>44141</v>
      </c>
      <c r="FY86" s="92"/>
      <c r="FZ86" s="92"/>
      <c r="GB86" s="92">
        <f>GB6</f>
        <v>44148</v>
      </c>
      <c r="GC86" s="92"/>
      <c r="GD86" s="92"/>
      <c r="GF86" s="92">
        <f>GF6</f>
        <v>44155</v>
      </c>
      <c r="GG86" s="92"/>
      <c r="GH86" s="92"/>
      <c r="GJ86" s="92">
        <f>GJ6</f>
        <v>44162</v>
      </c>
      <c r="GK86" s="92"/>
      <c r="GL86" s="92"/>
      <c r="GN86" s="92">
        <f>GN6</f>
        <v>44169</v>
      </c>
      <c r="GO86" s="92"/>
      <c r="GP86" s="92"/>
      <c r="GR86" s="92">
        <f>GR6</f>
        <v>44176</v>
      </c>
      <c r="GS86" s="92"/>
      <c r="GT86" s="92"/>
      <c r="GV86" s="92">
        <f>GV6</f>
        <v>44183</v>
      </c>
      <c r="GW86" s="92"/>
      <c r="GX86" s="92"/>
      <c r="GZ86" s="92">
        <f>GZ6</f>
        <v>44190</v>
      </c>
      <c r="HA86" s="92"/>
      <c r="HB86" s="92"/>
      <c r="HD86" s="92">
        <f>HD6</f>
        <v>44197</v>
      </c>
      <c r="HE86" s="92"/>
      <c r="HF86" s="92"/>
      <c r="HI86" s="93"/>
      <c r="HJ86" s="93"/>
      <c r="HK86" s="93"/>
      <c r="HL86" s="93"/>
      <c r="HM86" s="93"/>
      <c r="HN86" s="93"/>
      <c r="HO86" s="93"/>
      <c r="HP86" s="93"/>
    </row>
    <row r="87" spans="1:228" s="86" customFormat="1" ht="15" hidden="1" customHeight="1" x14ac:dyDescent="0.25">
      <c r="D87" s="92"/>
      <c r="E87" s="92"/>
      <c r="F87" s="92">
        <f>D6</f>
        <v>43833</v>
      </c>
      <c r="H87" s="92"/>
      <c r="I87" s="92"/>
      <c r="J87" s="92">
        <f>H6</f>
        <v>43840</v>
      </c>
      <c r="L87" s="92"/>
      <c r="M87" s="92"/>
      <c r="N87" s="92">
        <f>L6</f>
        <v>43847</v>
      </c>
      <c r="P87" s="92"/>
      <c r="Q87" s="92"/>
      <c r="R87" s="92">
        <f>P6</f>
        <v>43854</v>
      </c>
      <c r="T87" s="92"/>
      <c r="U87" s="92"/>
      <c r="V87" s="92">
        <f>T6</f>
        <v>43861</v>
      </c>
      <c r="X87" s="92"/>
      <c r="Y87" s="92"/>
      <c r="Z87" s="92">
        <f>X6</f>
        <v>43868</v>
      </c>
      <c r="AB87" s="92"/>
      <c r="AC87" s="92"/>
      <c r="AD87" s="92">
        <f>AB6</f>
        <v>43875</v>
      </c>
      <c r="AF87" s="92"/>
      <c r="AG87" s="92"/>
      <c r="AH87" s="92">
        <f>AF6</f>
        <v>43882</v>
      </c>
      <c r="AJ87" s="92"/>
      <c r="AK87" s="92"/>
      <c r="AL87" s="92">
        <f>AJ6</f>
        <v>43889</v>
      </c>
      <c r="AN87" s="92"/>
      <c r="AO87" s="92"/>
      <c r="AP87" s="92">
        <f>AN6</f>
        <v>43896</v>
      </c>
      <c r="AR87" s="92"/>
      <c r="AS87" s="92"/>
      <c r="AT87" s="92">
        <f>AR6</f>
        <v>43903</v>
      </c>
      <c r="AV87" s="92"/>
      <c r="AW87" s="92"/>
      <c r="AX87" s="92">
        <f>AV6</f>
        <v>43910</v>
      </c>
      <c r="AZ87" s="92"/>
      <c r="BA87" s="92"/>
      <c r="BB87" s="92">
        <f>AZ6</f>
        <v>43917</v>
      </c>
      <c r="BD87" s="92"/>
      <c r="BE87" s="92"/>
      <c r="BF87" s="92">
        <f>BD6</f>
        <v>43924</v>
      </c>
      <c r="BH87" s="92"/>
      <c r="BI87" s="92"/>
      <c r="BJ87" s="92">
        <f>BH6</f>
        <v>43931</v>
      </c>
      <c r="BL87" s="92"/>
      <c r="BM87" s="92"/>
      <c r="BN87" s="92">
        <f>BL6</f>
        <v>43938</v>
      </c>
      <c r="BP87" s="92"/>
      <c r="BQ87" s="92"/>
      <c r="BR87" s="92">
        <f>BP6</f>
        <v>43945</v>
      </c>
      <c r="BT87" s="92"/>
      <c r="BU87" s="92"/>
      <c r="BV87" s="92">
        <f>BT6</f>
        <v>43952</v>
      </c>
      <c r="BX87" s="92"/>
      <c r="BY87" s="92"/>
      <c r="BZ87" s="92">
        <f>BX6</f>
        <v>43959</v>
      </c>
      <c r="CB87" s="92"/>
      <c r="CC87" s="92"/>
      <c r="CD87" s="92">
        <f>CB6</f>
        <v>43966</v>
      </c>
      <c r="CF87" s="92"/>
      <c r="CG87" s="92"/>
      <c r="CH87" s="92">
        <f>CF6</f>
        <v>43973</v>
      </c>
      <c r="CJ87" s="92"/>
      <c r="CK87" s="92"/>
      <c r="CL87" s="92">
        <f>CJ6</f>
        <v>43980</v>
      </c>
      <c r="CN87" s="92"/>
      <c r="CO87" s="92"/>
      <c r="CP87" s="92">
        <f>CN6</f>
        <v>43987</v>
      </c>
      <c r="CR87" s="92"/>
      <c r="CS87" s="92"/>
      <c r="CT87" s="92">
        <f>CR6</f>
        <v>43994</v>
      </c>
      <c r="CV87" s="92"/>
      <c r="CW87" s="92"/>
      <c r="CX87" s="92">
        <f>CV6</f>
        <v>44001</v>
      </c>
      <c r="CZ87" s="92"/>
      <c r="DA87" s="92"/>
      <c r="DB87" s="92">
        <f>CZ6</f>
        <v>44008</v>
      </c>
      <c r="DD87" s="92"/>
      <c r="DE87" s="92"/>
      <c r="DF87" s="92">
        <f>DD6</f>
        <v>44015</v>
      </c>
      <c r="DH87" s="92"/>
      <c r="DI87" s="92"/>
      <c r="DJ87" s="92">
        <f>DH6</f>
        <v>44022</v>
      </c>
      <c r="DL87" s="92"/>
      <c r="DM87" s="92"/>
      <c r="DN87" s="92">
        <f>DL6</f>
        <v>44029</v>
      </c>
      <c r="DP87" s="92"/>
      <c r="DQ87" s="92"/>
      <c r="DR87" s="92">
        <f>DP6</f>
        <v>44036</v>
      </c>
      <c r="DT87" s="92"/>
      <c r="DU87" s="92"/>
      <c r="DV87" s="92">
        <f>DT6</f>
        <v>44043</v>
      </c>
      <c r="DX87" s="92"/>
      <c r="DY87" s="92"/>
      <c r="DZ87" s="92">
        <f>DX6</f>
        <v>44050</v>
      </c>
      <c r="EB87" s="92"/>
      <c r="EC87" s="92"/>
      <c r="ED87" s="92">
        <f>EB6</f>
        <v>44057</v>
      </c>
      <c r="EF87" s="92"/>
      <c r="EG87" s="92"/>
      <c r="EH87" s="92">
        <f>EF6</f>
        <v>44064</v>
      </c>
      <c r="EJ87" s="92"/>
      <c r="EK87" s="92"/>
      <c r="EL87" s="92">
        <f>EJ6</f>
        <v>44071</v>
      </c>
      <c r="EN87" s="92"/>
      <c r="EO87" s="92"/>
      <c r="EP87" s="92">
        <f>EN6</f>
        <v>44078</v>
      </c>
      <c r="ER87" s="92"/>
      <c r="ES87" s="92"/>
      <c r="ET87" s="92">
        <f>ER6</f>
        <v>44085</v>
      </c>
      <c r="EV87" s="92"/>
      <c r="EW87" s="92"/>
      <c r="EX87" s="92">
        <f>EV6</f>
        <v>44092</v>
      </c>
      <c r="EZ87" s="92"/>
      <c r="FA87" s="92"/>
      <c r="FB87" s="92">
        <f>EZ6</f>
        <v>44099</v>
      </c>
      <c r="FD87" s="92"/>
      <c r="FE87" s="92"/>
      <c r="FF87" s="92">
        <f>FD6</f>
        <v>44106</v>
      </c>
      <c r="FH87" s="92"/>
      <c r="FI87" s="92"/>
      <c r="FJ87" s="92">
        <f>FH6</f>
        <v>44113</v>
      </c>
      <c r="FL87" s="92"/>
      <c r="FM87" s="92"/>
      <c r="FN87" s="92">
        <f>FL6</f>
        <v>44120</v>
      </c>
      <c r="FP87" s="92"/>
      <c r="FQ87" s="92"/>
      <c r="FR87" s="92">
        <f>FP6</f>
        <v>44127</v>
      </c>
      <c r="FT87" s="92"/>
      <c r="FU87" s="92"/>
      <c r="FV87" s="92">
        <f>FT6</f>
        <v>44134</v>
      </c>
      <c r="FX87" s="92"/>
      <c r="FY87" s="92"/>
      <c r="FZ87" s="92">
        <f>FX6</f>
        <v>44141</v>
      </c>
      <c r="GB87" s="92"/>
      <c r="GC87" s="92"/>
      <c r="GD87" s="92">
        <f>GB6</f>
        <v>44148</v>
      </c>
      <c r="GF87" s="92"/>
      <c r="GG87" s="92"/>
      <c r="GH87" s="92">
        <f>GF6</f>
        <v>44155</v>
      </c>
      <c r="GJ87" s="92"/>
      <c r="GK87" s="92"/>
      <c r="GL87" s="92">
        <f>GJ6</f>
        <v>44162</v>
      </c>
      <c r="GN87" s="92"/>
      <c r="GO87" s="92"/>
      <c r="GP87" s="92">
        <f>GN6</f>
        <v>44169</v>
      </c>
      <c r="GR87" s="92"/>
      <c r="GS87" s="92"/>
      <c r="GT87" s="92">
        <f>GR6</f>
        <v>44176</v>
      </c>
      <c r="GV87" s="92"/>
      <c r="GW87" s="92"/>
      <c r="GX87" s="92">
        <f>GV6</f>
        <v>44183</v>
      </c>
      <c r="GZ87" s="92"/>
      <c r="HA87" s="92"/>
      <c r="HB87" s="92">
        <f>GZ6</f>
        <v>44190</v>
      </c>
      <c r="HD87" s="92"/>
      <c r="HE87" s="92"/>
      <c r="HF87" s="92">
        <f>HD6</f>
        <v>44197</v>
      </c>
      <c r="HI87" s="93"/>
      <c r="HJ87" s="93"/>
      <c r="HK87" s="93"/>
      <c r="HL87" s="93"/>
      <c r="HM87" s="93"/>
      <c r="HN87" s="93"/>
      <c r="HO87" s="93"/>
      <c r="HP87" s="93"/>
    </row>
    <row r="88" spans="1:228" s="86" customFormat="1" ht="15" hidden="1" customHeight="1" x14ac:dyDescent="0.25">
      <c r="D88" s="92"/>
      <c r="E88" s="92">
        <f>D6</f>
        <v>43833</v>
      </c>
      <c r="F88" s="92"/>
      <c r="H88" s="92"/>
      <c r="I88" s="92">
        <f>H6</f>
        <v>43840</v>
      </c>
      <c r="J88" s="92"/>
      <c r="L88" s="92"/>
      <c r="M88" s="92">
        <f>L6</f>
        <v>43847</v>
      </c>
      <c r="N88" s="92"/>
      <c r="P88" s="92"/>
      <c r="Q88" s="92">
        <f>P6</f>
        <v>43854</v>
      </c>
      <c r="R88" s="92"/>
      <c r="T88" s="92"/>
      <c r="U88" s="92">
        <f>T6</f>
        <v>43861</v>
      </c>
      <c r="V88" s="92"/>
      <c r="X88" s="92"/>
      <c r="Y88" s="92">
        <f>X6</f>
        <v>43868</v>
      </c>
      <c r="Z88" s="92"/>
      <c r="AB88" s="92"/>
      <c r="AC88" s="92">
        <f>AB6</f>
        <v>43875</v>
      </c>
      <c r="AD88" s="92"/>
      <c r="AF88" s="92"/>
      <c r="AG88" s="92">
        <f>AF6</f>
        <v>43882</v>
      </c>
      <c r="AH88" s="92"/>
      <c r="AJ88" s="92"/>
      <c r="AK88" s="92">
        <f>AJ6</f>
        <v>43889</v>
      </c>
      <c r="AL88" s="92"/>
      <c r="AN88" s="92"/>
      <c r="AO88" s="92">
        <f>AN6</f>
        <v>43896</v>
      </c>
      <c r="AP88" s="92"/>
      <c r="AR88" s="92"/>
      <c r="AS88" s="92">
        <f>AR6</f>
        <v>43903</v>
      </c>
      <c r="AT88" s="92"/>
      <c r="AV88" s="92"/>
      <c r="AW88" s="92">
        <f>AV6</f>
        <v>43910</v>
      </c>
      <c r="AX88" s="92"/>
      <c r="AZ88" s="92"/>
      <c r="BA88" s="92">
        <f>AZ6</f>
        <v>43917</v>
      </c>
      <c r="BB88" s="92"/>
      <c r="BD88" s="92"/>
      <c r="BE88" s="92">
        <f>BD6</f>
        <v>43924</v>
      </c>
      <c r="BF88" s="92"/>
      <c r="BH88" s="92"/>
      <c r="BI88" s="92">
        <f>BH6</f>
        <v>43931</v>
      </c>
      <c r="BJ88" s="92"/>
      <c r="BL88" s="92"/>
      <c r="BM88" s="92">
        <f>BL6</f>
        <v>43938</v>
      </c>
      <c r="BN88" s="92"/>
      <c r="BP88" s="92"/>
      <c r="BQ88" s="92">
        <f>BP6</f>
        <v>43945</v>
      </c>
      <c r="BR88" s="92"/>
      <c r="BT88" s="92"/>
      <c r="BU88" s="92">
        <f>BT6</f>
        <v>43952</v>
      </c>
      <c r="BV88" s="92"/>
      <c r="BX88" s="92"/>
      <c r="BY88" s="92">
        <f>BX6</f>
        <v>43959</v>
      </c>
      <c r="BZ88" s="92"/>
      <c r="CB88" s="92"/>
      <c r="CC88" s="92">
        <f>CB6</f>
        <v>43966</v>
      </c>
      <c r="CD88" s="92"/>
      <c r="CF88" s="92"/>
      <c r="CG88" s="92">
        <f>CF6</f>
        <v>43973</v>
      </c>
      <c r="CH88" s="92"/>
      <c r="CJ88" s="92"/>
      <c r="CK88" s="92">
        <f>CJ6</f>
        <v>43980</v>
      </c>
      <c r="CL88" s="92"/>
      <c r="CN88" s="92"/>
      <c r="CO88" s="92">
        <f>CN6</f>
        <v>43987</v>
      </c>
      <c r="CP88" s="92"/>
      <c r="CR88" s="92"/>
      <c r="CS88" s="92">
        <f>CR6</f>
        <v>43994</v>
      </c>
      <c r="CT88" s="92"/>
      <c r="CV88" s="92"/>
      <c r="CW88" s="92">
        <f>CV6</f>
        <v>44001</v>
      </c>
      <c r="CX88" s="92"/>
      <c r="CZ88" s="92"/>
      <c r="DA88" s="92">
        <f>CZ6</f>
        <v>44008</v>
      </c>
      <c r="DB88" s="92"/>
      <c r="DD88" s="92"/>
      <c r="DE88" s="92">
        <f>DD6</f>
        <v>44015</v>
      </c>
      <c r="DF88" s="92"/>
      <c r="DH88" s="92"/>
      <c r="DI88" s="92">
        <f>DH6</f>
        <v>44022</v>
      </c>
      <c r="DJ88" s="92"/>
      <c r="DL88" s="92"/>
      <c r="DM88" s="92">
        <f>DL6</f>
        <v>44029</v>
      </c>
      <c r="DN88" s="92"/>
      <c r="DP88" s="92"/>
      <c r="DQ88" s="92">
        <f>DP6</f>
        <v>44036</v>
      </c>
      <c r="DR88" s="92"/>
      <c r="DT88" s="92"/>
      <c r="DU88" s="92">
        <f>DT6</f>
        <v>44043</v>
      </c>
      <c r="DV88" s="92"/>
      <c r="DX88" s="92"/>
      <c r="DY88" s="92">
        <f>DX6</f>
        <v>44050</v>
      </c>
      <c r="DZ88" s="92"/>
      <c r="EB88" s="92"/>
      <c r="EC88" s="92">
        <f>EB6</f>
        <v>44057</v>
      </c>
      <c r="ED88" s="92"/>
      <c r="EF88" s="92"/>
      <c r="EG88" s="92">
        <f>EF6</f>
        <v>44064</v>
      </c>
      <c r="EH88" s="92"/>
      <c r="EJ88" s="92"/>
      <c r="EK88" s="92">
        <f>EJ6</f>
        <v>44071</v>
      </c>
      <c r="EL88" s="92"/>
      <c r="EN88" s="92"/>
      <c r="EO88" s="92">
        <f>EN6</f>
        <v>44078</v>
      </c>
      <c r="EP88" s="92"/>
      <c r="ER88" s="92"/>
      <c r="ES88" s="92">
        <f>ER6</f>
        <v>44085</v>
      </c>
      <c r="ET88" s="92"/>
      <c r="EV88" s="92"/>
      <c r="EW88" s="92">
        <f>EV6</f>
        <v>44092</v>
      </c>
      <c r="EX88" s="92"/>
      <c r="EZ88" s="92"/>
      <c r="FA88" s="92">
        <f>EZ6</f>
        <v>44099</v>
      </c>
      <c r="FB88" s="92"/>
      <c r="FD88" s="92"/>
      <c r="FE88" s="92">
        <f>FD6</f>
        <v>44106</v>
      </c>
      <c r="FF88" s="92"/>
      <c r="FH88" s="92"/>
      <c r="FI88" s="92">
        <f>FH6</f>
        <v>44113</v>
      </c>
      <c r="FJ88" s="92"/>
      <c r="FL88" s="92"/>
      <c r="FM88" s="92">
        <f>FL6</f>
        <v>44120</v>
      </c>
      <c r="FN88" s="92"/>
      <c r="FP88" s="92"/>
      <c r="FQ88" s="92">
        <f>FP6</f>
        <v>44127</v>
      </c>
      <c r="FR88" s="92"/>
      <c r="FT88" s="92"/>
      <c r="FU88" s="92">
        <f>FT6</f>
        <v>44134</v>
      </c>
      <c r="FV88" s="92"/>
      <c r="FX88" s="92"/>
      <c r="FY88" s="92">
        <f>FX6</f>
        <v>44141</v>
      </c>
      <c r="FZ88" s="92"/>
      <c r="GB88" s="92"/>
      <c r="GC88" s="92">
        <f>GB6</f>
        <v>44148</v>
      </c>
      <c r="GD88" s="92"/>
      <c r="GF88" s="92"/>
      <c r="GG88" s="92">
        <f>GF6</f>
        <v>44155</v>
      </c>
      <c r="GH88" s="92"/>
      <c r="GJ88" s="92"/>
      <c r="GK88" s="92">
        <f>GJ6</f>
        <v>44162</v>
      </c>
      <c r="GL88" s="92"/>
      <c r="GN88" s="92"/>
      <c r="GO88" s="92">
        <f>GN6</f>
        <v>44169</v>
      </c>
      <c r="GP88" s="92"/>
      <c r="GR88" s="92"/>
      <c r="GS88" s="92">
        <f>GR6</f>
        <v>44176</v>
      </c>
      <c r="GT88" s="92"/>
      <c r="GV88" s="92"/>
      <c r="GW88" s="92">
        <f>GV6</f>
        <v>44183</v>
      </c>
      <c r="GX88" s="92"/>
      <c r="GZ88" s="92"/>
      <c r="HA88" s="92">
        <f>GZ6</f>
        <v>44190</v>
      </c>
      <c r="HB88" s="92"/>
      <c r="HD88" s="92"/>
      <c r="HE88" s="92">
        <f>HD6</f>
        <v>44197</v>
      </c>
      <c r="HF88" s="92"/>
      <c r="HI88" s="93"/>
      <c r="HJ88" s="93"/>
      <c r="HK88" s="93"/>
      <c r="HL88" s="93"/>
      <c r="HM88" s="93"/>
      <c r="HN88" s="93"/>
      <c r="HO88" s="93"/>
      <c r="HP88" s="93"/>
    </row>
    <row r="89" spans="1:228" s="142" customFormat="1" x14ac:dyDescent="0.25">
      <c r="B89" s="28" t="s">
        <v>282</v>
      </c>
      <c r="C89" s="142" t="s">
        <v>111</v>
      </c>
      <c r="D89" s="28" t="s">
        <v>1</v>
      </c>
      <c r="E89" s="28" t="s">
        <v>2</v>
      </c>
      <c r="F89" s="88" t="s">
        <v>3</v>
      </c>
      <c r="G89" s="38"/>
      <c r="H89" s="28" t="s">
        <v>1</v>
      </c>
      <c r="I89" s="28" t="s">
        <v>2</v>
      </c>
      <c r="J89" s="88" t="s">
        <v>3</v>
      </c>
      <c r="K89" s="38"/>
      <c r="L89" s="28" t="s">
        <v>1</v>
      </c>
      <c r="M89" s="28" t="s">
        <v>2</v>
      </c>
      <c r="N89" s="88" t="s">
        <v>3</v>
      </c>
      <c r="O89" s="38"/>
      <c r="P89" s="28" t="s">
        <v>1</v>
      </c>
      <c r="Q89" s="28" t="s">
        <v>2</v>
      </c>
      <c r="R89" s="88" t="s">
        <v>3</v>
      </c>
      <c r="S89" s="38"/>
      <c r="T89" s="28" t="s">
        <v>1</v>
      </c>
      <c r="U89" s="28" t="s">
        <v>2</v>
      </c>
      <c r="V89" s="88" t="s">
        <v>3</v>
      </c>
      <c r="W89" s="38"/>
      <c r="X89" s="28" t="s">
        <v>1</v>
      </c>
      <c r="Y89" s="88" t="s">
        <v>2</v>
      </c>
      <c r="Z89" s="88" t="s">
        <v>3</v>
      </c>
      <c r="AA89" s="38"/>
      <c r="AB89" s="28" t="s">
        <v>1</v>
      </c>
      <c r="AC89" s="28" t="s">
        <v>2</v>
      </c>
      <c r="AD89" s="88" t="s">
        <v>3</v>
      </c>
      <c r="AE89" s="38"/>
      <c r="AF89" s="28" t="s">
        <v>1</v>
      </c>
      <c r="AG89" s="28" t="s">
        <v>2</v>
      </c>
      <c r="AH89" s="88" t="s">
        <v>3</v>
      </c>
      <c r="AI89" s="38"/>
      <c r="AJ89" s="28" t="s">
        <v>1</v>
      </c>
      <c r="AK89" s="28" t="s">
        <v>2</v>
      </c>
      <c r="AL89" s="88" t="s">
        <v>3</v>
      </c>
      <c r="AM89" s="38"/>
      <c r="AN89" s="28" t="s">
        <v>1</v>
      </c>
      <c r="AO89" s="28" t="s">
        <v>2</v>
      </c>
      <c r="AP89" s="88" t="s">
        <v>3</v>
      </c>
      <c r="AQ89" s="38"/>
      <c r="AR89" s="28" t="s">
        <v>1</v>
      </c>
      <c r="AS89" s="28" t="s">
        <v>2</v>
      </c>
      <c r="AT89" s="88" t="s">
        <v>3</v>
      </c>
      <c r="AU89" s="38"/>
      <c r="AV89" s="28" t="s">
        <v>1</v>
      </c>
      <c r="AW89" s="28" t="s">
        <v>2</v>
      </c>
      <c r="AX89" s="88" t="s">
        <v>3</v>
      </c>
      <c r="AY89" s="38"/>
      <c r="AZ89" s="28" t="s">
        <v>1</v>
      </c>
      <c r="BA89" s="28" t="s">
        <v>2</v>
      </c>
      <c r="BB89" s="88" t="s">
        <v>3</v>
      </c>
      <c r="BC89" s="38"/>
      <c r="BD89" s="28" t="s">
        <v>1</v>
      </c>
      <c r="BE89" s="28" t="s">
        <v>2</v>
      </c>
      <c r="BF89" s="88" t="s">
        <v>3</v>
      </c>
      <c r="BG89" s="38"/>
      <c r="BH89" s="28" t="s">
        <v>1</v>
      </c>
      <c r="BI89" s="28" t="s">
        <v>2</v>
      </c>
      <c r="BJ89" s="88" t="s">
        <v>3</v>
      </c>
      <c r="BK89" s="38"/>
      <c r="BL89" s="28" t="s">
        <v>1</v>
      </c>
      <c r="BM89" s="28" t="s">
        <v>2</v>
      </c>
      <c r="BN89" s="88" t="s">
        <v>3</v>
      </c>
      <c r="BO89" s="38"/>
      <c r="BP89" s="28" t="s">
        <v>1</v>
      </c>
      <c r="BQ89" s="28" t="s">
        <v>2</v>
      </c>
      <c r="BR89" s="88" t="s">
        <v>3</v>
      </c>
      <c r="BS89" s="38"/>
      <c r="BT89" s="28" t="s">
        <v>1</v>
      </c>
      <c r="BU89" s="28" t="s">
        <v>2</v>
      </c>
      <c r="BV89" s="88" t="s">
        <v>3</v>
      </c>
      <c r="BW89" s="38"/>
      <c r="BX89" s="28" t="s">
        <v>1</v>
      </c>
      <c r="BY89" s="28" t="s">
        <v>2</v>
      </c>
      <c r="BZ89" s="88" t="s">
        <v>3</v>
      </c>
      <c r="CA89" s="38"/>
      <c r="CB89" s="28" t="s">
        <v>1</v>
      </c>
      <c r="CC89" s="28" t="s">
        <v>2</v>
      </c>
      <c r="CD89" s="88" t="s">
        <v>3</v>
      </c>
      <c r="CE89" s="38"/>
      <c r="CF89" s="28" t="s">
        <v>1</v>
      </c>
      <c r="CG89" s="28" t="s">
        <v>2</v>
      </c>
      <c r="CH89" s="88" t="s">
        <v>3</v>
      </c>
      <c r="CI89" s="38"/>
      <c r="CJ89" s="28" t="s">
        <v>1</v>
      </c>
      <c r="CK89" s="28" t="s">
        <v>2</v>
      </c>
      <c r="CL89" s="88" t="s">
        <v>3</v>
      </c>
      <c r="CM89" s="38"/>
      <c r="CN89" s="28" t="s">
        <v>1</v>
      </c>
      <c r="CO89" s="28" t="s">
        <v>2</v>
      </c>
      <c r="CP89" s="88" t="s">
        <v>3</v>
      </c>
      <c r="CQ89" s="38"/>
      <c r="CR89" s="28" t="s">
        <v>1</v>
      </c>
      <c r="CS89" s="28" t="s">
        <v>2</v>
      </c>
      <c r="CT89" s="88" t="s">
        <v>3</v>
      </c>
      <c r="CU89" s="38"/>
      <c r="CV89" s="28" t="s">
        <v>1</v>
      </c>
      <c r="CW89" s="28" t="s">
        <v>2</v>
      </c>
      <c r="CX89" s="88" t="s">
        <v>3</v>
      </c>
      <c r="CY89" s="38"/>
      <c r="CZ89" s="28" t="s">
        <v>1</v>
      </c>
      <c r="DA89" s="28" t="s">
        <v>2</v>
      </c>
      <c r="DB89" s="88" t="s">
        <v>3</v>
      </c>
      <c r="DC89" s="38"/>
      <c r="DD89" s="28" t="s">
        <v>1</v>
      </c>
      <c r="DE89" s="28" t="s">
        <v>2</v>
      </c>
      <c r="DF89" s="88" t="s">
        <v>3</v>
      </c>
      <c r="DG89" s="38"/>
      <c r="DH89" s="28" t="s">
        <v>1</v>
      </c>
      <c r="DI89" s="28" t="s">
        <v>2</v>
      </c>
      <c r="DJ89" s="88" t="s">
        <v>3</v>
      </c>
      <c r="DK89" s="38"/>
      <c r="DL89" s="28" t="s">
        <v>1</v>
      </c>
      <c r="DM89" s="28" t="s">
        <v>2</v>
      </c>
      <c r="DN89" s="88" t="s">
        <v>3</v>
      </c>
      <c r="DO89" s="38"/>
      <c r="DP89" s="28" t="s">
        <v>1</v>
      </c>
      <c r="DQ89" s="28" t="s">
        <v>2</v>
      </c>
      <c r="DR89" s="88" t="s">
        <v>3</v>
      </c>
      <c r="DS89" s="38"/>
      <c r="DT89" s="28" t="s">
        <v>1</v>
      </c>
      <c r="DU89" s="28" t="s">
        <v>2</v>
      </c>
      <c r="DV89" s="88" t="s">
        <v>3</v>
      </c>
      <c r="DW89" s="38"/>
      <c r="DX89" s="28" t="s">
        <v>1</v>
      </c>
      <c r="DY89" s="28" t="s">
        <v>2</v>
      </c>
      <c r="DZ89" s="88" t="s">
        <v>3</v>
      </c>
      <c r="EA89" s="38"/>
      <c r="EB89" s="28" t="s">
        <v>1</v>
      </c>
      <c r="EC89" s="28" t="s">
        <v>2</v>
      </c>
      <c r="ED89" s="88" t="s">
        <v>3</v>
      </c>
      <c r="EE89" s="38"/>
      <c r="EF89" s="28" t="s">
        <v>1</v>
      </c>
      <c r="EG89" s="28" t="s">
        <v>2</v>
      </c>
      <c r="EH89" s="88" t="s">
        <v>3</v>
      </c>
      <c r="EI89" s="38"/>
      <c r="EJ89" s="28" t="s">
        <v>1</v>
      </c>
      <c r="EK89" s="28" t="s">
        <v>2</v>
      </c>
      <c r="EL89" s="88" t="s">
        <v>3</v>
      </c>
      <c r="EM89" s="38"/>
      <c r="EN89" s="28" t="s">
        <v>1</v>
      </c>
      <c r="EO89" s="28" t="s">
        <v>2</v>
      </c>
      <c r="EP89" s="88" t="s">
        <v>3</v>
      </c>
      <c r="EQ89" s="38"/>
      <c r="ER89" s="28" t="s">
        <v>1</v>
      </c>
      <c r="ES89" s="28" t="s">
        <v>2</v>
      </c>
      <c r="ET89" s="88" t="s">
        <v>3</v>
      </c>
      <c r="EU89" s="38"/>
      <c r="EV89" s="28" t="s">
        <v>1</v>
      </c>
      <c r="EW89" s="28" t="s">
        <v>2</v>
      </c>
      <c r="EX89" s="88" t="s">
        <v>3</v>
      </c>
      <c r="EY89" s="38"/>
      <c r="EZ89" s="28" t="s">
        <v>1</v>
      </c>
      <c r="FA89" s="28" t="s">
        <v>2</v>
      </c>
      <c r="FB89" s="88" t="s">
        <v>3</v>
      </c>
      <c r="FC89" s="38"/>
      <c r="FD89" s="28" t="s">
        <v>1</v>
      </c>
      <c r="FE89" s="28" t="s">
        <v>2</v>
      </c>
      <c r="FF89" s="88" t="s">
        <v>3</v>
      </c>
      <c r="FG89" s="38"/>
      <c r="FH89" s="28" t="s">
        <v>1</v>
      </c>
      <c r="FI89" s="28" t="s">
        <v>2</v>
      </c>
      <c r="FJ89" s="88" t="s">
        <v>3</v>
      </c>
      <c r="FK89" s="38"/>
      <c r="FL89" s="28" t="s">
        <v>1</v>
      </c>
      <c r="FM89" s="28" t="s">
        <v>2</v>
      </c>
      <c r="FN89" s="88" t="s">
        <v>3</v>
      </c>
      <c r="FO89" s="38"/>
      <c r="FP89" s="28" t="s">
        <v>1</v>
      </c>
      <c r="FQ89" s="28" t="s">
        <v>2</v>
      </c>
      <c r="FR89" s="88" t="s">
        <v>3</v>
      </c>
      <c r="FS89" s="38"/>
      <c r="FT89" s="28" t="s">
        <v>1</v>
      </c>
      <c r="FU89" s="28" t="s">
        <v>2</v>
      </c>
      <c r="FV89" s="88" t="s">
        <v>3</v>
      </c>
      <c r="FW89" s="38"/>
      <c r="FX89" s="28" t="s">
        <v>1</v>
      </c>
      <c r="FY89" s="28" t="s">
        <v>2</v>
      </c>
      <c r="FZ89" s="88" t="s">
        <v>3</v>
      </c>
      <c r="GA89" s="38"/>
      <c r="GB89" s="28" t="s">
        <v>1</v>
      </c>
      <c r="GC89" s="28" t="s">
        <v>2</v>
      </c>
      <c r="GD89" s="88" t="s">
        <v>3</v>
      </c>
      <c r="GE89" s="38"/>
      <c r="GF89" s="28" t="s">
        <v>1</v>
      </c>
      <c r="GG89" s="28" t="s">
        <v>2</v>
      </c>
      <c r="GH89" s="88" t="s">
        <v>3</v>
      </c>
      <c r="GI89" s="38"/>
      <c r="GJ89" s="28" t="s">
        <v>1</v>
      </c>
      <c r="GK89" s="28" t="s">
        <v>2</v>
      </c>
      <c r="GL89" s="88" t="s">
        <v>3</v>
      </c>
      <c r="GM89" s="38"/>
      <c r="GN89" s="28" t="s">
        <v>1</v>
      </c>
      <c r="GO89" s="28" t="s">
        <v>2</v>
      </c>
      <c r="GP89" s="88" t="s">
        <v>3</v>
      </c>
      <c r="GQ89" s="38"/>
      <c r="GR89" s="28" t="s">
        <v>1</v>
      </c>
      <c r="GS89" s="28" t="s">
        <v>2</v>
      </c>
      <c r="GT89" s="88" t="s">
        <v>3</v>
      </c>
      <c r="GU89" s="38"/>
      <c r="GV89" s="28" t="s">
        <v>1</v>
      </c>
      <c r="GW89" s="28" t="s">
        <v>2</v>
      </c>
      <c r="GX89" s="88" t="s">
        <v>3</v>
      </c>
      <c r="GY89" s="38"/>
      <c r="GZ89" s="28" t="s">
        <v>1</v>
      </c>
      <c r="HA89" s="28" t="s">
        <v>2</v>
      </c>
      <c r="HB89" s="88" t="s">
        <v>3</v>
      </c>
      <c r="HC89" s="38"/>
      <c r="HD89" s="28" t="s">
        <v>1</v>
      </c>
      <c r="HE89" s="28" t="s">
        <v>2</v>
      </c>
      <c r="HF89" s="88" t="s">
        <v>3</v>
      </c>
      <c r="HG89" s="79"/>
      <c r="HH89" s="35"/>
      <c r="HI89" s="28" t="s">
        <v>2</v>
      </c>
      <c r="HK89" s="28" t="s">
        <v>2</v>
      </c>
      <c r="HM89" s="28" t="s">
        <v>2</v>
      </c>
      <c r="HO89" s="28" t="s">
        <v>2</v>
      </c>
      <c r="HQ89" s="217" t="s">
        <v>279</v>
      </c>
    </row>
    <row r="90" spans="1:228" x14ac:dyDescent="0.25">
      <c r="B90" s="74"/>
      <c r="D90" s="77"/>
      <c r="E90" s="77"/>
      <c r="F90" s="80">
        <f>IF($C90="",ROUND(MIN(1,IF(Input!$A$11="Weekly",D90/(Formulas!$A$3*1),D90/(Formulas!$A$3*2))),1),IF(TEXT(ISNUMBER($C90),"#####")="False",ROUND(MIN(1,IF(Input!$A$11="Weekly",D90/(Formulas!$A$3*1),D90/(Formulas!$A$3*2))),1),ROUND(MIN(1,IF(Input!$A$11="Weekly",D90/(Formulas!$A$3*1),D90/(Formulas!$A$3*2))),1)*$C90))</f>
        <v>0</v>
      </c>
      <c r="G90" s="101"/>
      <c r="H90" s="77"/>
      <c r="I90" s="77"/>
      <c r="J90" s="80">
        <f>IF($C90="",ROUND(MIN(1,IF(Input!$A$11="Weekly",H90/(Formulas!$A$3*1),H90/(Formulas!$A$3*2))),1),IF(TEXT(ISNUMBER($C90),"#####")="False",ROUND(MIN(1,IF(Input!$A$11="Weekly",H90/(Formulas!$A$3*1),H90/(Formulas!$A$3*2))),1),ROUND(MIN(1,IF(Input!$A$11="Weekly",H90/(Formulas!$A$3*1),H90/(Formulas!$A$3*2))),1)*$C90))</f>
        <v>0</v>
      </c>
      <c r="K90" s="101"/>
      <c r="L90" s="77"/>
      <c r="M90" s="77"/>
      <c r="N90" s="80">
        <f>IF($C90="",ROUND(MIN(1,IF(Input!$A$11="Weekly",L90/(Formulas!$A$3*1),L90/(Formulas!$A$3*2))),1),IF(TEXT(ISNUMBER($C90),"#####")="False",ROUND(MIN(1,IF(Input!$A$11="Weekly",L90/(Formulas!$A$3*1),L90/(Formulas!$A$3*2))),1),ROUND(MIN(1,IF(Input!$A$11="Weekly",L90/(Formulas!$A$3*1),L90/(Formulas!$A$3*2))),1)*$C90))</f>
        <v>0</v>
      </c>
      <c r="O90" s="101"/>
      <c r="P90" s="77"/>
      <c r="Q90" s="77"/>
      <c r="R90" s="80">
        <f>IF($C90="",ROUND(MIN(1,IF(Input!$A$11="Weekly",P90/(Formulas!$A$3*1),P90/(Formulas!$A$3*2))),1),IF(TEXT(ISNUMBER($C90),"#####")="False",ROUND(MIN(1,IF(Input!$A$11="Weekly",P90/(Formulas!$A$3*1),P90/(Formulas!$A$3*2))),1),ROUND(MIN(1,IF(Input!$A$11="Weekly",P90/(Formulas!$A$3*1),P90/(Formulas!$A$3*2))),1)*$C90))</f>
        <v>0</v>
      </c>
      <c r="S90" s="101"/>
      <c r="T90" s="77"/>
      <c r="U90" s="77"/>
      <c r="V90" s="80">
        <f>IF($C90="",ROUND(MIN(1,IF(Input!$A$11="Weekly",T90/(Formulas!$A$3*1),T90/(Formulas!$A$3*2))),1),IF(TEXT(ISNUMBER($C90),"#####")="False",ROUND(MIN(1,IF(Input!$A$11="Weekly",T90/(Formulas!$A$3*1),T90/(Formulas!$A$3*2))),1),ROUND(MIN(1,IF(Input!$A$11="Weekly",T90/(Formulas!$A$3*1),T90/(Formulas!$A$3*2))),1)*$C90))</f>
        <v>0</v>
      </c>
      <c r="W90" s="79"/>
      <c r="X90" s="77"/>
      <c r="Y90" s="77"/>
      <c r="Z90" s="80">
        <f>IF($C90="",ROUND(MIN(1,IF(Input!$A$11="Weekly",X90/(Formulas!$A$3*1),X90/(Formulas!$A$3*2))),1),IF(TEXT(ISNUMBER($C90),"#####")="False",ROUND(MIN(1,IF(Input!$A$11="Weekly",X90/(Formulas!$A$3*1),X90/(Formulas!$A$3*2))),1),ROUND(MIN(1,IF(Input!$A$11="Weekly",X90/(Formulas!$A$3*1),X90/(Formulas!$A$3*2))),1)*$C90))</f>
        <v>0</v>
      </c>
      <c r="AA90" s="101"/>
      <c r="AB90" s="77"/>
      <c r="AC90" s="77"/>
      <c r="AD90" s="80">
        <f>IF($C90="",ROUND(MIN(1,IF(Input!$A$11="Weekly",AB90/(Formulas!$A$3*1),AB90/(Formulas!$A$3*2))),1),IF(TEXT(ISNUMBER($C90),"#####")="False",ROUND(MIN(1,IF(Input!$A$11="Weekly",AB90/(Formulas!$A$3*1),AB90/(Formulas!$A$3*2))),1),ROUND(MIN(1,IF(Input!$A$11="Weekly",AB90/(Formulas!$A$3*1),AB90/(Formulas!$A$3*2))),1)*$C90))</f>
        <v>0</v>
      </c>
      <c r="AE90" s="101"/>
      <c r="AF90" s="77"/>
      <c r="AG90" s="77"/>
      <c r="AH90" s="80">
        <f>IF($C90="",ROUND(MIN(1,IF(Input!$A$11="Weekly",AF90/(Formulas!$A$3*1),AF90/(Formulas!$A$3*2))),1),IF(TEXT(ISNUMBER($C90),"#####")="False",ROUND(MIN(1,IF(Input!$A$11="Weekly",AF90/(Formulas!$A$3*1),AF90/(Formulas!$A$3*2))),1),ROUND(MIN(1,IF(Input!$A$11="Weekly",AF90/(Formulas!$A$3*1),AF90/(Formulas!$A$3*2))),1)*$C90))</f>
        <v>0</v>
      </c>
      <c r="AI90" s="101"/>
      <c r="AJ90" s="77"/>
      <c r="AK90" s="77"/>
      <c r="AL90" s="80">
        <f>IF($C90="",ROUND(MIN(1,IF(Input!$A$11="Weekly",AJ90/(Formulas!$A$3*1),AJ90/(Formulas!$A$3*2))),1),IF(TEXT(ISNUMBER($C90),"#####")="False",ROUND(MIN(1,IF(Input!$A$11="Weekly",AJ90/(Formulas!$A$3*1),AJ90/(Formulas!$A$3*2))),1),ROUND(MIN(1,IF(Input!$A$11="Weekly",AJ90/(Formulas!$A$3*1),AJ90/(Formulas!$A$3*2))),1)*$C90))</f>
        <v>0</v>
      </c>
      <c r="AM90" s="79"/>
      <c r="AN90" s="77"/>
      <c r="AO90" s="77"/>
      <c r="AP90" s="80">
        <f>IF($C90="",ROUND(MIN(1,IF(Input!$A$11="Weekly",AN90/(Formulas!$A$3*1),AN90/(Formulas!$A$3*2))),1),IF(TEXT(ISNUMBER($C90),"#####")="False",ROUND(MIN(1,IF(Input!$A$11="Weekly",AN90/(Formulas!$A$3*1),AN90/(Formulas!$A$3*2))),1),ROUND(MIN(1,IF(Input!$A$11="Weekly",AN90/(Formulas!$A$3*1),AN90/(Formulas!$A$3*2))),1)*$C90))</f>
        <v>0</v>
      </c>
      <c r="AQ90" s="79"/>
      <c r="AR90" s="77"/>
      <c r="AS90" s="77"/>
      <c r="AT90" s="80">
        <f>IF($C90="",ROUND(MIN(1,IF(Input!$A$11="Weekly",AR90/(Formulas!$A$3*1),AR90/(Formulas!$A$3*2))),1),IF(TEXT(ISNUMBER($C90),"#####")="False",ROUND(MIN(1,IF(Input!$A$11="Weekly",AR90/(Formulas!$A$3*1),AR90/(Formulas!$A$3*2))),1),ROUND(MIN(1,IF(Input!$A$11="Weekly",AR90/(Formulas!$A$3*1),AR90/(Formulas!$A$3*2))),1)*$C90))</f>
        <v>0</v>
      </c>
      <c r="AU90" s="79"/>
      <c r="AV90" s="77"/>
      <c r="AW90" s="77"/>
      <c r="AX90" s="80">
        <f>IF($C90="",ROUND(MIN(1,IF(Input!$A$11="Weekly",AV90/(Formulas!$A$3*1),AV90/(Formulas!$A$3*2))),1),IF(TEXT(ISNUMBER($C90),"#####")="False",ROUND(MIN(1,IF(Input!$A$11="Weekly",AV90/(Formulas!$A$3*1),AV90/(Formulas!$A$3*2))),1),ROUND(MIN(1,IF(Input!$A$11="Weekly",AV90/(Formulas!$A$3*1),AV90/(Formulas!$A$3*2))),1)*$C90))</f>
        <v>0</v>
      </c>
      <c r="AY90" s="79"/>
      <c r="AZ90" s="77"/>
      <c r="BA90" s="77"/>
      <c r="BB90" s="80">
        <f>IF($C90="",ROUND(MIN(1,IF(Input!$A$11="Weekly",AZ90/(Formulas!$A$3*1),AZ90/(Formulas!$A$3*2))),1),IF(TEXT(ISNUMBER($C90),"#####")="False",ROUND(MIN(1,IF(Input!$A$11="Weekly",AZ90/(Formulas!$A$3*1),AZ90/(Formulas!$A$3*2))),1),ROUND(MIN(1,IF(Input!$A$11="Weekly",AZ90/(Formulas!$A$3*1),AZ90/(Formulas!$A$3*2))),1)*$C90))</f>
        <v>0</v>
      </c>
      <c r="BC90" s="79"/>
      <c r="BD90" s="77"/>
      <c r="BE90" s="77"/>
      <c r="BF90" s="80">
        <f>IF($C90="",ROUND(MIN(1,IF(Input!$A$11="Weekly",BD90/(Formulas!$A$3*1),BD90/(Formulas!$A$3*2))),1),IF(TEXT(ISNUMBER($C90),"#####")="False",ROUND(MIN(1,IF(Input!$A$11="Weekly",BD90/(Formulas!$A$3*1),BD90/(Formulas!$A$3*2))),1),ROUND(MIN(1,IF(Input!$A$11="Weekly",BD90/(Formulas!$A$3*1),BD90/(Formulas!$A$3*2))),1)*$C90))</f>
        <v>0</v>
      </c>
      <c r="BG90" s="79"/>
      <c r="BH90" s="77"/>
      <c r="BI90" s="77"/>
      <c r="BJ90" s="80">
        <f>IF($C90="",ROUND(MIN(1,IF(Input!$A$11="Weekly",BH90/(Formulas!$A$3*1),BH90/(Formulas!$A$3*2))),1),IF(TEXT(ISNUMBER($C90),"#####")="False",ROUND(MIN(1,IF(Input!$A$11="Weekly",BH90/(Formulas!$A$3*1),BH90/(Formulas!$A$3*2))),1),ROUND(MIN(1,IF(Input!$A$11="Weekly",BH90/(Formulas!$A$3*1),BH90/(Formulas!$A$3*2))),1)*$C90))</f>
        <v>0</v>
      </c>
      <c r="BK90" s="79"/>
      <c r="BL90" s="77"/>
      <c r="BM90" s="77"/>
      <c r="BN90" s="80">
        <f>IF($C90="",ROUND(MIN(1,IF(Input!$A$11="Weekly",BL90/(Formulas!$A$3*1),BL90/(Formulas!$A$3*2))),1),IF(TEXT(ISNUMBER($C90),"#####")="False",ROUND(MIN(1,IF(Input!$A$11="Weekly",BL90/(Formulas!$A$3*1),BL90/(Formulas!$A$3*2))),1),ROUND(MIN(1,IF(Input!$A$11="Weekly",BL90/(Formulas!$A$3*1),BL90/(Formulas!$A$3*2))),1)*$C90))</f>
        <v>0</v>
      </c>
      <c r="BO90" s="79"/>
      <c r="BP90" s="77"/>
      <c r="BQ90" s="77"/>
      <c r="BR90" s="80">
        <f>IF($C90="",ROUND(MIN(1,IF(Input!$A$11="Weekly",BP90/(Formulas!$A$3*1),BP90/(Formulas!$A$3*2))),1),IF(TEXT(ISNUMBER($C90),"#####")="False",ROUND(MIN(1,IF(Input!$A$11="Weekly",BP90/(Formulas!$A$3*1),BP90/(Formulas!$A$3*2))),1),ROUND(MIN(1,IF(Input!$A$11="Weekly",BP90/(Formulas!$A$3*1),BP90/(Formulas!$A$3*2))),1)*$C90))</f>
        <v>0</v>
      </c>
      <c r="BS90" s="79"/>
      <c r="BT90" s="77"/>
      <c r="BU90" s="77"/>
      <c r="BV90" s="80">
        <f>IF($C90="",ROUND(MIN(1,IF(Input!$A$11="Weekly",BT90/(Formulas!$A$3*1),BT90/(Formulas!$A$3*2))),1),IF(TEXT(ISNUMBER($C90),"#####")="False",ROUND(MIN(1,IF(Input!$A$11="Weekly",BT90/(Formulas!$A$3*1),BT90/(Formulas!$A$3*2))),1),ROUND(MIN(1,IF(Input!$A$11="Weekly",BT90/(Formulas!$A$3*1),BT90/(Formulas!$A$3*2))),1)*$C90))</f>
        <v>0</v>
      </c>
      <c r="BW90" s="79"/>
      <c r="BX90" s="77"/>
      <c r="BY90" s="77"/>
      <c r="BZ90" s="80">
        <f>IF($C90="",ROUND(MIN(1,IF(Input!$A$11="Weekly",BX90/(Formulas!$A$3*1),BX90/(Formulas!$A$3*2))),1),IF(TEXT(ISNUMBER($C90),"#####")="False",ROUND(MIN(1,IF(Input!$A$11="Weekly",BX90/(Formulas!$A$3*1),BX90/(Formulas!$A$3*2))),1),ROUND(MIN(1,IF(Input!$A$11="Weekly",BX90/(Formulas!$A$3*1),BX90/(Formulas!$A$3*2))),1)*$C90))</f>
        <v>0</v>
      </c>
      <c r="CA90" s="79"/>
      <c r="CB90" s="77"/>
      <c r="CC90" s="77"/>
      <c r="CD90" s="80">
        <f>IF($C90="",ROUND(MIN(1,IF(Input!$A$11="Weekly",CB90/(Formulas!$A$3*1),CB90/(Formulas!$A$3*2))),1),IF(TEXT(ISNUMBER($C90),"#####")="False",ROUND(MIN(1,IF(Input!$A$11="Weekly",CB90/(Formulas!$A$3*1),CB90/(Formulas!$A$3*2))),1),ROUND(MIN(1,IF(Input!$A$11="Weekly",CB90/(Formulas!$A$3*1),CB90/(Formulas!$A$3*2))),1)*$C90))</f>
        <v>0</v>
      </c>
      <c r="CE90" s="79"/>
      <c r="CF90" s="77"/>
      <c r="CG90" s="77"/>
      <c r="CH90" s="80">
        <f>IF($C90="",ROUND(MIN(1,IF(Input!$A$11="Weekly",CF90/(Formulas!$A$3*1),CF90/(Formulas!$A$3*2))),1),IF(TEXT(ISNUMBER($C90),"#####")="False",ROUND(MIN(1,IF(Input!$A$11="Weekly",CF90/(Formulas!$A$3*1),CF90/(Formulas!$A$3*2))),1),ROUND(MIN(1,IF(Input!$A$11="Weekly",CF90/(Formulas!$A$3*1),CF90/(Formulas!$A$3*2))),1)*$C90))</f>
        <v>0</v>
      </c>
      <c r="CI90" s="79"/>
      <c r="CJ90" s="77"/>
      <c r="CK90" s="77"/>
      <c r="CL90" s="80">
        <f>IF($C90="",ROUND(MIN(1,IF(Input!$A$11="Weekly",CJ90/(Formulas!$A$3*1),CJ90/(Formulas!$A$3*2))),1),IF(TEXT(ISNUMBER($C90),"#####")="False",ROUND(MIN(1,IF(Input!$A$11="Weekly",CJ90/(Formulas!$A$3*1),CJ90/(Formulas!$A$3*2))),1),ROUND(MIN(1,IF(Input!$A$11="Weekly",CJ90/(Formulas!$A$3*1),CJ90/(Formulas!$A$3*2))),1)*$C90))</f>
        <v>0</v>
      </c>
      <c r="CM90" s="79"/>
      <c r="CN90" s="77"/>
      <c r="CO90" s="77"/>
      <c r="CP90" s="80">
        <f>IF($C90="",ROUND(MIN(1,IF(Input!$A$11="Weekly",CN90/(Formulas!$A$3*1),CN90/(Formulas!$A$3*2))),1),IF(TEXT(ISNUMBER($C90),"#####")="False",ROUND(MIN(1,IF(Input!$A$11="Weekly",CN90/(Formulas!$A$3*1),CN90/(Formulas!$A$3*2))),1),ROUND(MIN(1,IF(Input!$A$11="Weekly",CN90/(Formulas!$A$3*1),CN90/(Formulas!$A$3*2))),1)*$C90))</f>
        <v>0</v>
      </c>
      <c r="CQ90" s="79"/>
      <c r="CR90" s="77"/>
      <c r="CS90" s="77"/>
      <c r="CT90" s="80">
        <f>IF($C90="",ROUND(MIN(1,IF(Input!$A$11="Weekly",CR90/(Formulas!$A$3*1),CR90/(Formulas!$A$3*2))),1),IF(TEXT(ISNUMBER($C90),"#####")="False",ROUND(MIN(1,IF(Input!$A$11="Weekly",CR90/(Formulas!$A$3*1),CR90/(Formulas!$A$3*2))),1),ROUND(MIN(1,IF(Input!$A$11="Weekly",CR90/(Formulas!$A$3*1),CR90/(Formulas!$A$3*2))),1)*$C90))</f>
        <v>0</v>
      </c>
      <c r="CU90" s="79"/>
      <c r="CV90" s="77"/>
      <c r="CW90" s="77"/>
      <c r="CX90" s="80">
        <f>IF($C90="",ROUND(MIN(1,IF(Input!$A$11="Weekly",CV90/(Formulas!$A$3*1),CV90/(Formulas!$A$3*2))),1),IF(TEXT(ISNUMBER($C90),"#####")="False",ROUND(MIN(1,IF(Input!$A$11="Weekly",CV90/(Formulas!$A$3*1),CV90/(Formulas!$A$3*2))),1),ROUND(MIN(1,IF(Input!$A$11="Weekly",CV90/(Formulas!$A$3*1),CV90/(Formulas!$A$3*2))),1)*$C90))</f>
        <v>0</v>
      </c>
      <c r="CY90" s="79"/>
      <c r="CZ90" s="77"/>
      <c r="DA90" s="77"/>
      <c r="DB90" s="80">
        <f>IF($C90="",ROUND(MIN(1,IF(Input!$A$11="Weekly",CZ90/(Formulas!$A$3*1),CZ90/(Formulas!$A$3*2))),1),IF(TEXT(ISNUMBER($C90),"#####")="False",ROUND(MIN(1,IF(Input!$A$11="Weekly",CZ90/(Formulas!$A$3*1),CZ90/(Formulas!$A$3*2))),1),ROUND(MIN(1,IF(Input!$A$11="Weekly",CZ90/(Formulas!$A$3*1),CZ90/(Formulas!$A$3*2))),1)*$C90))</f>
        <v>0</v>
      </c>
      <c r="DC90" s="79"/>
      <c r="DD90" s="77"/>
      <c r="DE90" s="77"/>
      <c r="DF90" s="80">
        <f>IF($C90="",ROUND(MIN(1,IF(Input!$A$11="Weekly",DD90/(Formulas!$A$3*1),DD90/(Formulas!$A$3*2))),1),IF(TEXT(ISNUMBER($C90),"#####")="False",ROUND(MIN(1,IF(Input!$A$11="Weekly",DD90/(Formulas!$A$3*1),DD90/(Formulas!$A$3*2))),1),ROUND(MIN(1,IF(Input!$A$11="Weekly",DD90/(Formulas!$A$3*1),DD90/(Formulas!$A$3*2))),1)*$C90))</f>
        <v>0</v>
      </c>
      <c r="DG90" s="79"/>
      <c r="DH90" s="77"/>
      <c r="DI90" s="77"/>
      <c r="DJ90" s="80">
        <f>IF($C90="",ROUND(MIN(1,IF(Input!$A$11="Weekly",DH90/(Formulas!$A$3*1),DH90/(Formulas!$A$3*2))),1),IF(TEXT(ISNUMBER($C90),"#####")="False",ROUND(MIN(1,IF(Input!$A$11="Weekly",DH90/(Formulas!$A$3*1),DH90/(Formulas!$A$3*2))),1),ROUND(MIN(1,IF(Input!$A$11="Weekly",DH90/(Formulas!$A$3*1),DH90/(Formulas!$A$3*2))),1)*$C90))</f>
        <v>0</v>
      </c>
      <c r="DK90" s="79"/>
      <c r="DL90" s="77"/>
      <c r="DM90" s="77"/>
      <c r="DN90" s="80">
        <f>IF($C90="",ROUND(MIN(1,IF(Input!$A$11="Weekly",DL90/(Formulas!$A$3*1),DL90/(Formulas!$A$3*2))),1),IF(TEXT(ISNUMBER($C90),"#####")="False",ROUND(MIN(1,IF(Input!$A$11="Weekly",DL90/(Formulas!$A$3*1),DL90/(Formulas!$A$3*2))),1),ROUND(MIN(1,IF(Input!$A$11="Weekly",DL90/(Formulas!$A$3*1),DL90/(Formulas!$A$3*2))),1)*$C90))</f>
        <v>0</v>
      </c>
      <c r="DO90" s="79"/>
      <c r="DP90" s="77"/>
      <c r="DQ90" s="77"/>
      <c r="DR90" s="80">
        <f>IF($C90="",ROUND(MIN(1,IF(Input!$A$11="Weekly",DP90/(Formulas!$A$3*1),DP90/(Formulas!$A$3*2))),1),IF(TEXT(ISNUMBER($C90),"#####")="False",ROUND(MIN(1,IF(Input!$A$11="Weekly",DP90/(Formulas!$A$3*1),DP90/(Formulas!$A$3*2))),1),ROUND(MIN(1,IF(Input!$A$11="Weekly",DP90/(Formulas!$A$3*1),DP90/(Formulas!$A$3*2))),1)*$C90))</f>
        <v>0</v>
      </c>
      <c r="DS90" s="79"/>
      <c r="DT90" s="77"/>
      <c r="DU90" s="77"/>
      <c r="DV90" s="80">
        <f>IF($C90="",ROUND(MIN(1,IF(Input!$A$11="Weekly",DT90/(Formulas!$A$3*1),DT90/(Formulas!$A$3*2))),1),IF(TEXT(ISNUMBER($C90),"#####")="False",ROUND(MIN(1,IF(Input!$A$11="Weekly",DT90/(Formulas!$A$3*1),DT90/(Formulas!$A$3*2))),1),ROUND(MIN(1,IF(Input!$A$11="Weekly",DT90/(Formulas!$A$3*1),DT90/(Formulas!$A$3*2))),1)*$C90))</f>
        <v>0</v>
      </c>
      <c r="DW90" s="79"/>
      <c r="DX90" s="77"/>
      <c r="DY90" s="77"/>
      <c r="DZ90" s="80">
        <f>IF($C90="",ROUND(MIN(1,IF(Input!$A$11="Weekly",DX90/(Formulas!$A$3*1),DX90/(Formulas!$A$3*2))),1),IF(TEXT(ISNUMBER($C90),"#####")="False",ROUND(MIN(1,IF(Input!$A$11="Weekly",DX90/(Formulas!$A$3*1),DX90/(Formulas!$A$3*2))),1),ROUND(MIN(1,IF(Input!$A$11="Weekly",DX90/(Formulas!$A$3*1),DX90/(Formulas!$A$3*2))),1)*$C90))</f>
        <v>0</v>
      </c>
      <c r="EA90" s="79"/>
      <c r="EB90" s="77"/>
      <c r="EC90" s="77"/>
      <c r="ED90" s="80">
        <f>IF($C90="",ROUND(MIN(1,IF(Input!$A$11="Weekly",EB90/(Formulas!$A$3*1),EB90/(Formulas!$A$3*2))),1),IF(TEXT(ISNUMBER($C90),"#####")="False",ROUND(MIN(1,IF(Input!$A$11="Weekly",EB90/(Formulas!$A$3*1),EB90/(Formulas!$A$3*2))),1),ROUND(MIN(1,IF(Input!$A$11="Weekly",EB90/(Formulas!$A$3*1),EB90/(Formulas!$A$3*2))),1)*$C90))</f>
        <v>0</v>
      </c>
      <c r="EE90" s="79"/>
      <c r="EF90" s="77"/>
      <c r="EG90" s="77"/>
      <c r="EH90" s="80">
        <f>IF($C90="",ROUND(MIN(1,IF(Input!$A$11="Weekly",EF90/(Formulas!$A$3*1),EF90/(Formulas!$A$3*2))),1),IF(TEXT(ISNUMBER($C90),"#####")="False",ROUND(MIN(1,IF(Input!$A$11="Weekly",EF90/(Formulas!$A$3*1),EF90/(Formulas!$A$3*2))),1),ROUND(MIN(1,IF(Input!$A$11="Weekly",EF90/(Formulas!$A$3*1),EF90/(Formulas!$A$3*2))),1)*$C90))</f>
        <v>0</v>
      </c>
      <c r="EI90" s="79"/>
      <c r="EJ90" s="77"/>
      <c r="EK90" s="77"/>
      <c r="EL90" s="80">
        <f>IF($C90="",ROUND(MIN(1,IF(Input!$A$11="Weekly",EJ90/(Formulas!$A$3*1),EJ90/(Formulas!$A$3*2))),1),IF(TEXT(ISNUMBER($C90),"#####")="False",ROUND(MIN(1,IF(Input!$A$11="Weekly",EJ90/(Formulas!$A$3*1),EJ90/(Formulas!$A$3*2))),1),ROUND(MIN(1,IF(Input!$A$11="Weekly",EJ90/(Formulas!$A$3*1),EJ90/(Formulas!$A$3*2))),1)*$C90))</f>
        <v>0</v>
      </c>
      <c r="EM90" s="79"/>
      <c r="EN90" s="77"/>
      <c r="EO90" s="77"/>
      <c r="EP90" s="80">
        <f>IF($C90="",ROUND(MIN(1,IF(Input!$A$11="Weekly",EN90/(Formulas!$A$3*1),EN90/(Formulas!$A$3*2))),1),IF(TEXT(ISNUMBER($C90),"#####")="False",ROUND(MIN(1,IF(Input!$A$11="Weekly",EN90/(Formulas!$A$3*1),EN90/(Formulas!$A$3*2))),1),ROUND(MIN(1,IF(Input!$A$11="Weekly",EN90/(Formulas!$A$3*1),EN90/(Formulas!$A$3*2))),1)*$C90))</f>
        <v>0</v>
      </c>
      <c r="EQ90" s="79"/>
      <c r="ER90" s="77"/>
      <c r="ES90" s="77"/>
      <c r="ET90" s="80">
        <f>IF($C90="",ROUND(MIN(1,IF(Input!$A$11="Weekly",ER90/(Formulas!$A$3*1),ER90/(Formulas!$A$3*2))),1),IF(TEXT(ISNUMBER($C90),"#####")="False",ROUND(MIN(1,IF(Input!$A$11="Weekly",ER90/(Formulas!$A$3*1),ER90/(Formulas!$A$3*2))),1),ROUND(MIN(1,IF(Input!$A$11="Weekly",ER90/(Formulas!$A$3*1),ER90/(Formulas!$A$3*2))),1)*$C90))</f>
        <v>0</v>
      </c>
      <c r="EU90" s="79"/>
      <c r="EV90" s="77"/>
      <c r="EW90" s="77"/>
      <c r="EX90" s="80">
        <f>IF($C90="",ROUND(MIN(1,IF(Input!$A$11="Weekly",EV90/(Formulas!$A$3*1),EV90/(Formulas!$A$3*2))),1),IF(TEXT(ISNUMBER($C90),"#####")="False",ROUND(MIN(1,IF(Input!$A$11="Weekly",EV90/(Formulas!$A$3*1),EV90/(Formulas!$A$3*2))),1),ROUND(MIN(1,IF(Input!$A$11="Weekly",EV90/(Formulas!$A$3*1),EV90/(Formulas!$A$3*2))),1)*$C90))</f>
        <v>0</v>
      </c>
      <c r="EY90" s="79"/>
      <c r="EZ90" s="77"/>
      <c r="FA90" s="77"/>
      <c r="FB90" s="80">
        <f>IF($C90="",ROUND(MIN(1,IF(Input!$A$11="Weekly",EZ90/(Formulas!$A$3*1),EZ90/(Formulas!$A$3*2))),1),IF(TEXT(ISNUMBER($C90),"#####")="False",ROUND(MIN(1,IF(Input!$A$11="Weekly",EZ90/(Formulas!$A$3*1),EZ90/(Formulas!$A$3*2))),1),ROUND(MIN(1,IF(Input!$A$11="Weekly",EZ90/(Formulas!$A$3*1),EZ90/(Formulas!$A$3*2))),1)*$C90))</f>
        <v>0</v>
      </c>
      <c r="FC90" s="79"/>
      <c r="FD90" s="77"/>
      <c r="FE90" s="77"/>
      <c r="FF90" s="80">
        <f>IF($C90="",ROUND(MIN(1,IF(Input!$A$11="Weekly",FD90/(Formulas!$A$3*1),FD90/(Formulas!$A$3*2))),1),IF(TEXT(ISNUMBER($C90),"#####")="False",ROUND(MIN(1,IF(Input!$A$11="Weekly",FD90/(Formulas!$A$3*1),FD90/(Formulas!$A$3*2))),1),ROUND(MIN(1,IF(Input!$A$11="Weekly",FD90/(Formulas!$A$3*1),FD90/(Formulas!$A$3*2))),1)*$C90))</f>
        <v>0</v>
      </c>
      <c r="FG90" s="79"/>
      <c r="FH90" s="77"/>
      <c r="FI90" s="77"/>
      <c r="FJ90" s="80">
        <f>IF($C90="",ROUND(MIN(1,IF(Input!$A$11="Weekly",FH90/(Formulas!$A$3*1),FH90/(Formulas!$A$3*2))),1),IF(TEXT(ISNUMBER($C90),"#####")="False",ROUND(MIN(1,IF(Input!$A$11="Weekly",FH90/(Formulas!$A$3*1),FH90/(Formulas!$A$3*2))),1),ROUND(MIN(1,IF(Input!$A$11="Weekly",FH90/(Formulas!$A$3*1),FH90/(Formulas!$A$3*2))),1)*$C90))</f>
        <v>0</v>
      </c>
      <c r="FK90" s="79"/>
      <c r="FL90" s="77"/>
      <c r="FM90" s="77"/>
      <c r="FN90" s="80">
        <f>IF($C90="",ROUND(MIN(1,IF(Input!$A$11="Weekly",FL90/(Formulas!$A$3*1),FL90/(Formulas!$A$3*2))),1),IF(TEXT(ISNUMBER($C90),"#####")="False",ROUND(MIN(1,IF(Input!$A$11="Weekly",FL90/(Formulas!$A$3*1),FL90/(Formulas!$A$3*2))),1),ROUND(MIN(1,IF(Input!$A$11="Weekly",FL90/(Formulas!$A$3*1),FL90/(Formulas!$A$3*2))),1)*$C90))</f>
        <v>0</v>
      </c>
      <c r="FO90" s="79"/>
      <c r="FP90" s="77"/>
      <c r="FQ90" s="77"/>
      <c r="FR90" s="80">
        <f>IF($C90="",ROUND(MIN(1,IF(Input!$A$11="Weekly",FP90/(Formulas!$A$3*1),FP90/(Formulas!$A$3*2))),1),IF(TEXT(ISNUMBER($C90),"#####")="False",ROUND(MIN(1,IF(Input!$A$11="Weekly",FP90/(Formulas!$A$3*1),FP90/(Formulas!$A$3*2))),1),ROUND(MIN(1,IF(Input!$A$11="Weekly",FP90/(Formulas!$A$3*1),FP90/(Formulas!$A$3*2))),1)*$C90))</f>
        <v>0</v>
      </c>
      <c r="FS90" s="79"/>
      <c r="FT90" s="77"/>
      <c r="FU90" s="77"/>
      <c r="FV90" s="80">
        <f>IF($C90="",ROUND(MIN(1,IF(Input!$A$11="Weekly",FT90/(Formulas!$A$3*1),FT90/(Formulas!$A$3*2))),1),IF(TEXT(ISNUMBER($C90),"#####")="False",ROUND(MIN(1,IF(Input!$A$11="Weekly",FT90/(Formulas!$A$3*1),FT90/(Formulas!$A$3*2))),1),ROUND(MIN(1,IF(Input!$A$11="Weekly",FT90/(Formulas!$A$3*1),FT90/(Formulas!$A$3*2))),1)*$C90))</f>
        <v>0</v>
      </c>
      <c r="FW90" s="79"/>
      <c r="FX90" s="77"/>
      <c r="FY90" s="77"/>
      <c r="FZ90" s="80">
        <f>IF($C90="",ROUND(MIN(1,IF(Input!$A$11="Weekly",FX90/(Formulas!$A$3*1),FX90/(Formulas!$A$3*2))),1),IF(TEXT(ISNUMBER($C90),"#####")="False",ROUND(MIN(1,IF(Input!$A$11="Weekly",FX90/(Formulas!$A$3*1),FX90/(Formulas!$A$3*2))),1),ROUND(MIN(1,IF(Input!$A$11="Weekly",FX90/(Formulas!$A$3*1),FX90/(Formulas!$A$3*2))),1)*$C90))</f>
        <v>0</v>
      </c>
      <c r="GA90" s="79"/>
      <c r="GB90" s="77"/>
      <c r="GC90" s="77"/>
      <c r="GD90" s="80">
        <f>IF($C90="",ROUND(MIN(1,IF(Input!$A$11="Weekly",GB90/(Formulas!$A$3*1),GB90/(Formulas!$A$3*2))),1),IF(TEXT(ISNUMBER($C90),"#####")="False",ROUND(MIN(1,IF(Input!$A$11="Weekly",GB90/(Formulas!$A$3*1),GB90/(Formulas!$A$3*2))),1),ROUND(MIN(1,IF(Input!$A$11="Weekly",GB90/(Formulas!$A$3*1),GB90/(Formulas!$A$3*2))),1)*$C90))</f>
        <v>0</v>
      </c>
      <c r="GE90" s="79"/>
      <c r="GF90" s="77"/>
      <c r="GG90" s="77"/>
      <c r="GH90" s="80">
        <f>IF($C90="",ROUND(MIN(1,IF(Input!$A$11="Weekly",GF90/(Formulas!$A$3*1),GF90/(Formulas!$A$3*2))),1),IF(TEXT(ISNUMBER($C90),"#####")="False",ROUND(MIN(1,IF(Input!$A$11="Weekly",GF90/(Formulas!$A$3*1),GF90/(Formulas!$A$3*2))),1),ROUND(MIN(1,IF(Input!$A$11="Weekly",GF90/(Formulas!$A$3*1),GF90/(Formulas!$A$3*2))),1)*$C90))</f>
        <v>0</v>
      </c>
      <c r="GI90" s="79"/>
      <c r="GJ90" s="77"/>
      <c r="GK90" s="77"/>
      <c r="GL90" s="80">
        <f>IF($C90="",ROUND(MIN(1,IF(Input!$A$11="Weekly",GJ90/(Formulas!$A$3*1),GJ90/(Formulas!$A$3*2))),1),IF(TEXT(ISNUMBER($C90),"#####")="False",ROUND(MIN(1,IF(Input!$A$11="Weekly",GJ90/(Formulas!$A$3*1),GJ90/(Formulas!$A$3*2))),1),ROUND(MIN(1,IF(Input!$A$11="Weekly",GJ90/(Formulas!$A$3*1),GJ90/(Formulas!$A$3*2))),1)*$C90))</f>
        <v>0</v>
      </c>
      <c r="GM90" s="79"/>
      <c r="GN90" s="77"/>
      <c r="GO90" s="77"/>
      <c r="GP90" s="80">
        <f>IF($C90="",ROUND(MIN(1,IF(Input!$A$11="Weekly",GN90/(Formulas!$A$3*1),GN90/(Formulas!$A$3*2))),1),IF(TEXT(ISNUMBER($C90),"#####")="False",ROUND(MIN(1,IF(Input!$A$11="Weekly",GN90/(Formulas!$A$3*1),GN90/(Formulas!$A$3*2))),1),ROUND(MIN(1,IF(Input!$A$11="Weekly",GN90/(Formulas!$A$3*1),GN90/(Formulas!$A$3*2))),1)*$C90))</f>
        <v>0</v>
      </c>
      <c r="GQ90" s="79"/>
      <c r="GR90" s="77"/>
      <c r="GS90" s="77"/>
      <c r="GT90" s="80">
        <f>IF($C90="",ROUND(MIN(1,IF(Input!$A$11="Weekly",GR90/(Formulas!$A$3*1),GR90/(Formulas!$A$3*2))),1),IF(TEXT(ISNUMBER($C90),"#####")="False",ROUND(MIN(1,IF(Input!$A$11="Weekly",GR90/(Formulas!$A$3*1),GR90/(Formulas!$A$3*2))),1),ROUND(MIN(1,IF(Input!$A$11="Weekly",GR90/(Formulas!$A$3*1),GR90/(Formulas!$A$3*2))),1)*$C90))</f>
        <v>0</v>
      </c>
      <c r="GU90" s="79"/>
      <c r="GV90" s="77"/>
      <c r="GW90" s="77"/>
      <c r="GX90" s="80">
        <f>IF($C90="",ROUND(MIN(1,IF(Input!$A$11="Weekly",GV90/(Formulas!$A$3*1),GV90/(Formulas!$A$3*2))),1),IF(TEXT(ISNUMBER($C90),"#####")="False",ROUND(MIN(1,IF(Input!$A$11="Weekly",GV90/(Formulas!$A$3*1),GV90/(Formulas!$A$3*2))),1),ROUND(MIN(1,IF(Input!$A$11="Weekly",GV90/(Formulas!$A$3*1),GV90/(Formulas!$A$3*2))),1)*$C90))</f>
        <v>0</v>
      </c>
      <c r="GY90" s="79"/>
      <c r="GZ90" s="77"/>
      <c r="HA90" s="77"/>
      <c r="HB90" s="80">
        <f>IF($C90="",ROUND(MIN(1,IF(Input!$A$11="Weekly",GZ90/(Formulas!$A$3*1),GZ90/(Formulas!$A$3*2))),1),IF(TEXT(ISNUMBER($C90),"#####")="False",ROUND(MIN(1,IF(Input!$A$11="Weekly",GZ90/(Formulas!$A$3*1),GZ90/(Formulas!$A$3*2))),1),ROUND(MIN(1,IF(Input!$A$11="Weekly",GZ90/(Formulas!$A$3*1),GZ90/(Formulas!$A$3*2))),1)*$C90))</f>
        <v>0</v>
      </c>
      <c r="HC90" s="79"/>
      <c r="HD90" s="77"/>
      <c r="HE90" s="77"/>
      <c r="HF90" s="80">
        <f>IF($C90="",ROUND(MIN(1,IF(Input!$A$11="Weekly",HD90/(Formulas!$A$3*1),HD90/(Formulas!$A$3*2))),1),IF(TEXT(ISNUMBER($C90),"#####")="False",ROUND(MIN(1,IF(Input!$A$11="Weekly",HD90/(Formulas!$A$3*1),HD90/(Formulas!$A$3*2))),1),ROUND(MIN(1,IF(Input!$A$11="Weekly",HD90/(Formulas!$A$3*1),HD90/(Formulas!$A$3*2))),1)*$C90))</f>
        <v>0</v>
      </c>
      <c r="HG90" s="79"/>
      <c r="HH90" s="35"/>
      <c r="HI90" s="35">
        <f t="shared" ref="HI90:HI94" si="221">E90+I90+M90+Q90+U90+Y90+AC90+AG90+AK90+AO90+AS90+AW90+BA90</f>
        <v>0</v>
      </c>
      <c r="HJ90" s="35"/>
      <c r="HK90" s="35">
        <f t="shared" ref="HK90:HK94" si="222">BE90+BI90+BM90+BQ90+BU90+BY90+CC90+CG90+CK90+CO90+CS90+CW90+DA90</f>
        <v>0</v>
      </c>
      <c r="HL90" s="35"/>
      <c r="HM90" s="35">
        <f t="shared" ref="HM90:HM94" si="223">DE90+DI90+DM90+DQ90+DU90+DY90+EC90+EG90+EK90+EO90+ES90+EW90+FA90</f>
        <v>0</v>
      </c>
      <c r="HN90" s="35"/>
      <c r="HO90" s="35">
        <f t="shared" ref="HO90:HO94" si="224">FE90+FI90+FM90+FQ90+FU90+FY90+GC90+GG90+GK90+GO90+GS90+GW90+HA90</f>
        <v>0</v>
      </c>
      <c r="HP90" s="35"/>
      <c r="HQ90" s="35"/>
      <c r="HR90" s="35"/>
      <c r="HS90" s="35"/>
      <c r="HT90" s="35"/>
    </row>
    <row r="91" spans="1:228" x14ac:dyDescent="0.25">
      <c r="B91" s="74"/>
      <c r="D91" s="77"/>
      <c r="E91" s="77"/>
      <c r="F91" s="80">
        <f>IF($C91="",ROUND(MIN(1,IF(Input!$A$11="Weekly",D91/(Formulas!$A$3*1),D91/(Formulas!$A$3*2))),1),IF(TEXT(ISNUMBER($C91),"#####")="False",ROUND(MIN(1,IF(Input!$A$11="Weekly",D91/(Formulas!$A$3*1),D91/(Formulas!$A$3*2))),1),ROUND(MIN(1,IF(Input!$A$11="Weekly",D91/(Formulas!$A$3*1),D91/(Formulas!$A$3*2))),1)*$C91))</f>
        <v>0</v>
      </c>
      <c r="G91" s="101"/>
      <c r="H91" s="77"/>
      <c r="I91" s="77"/>
      <c r="J91" s="80">
        <f>IF($C91="",ROUND(MIN(1,IF(Input!$A$11="Weekly",H91/(Formulas!$A$3*1),H91/(Formulas!$A$3*2))),1),IF(TEXT(ISNUMBER($C91),"#####")="False",ROUND(MIN(1,IF(Input!$A$11="Weekly",H91/(Formulas!$A$3*1),H91/(Formulas!$A$3*2))),1),ROUND(MIN(1,IF(Input!$A$11="Weekly",H91/(Formulas!$A$3*1),H91/(Formulas!$A$3*2))),1)*$C91))</f>
        <v>0</v>
      </c>
      <c r="K91" s="101"/>
      <c r="L91" s="77"/>
      <c r="M91" s="77"/>
      <c r="N91" s="80">
        <f>IF($C91="",ROUND(MIN(1,IF(Input!$A$11="Weekly",L91/(Formulas!$A$3*1),L91/(Formulas!$A$3*2))),1),IF(TEXT(ISNUMBER($C91),"#####")="False",ROUND(MIN(1,IF(Input!$A$11="Weekly",L91/(Formulas!$A$3*1),L91/(Formulas!$A$3*2))),1),ROUND(MIN(1,IF(Input!$A$11="Weekly",L91/(Formulas!$A$3*1),L91/(Formulas!$A$3*2))),1)*$C91))</f>
        <v>0</v>
      </c>
      <c r="O91" s="101"/>
      <c r="P91" s="77"/>
      <c r="Q91" s="77"/>
      <c r="R91" s="80">
        <f>IF($C91="",ROUND(MIN(1,IF(Input!$A$11="Weekly",P91/(Formulas!$A$3*1),P91/(Formulas!$A$3*2))),1),IF(TEXT(ISNUMBER($C91),"#####")="False",ROUND(MIN(1,IF(Input!$A$11="Weekly",P91/(Formulas!$A$3*1),P91/(Formulas!$A$3*2))),1),ROUND(MIN(1,IF(Input!$A$11="Weekly",P91/(Formulas!$A$3*1),P91/(Formulas!$A$3*2))),1)*$C91))</f>
        <v>0</v>
      </c>
      <c r="S91" s="101"/>
      <c r="T91" s="77"/>
      <c r="U91" s="77"/>
      <c r="V91" s="80">
        <f>IF($C91="",ROUND(MIN(1,IF(Input!$A$11="Weekly",T91/(Formulas!$A$3*1),T91/(Formulas!$A$3*2))),1),IF(TEXT(ISNUMBER($C91),"#####")="False",ROUND(MIN(1,IF(Input!$A$11="Weekly",T91/(Formulas!$A$3*1),T91/(Formulas!$A$3*2))),1),ROUND(MIN(1,IF(Input!$A$11="Weekly",T91/(Formulas!$A$3*1),T91/(Formulas!$A$3*2))),1)*$C91))</f>
        <v>0</v>
      </c>
      <c r="W91" s="79"/>
      <c r="X91" s="77"/>
      <c r="Y91" s="77"/>
      <c r="Z91" s="80">
        <f>IF($C91="",ROUND(MIN(1,IF(Input!$A$11="Weekly",X91/(Formulas!$A$3*1),X91/(Formulas!$A$3*2))),1),IF(TEXT(ISNUMBER($C91),"#####")="False",ROUND(MIN(1,IF(Input!$A$11="Weekly",X91/(Formulas!$A$3*1),X91/(Formulas!$A$3*2))),1),ROUND(MIN(1,IF(Input!$A$11="Weekly",X91/(Formulas!$A$3*1),X91/(Formulas!$A$3*2))),1)*$C91))</f>
        <v>0</v>
      </c>
      <c r="AA91" s="101"/>
      <c r="AB91" s="77"/>
      <c r="AC91" s="77"/>
      <c r="AD91" s="80">
        <f>IF($C91="",ROUND(MIN(1,IF(Input!$A$11="Weekly",AB91/(Formulas!$A$3*1),AB91/(Formulas!$A$3*2))),1),IF(TEXT(ISNUMBER($C91),"#####")="False",ROUND(MIN(1,IF(Input!$A$11="Weekly",AB91/(Formulas!$A$3*1),AB91/(Formulas!$A$3*2))),1),ROUND(MIN(1,IF(Input!$A$11="Weekly",AB91/(Formulas!$A$3*1),AB91/(Formulas!$A$3*2))),1)*$C91))</f>
        <v>0</v>
      </c>
      <c r="AE91" s="101"/>
      <c r="AF91" s="77"/>
      <c r="AG91" s="77"/>
      <c r="AH91" s="80">
        <f>IF($C91="",ROUND(MIN(1,IF(Input!$A$11="Weekly",AF91/(Formulas!$A$3*1),AF91/(Formulas!$A$3*2))),1),IF(TEXT(ISNUMBER($C91),"#####")="False",ROUND(MIN(1,IF(Input!$A$11="Weekly",AF91/(Formulas!$A$3*1),AF91/(Formulas!$A$3*2))),1),ROUND(MIN(1,IF(Input!$A$11="Weekly",AF91/(Formulas!$A$3*1),AF91/(Formulas!$A$3*2))),1)*$C91))</f>
        <v>0</v>
      </c>
      <c r="AI91" s="101"/>
      <c r="AJ91" s="77"/>
      <c r="AK91" s="77"/>
      <c r="AL91" s="80">
        <f>IF($C91="",ROUND(MIN(1,IF(Input!$A$11="Weekly",AJ91/(Formulas!$A$3*1),AJ91/(Formulas!$A$3*2))),1),IF(TEXT(ISNUMBER($C91),"#####")="False",ROUND(MIN(1,IF(Input!$A$11="Weekly",AJ91/(Formulas!$A$3*1),AJ91/(Formulas!$A$3*2))),1),ROUND(MIN(1,IF(Input!$A$11="Weekly",AJ91/(Formulas!$A$3*1),AJ91/(Formulas!$A$3*2))),1)*$C91))</f>
        <v>0</v>
      </c>
      <c r="AM91" s="79"/>
      <c r="AN91" s="77"/>
      <c r="AO91" s="77"/>
      <c r="AP91" s="80">
        <f>IF($C91="",ROUND(MIN(1,IF(Input!$A$11="Weekly",AN91/(Formulas!$A$3*1),AN91/(Formulas!$A$3*2))),1),IF(TEXT(ISNUMBER($C91),"#####")="False",ROUND(MIN(1,IF(Input!$A$11="Weekly",AN91/(Formulas!$A$3*1),AN91/(Formulas!$A$3*2))),1),ROUND(MIN(1,IF(Input!$A$11="Weekly",AN91/(Formulas!$A$3*1),AN91/(Formulas!$A$3*2))),1)*$C91))</f>
        <v>0</v>
      </c>
      <c r="AQ91" s="79"/>
      <c r="AR91" s="77"/>
      <c r="AS91" s="77"/>
      <c r="AT91" s="80">
        <f>IF($C91="",ROUND(MIN(1,IF(Input!$A$11="Weekly",AR91/(Formulas!$A$3*1),AR91/(Formulas!$A$3*2))),1),IF(TEXT(ISNUMBER($C91),"#####")="False",ROUND(MIN(1,IF(Input!$A$11="Weekly",AR91/(Formulas!$A$3*1),AR91/(Formulas!$A$3*2))),1),ROUND(MIN(1,IF(Input!$A$11="Weekly",AR91/(Formulas!$A$3*1),AR91/(Formulas!$A$3*2))),1)*$C91))</f>
        <v>0</v>
      </c>
      <c r="AU91" s="79"/>
      <c r="AV91" s="77"/>
      <c r="AW91" s="77"/>
      <c r="AX91" s="80">
        <f>IF($C91="",ROUND(MIN(1,IF(Input!$A$11="Weekly",AV91/(Formulas!$A$3*1),AV91/(Formulas!$A$3*2))),1),IF(TEXT(ISNUMBER($C91),"#####")="False",ROUND(MIN(1,IF(Input!$A$11="Weekly",AV91/(Formulas!$A$3*1),AV91/(Formulas!$A$3*2))),1),ROUND(MIN(1,IF(Input!$A$11="Weekly",AV91/(Formulas!$A$3*1),AV91/(Formulas!$A$3*2))),1)*$C91))</f>
        <v>0</v>
      </c>
      <c r="AY91" s="79"/>
      <c r="AZ91" s="77"/>
      <c r="BA91" s="77"/>
      <c r="BB91" s="80">
        <f>IF($C91="",ROUND(MIN(1,IF(Input!$A$11="Weekly",AZ91/(Formulas!$A$3*1),AZ91/(Formulas!$A$3*2))),1),IF(TEXT(ISNUMBER($C91),"#####")="False",ROUND(MIN(1,IF(Input!$A$11="Weekly",AZ91/(Formulas!$A$3*1),AZ91/(Formulas!$A$3*2))),1),ROUND(MIN(1,IF(Input!$A$11="Weekly",AZ91/(Formulas!$A$3*1),AZ91/(Formulas!$A$3*2))),1)*$C91))</f>
        <v>0</v>
      </c>
      <c r="BC91" s="79"/>
      <c r="BD91" s="77"/>
      <c r="BE91" s="77"/>
      <c r="BF91" s="80">
        <f>IF($C91="",ROUND(MIN(1,IF(Input!$A$11="Weekly",BD91/(Formulas!$A$3*1),BD91/(Formulas!$A$3*2))),1),IF(TEXT(ISNUMBER($C91),"#####")="False",ROUND(MIN(1,IF(Input!$A$11="Weekly",BD91/(Formulas!$A$3*1),BD91/(Formulas!$A$3*2))),1),ROUND(MIN(1,IF(Input!$A$11="Weekly",BD91/(Formulas!$A$3*1),BD91/(Formulas!$A$3*2))),1)*$C91))</f>
        <v>0</v>
      </c>
      <c r="BG91" s="79"/>
      <c r="BH91" s="77"/>
      <c r="BI91" s="77"/>
      <c r="BJ91" s="80">
        <f>IF($C91="",ROUND(MIN(1,IF(Input!$A$11="Weekly",BH91/(Formulas!$A$3*1),BH91/(Formulas!$A$3*2))),1),IF(TEXT(ISNUMBER($C91),"#####")="False",ROUND(MIN(1,IF(Input!$A$11="Weekly",BH91/(Formulas!$A$3*1),BH91/(Formulas!$A$3*2))),1),ROUND(MIN(1,IF(Input!$A$11="Weekly",BH91/(Formulas!$A$3*1),BH91/(Formulas!$A$3*2))),1)*$C91))</f>
        <v>0</v>
      </c>
      <c r="BK91" s="79"/>
      <c r="BL91" s="77"/>
      <c r="BM91" s="77"/>
      <c r="BN91" s="80">
        <f>IF($C91="",ROUND(MIN(1,IF(Input!$A$11="Weekly",BL91/(Formulas!$A$3*1),BL91/(Formulas!$A$3*2))),1),IF(TEXT(ISNUMBER($C91),"#####")="False",ROUND(MIN(1,IF(Input!$A$11="Weekly",BL91/(Formulas!$A$3*1),BL91/(Formulas!$A$3*2))),1),ROUND(MIN(1,IF(Input!$A$11="Weekly",BL91/(Formulas!$A$3*1),BL91/(Formulas!$A$3*2))),1)*$C91))</f>
        <v>0</v>
      </c>
      <c r="BO91" s="79"/>
      <c r="BP91" s="77"/>
      <c r="BQ91" s="77"/>
      <c r="BR91" s="80">
        <f>IF($C91="",ROUND(MIN(1,IF(Input!$A$11="Weekly",BP91/(Formulas!$A$3*1),BP91/(Formulas!$A$3*2))),1),IF(TEXT(ISNUMBER($C91),"#####")="False",ROUND(MIN(1,IF(Input!$A$11="Weekly",BP91/(Formulas!$A$3*1),BP91/(Formulas!$A$3*2))),1),ROUND(MIN(1,IF(Input!$A$11="Weekly",BP91/(Formulas!$A$3*1),BP91/(Formulas!$A$3*2))),1)*$C91))</f>
        <v>0</v>
      </c>
      <c r="BS91" s="79"/>
      <c r="BT91" s="77"/>
      <c r="BU91" s="77"/>
      <c r="BV91" s="80">
        <f>IF($C91="",ROUND(MIN(1,IF(Input!$A$11="Weekly",BT91/(Formulas!$A$3*1),BT91/(Formulas!$A$3*2))),1),IF(TEXT(ISNUMBER($C91),"#####")="False",ROUND(MIN(1,IF(Input!$A$11="Weekly",BT91/(Formulas!$A$3*1),BT91/(Formulas!$A$3*2))),1),ROUND(MIN(1,IF(Input!$A$11="Weekly",BT91/(Formulas!$A$3*1),BT91/(Formulas!$A$3*2))),1)*$C91))</f>
        <v>0</v>
      </c>
      <c r="BW91" s="79"/>
      <c r="BX91" s="77"/>
      <c r="BY91" s="77"/>
      <c r="BZ91" s="80">
        <f>IF($C91="",ROUND(MIN(1,IF(Input!$A$11="Weekly",BX91/(Formulas!$A$3*1),BX91/(Formulas!$A$3*2))),1),IF(TEXT(ISNUMBER($C91),"#####")="False",ROUND(MIN(1,IF(Input!$A$11="Weekly",BX91/(Formulas!$A$3*1),BX91/(Formulas!$A$3*2))),1),ROUND(MIN(1,IF(Input!$A$11="Weekly",BX91/(Formulas!$A$3*1),BX91/(Formulas!$A$3*2))),1)*$C91))</f>
        <v>0</v>
      </c>
      <c r="CA91" s="79"/>
      <c r="CB91" s="77"/>
      <c r="CC91" s="77"/>
      <c r="CD91" s="80">
        <f>IF($C91="",ROUND(MIN(1,IF(Input!$A$11="Weekly",CB91/(Formulas!$A$3*1),CB91/(Formulas!$A$3*2))),1),IF(TEXT(ISNUMBER($C91),"#####")="False",ROUND(MIN(1,IF(Input!$A$11="Weekly",CB91/(Formulas!$A$3*1),CB91/(Formulas!$A$3*2))),1),ROUND(MIN(1,IF(Input!$A$11="Weekly",CB91/(Formulas!$A$3*1),CB91/(Formulas!$A$3*2))),1)*$C91))</f>
        <v>0</v>
      </c>
      <c r="CE91" s="79"/>
      <c r="CF91" s="77"/>
      <c r="CG91" s="77"/>
      <c r="CH91" s="80">
        <f>IF($C91="",ROUND(MIN(1,IF(Input!$A$11="Weekly",CF91/(Formulas!$A$3*1),CF91/(Formulas!$A$3*2))),1),IF(TEXT(ISNUMBER($C91),"#####")="False",ROUND(MIN(1,IF(Input!$A$11="Weekly",CF91/(Formulas!$A$3*1),CF91/(Formulas!$A$3*2))),1),ROUND(MIN(1,IF(Input!$A$11="Weekly",CF91/(Formulas!$A$3*1),CF91/(Formulas!$A$3*2))),1)*$C91))</f>
        <v>0</v>
      </c>
      <c r="CI91" s="79"/>
      <c r="CJ91" s="77"/>
      <c r="CK91" s="77"/>
      <c r="CL91" s="80">
        <f>IF($C91="",ROUND(MIN(1,IF(Input!$A$11="Weekly",CJ91/(Formulas!$A$3*1),CJ91/(Formulas!$A$3*2))),1),IF(TEXT(ISNUMBER($C91),"#####")="False",ROUND(MIN(1,IF(Input!$A$11="Weekly",CJ91/(Formulas!$A$3*1),CJ91/(Formulas!$A$3*2))),1),ROUND(MIN(1,IF(Input!$A$11="Weekly",CJ91/(Formulas!$A$3*1),CJ91/(Formulas!$A$3*2))),1)*$C91))</f>
        <v>0</v>
      </c>
      <c r="CM91" s="79"/>
      <c r="CN91" s="77"/>
      <c r="CO91" s="77"/>
      <c r="CP91" s="80">
        <f>IF($C91="",ROUND(MIN(1,IF(Input!$A$11="Weekly",CN91/(Formulas!$A$3*1),CN91/(Formulas!$A$3*2))),1),IF(TEXT(ISNUMBER($C91),"#####")="False",ROUND(MIN(1,IF(Input!$A$11="Weekly",CN91/(Formulas!$A$3*1),CN91/(Formulas!$A$3*2))),1),ROUND(MIN(1,IF(Input!$A$11="Weekly",CN91/(Formulas!$A$3*1),CN91/(Formulas!$A$3*2))),1)*$C91))</f>
        <v>0</v>
      </c>
      <c r="CQ91" s="79"/>
      <c r="CR91" s="77"/>
      <c r="CS91" s="77"/>
      <c r="CT91" s="80">
        <f>IF($C91="",ROUND(MIN(1,IF(Input!$A$11="Weekly",CR91/(Formulas!$A$3*1),CR91/(Formulas!$A$3*2))),1),IF(TEXT(ISNUMBER($C91),"#####")="False",ROUND(MIN(1,IF(Input!$A$11="Weekly",CR91/(Formulas!$A$3*1),CR91/(Formulas!$A$3*2))),1),ROUND(MIN(1,IF(Input!$A$11="Weekly",CR91/(Formulas!$A$3*1),CR91/(Formulas!$A$3*2))),1)*$C91))</f>
        <v>0</v>
      </c>
      <c r="CU91" s="79"/>
      <c r="CV91" s="77"/>
      <c r="CW91" s="77"/>
      <c r="CX91" s="80">
        <f>IF($C91="",ROUND(MIN(1,IF(Input!$A$11="Weekly",CV91/(Formulas!$A$3*1),CV91/(Formulas!$A$3*2))),1),IF(TEXT(ISNUMBER($C91),"#####")="False",ROUND(MIN(1,IF(Input!$A$11="Weekly",CV91/(Formulas!$A$3*1),CV91/(Formulas!$A$3*2))),1),ROUND(MIN(1,IF(Input!$A$11="Weekly",CV91/(Formulas!$A$3*1),CV91/(Formulas!$A$3*2))),1)*$C91))</f>
        <v>0</v>
      </c>
      <c r="CY91" s="79"/>
      <c r="CZ91" s="77"/>
      <c r="DA91" s="77"/>
      <c r="DB91" s="80">
        <f>IF($C91="",ROUND(MIN(1,IF(Input!$A$11="Weekly",CZ91/(Formulas!$A$3*1),CZ91/(Formulas!$A$3*2))),1),IF(TEXT(ISNUMBER($C91),"#####")="False",ROUND(MIN(1,IF(Input!$A$11="Weekly",CZ91/(Formulas!$A$3*1),CZ91/(Formulas!$A$3*2))),1),ROUND(MIN(1,IF(Input!$A$11="Weekly",CZ91/(Formulas!$A$3*1),CZ91/(Formulas!$A$3*2))),1)*$C91))</f>
        <v>0</v>
      </c>
      <c r="DC91" s="79"/>
      <c r="DD91" s="77"/>
      <c r="DE91" s="77"/>
      <c r="DF91" s="80">
        <f>IF($C91="",ROUND(MIN(1,IF(Input!$A$11="Weekly",DD91/(Formulas!$A$3*1),DD91/(Formulas!$A$3*2))),1),IF(TEXT(ISNUMBER($C91),"#####")="False",ROUND(MIN(1,IF(Input!$A$11="Weekly",DD91/(Formulas!$A$3*1),DD91/(Formulas!$A$3*2))),1),ROUND(MIN(1,IF(Input!$A$11="Weekly",DD91/(Formulas!$A$3*1),DD91/(Formulas!$A$3*2))),1)*$C91))</f>
        <v>0</v>
      </c>
      <c r="DG91" s="79"/>
      <c r="DH91" s="77"/>
      <c r="DI91" s="77"/>
      <c r="DJ91" s="80">
        <f>IF($C91="",ROUND(MIN(1,IF(Input!$A$11="Weekly",DH91/(Formulas!$A$3*1),DH91/(Formulas!$A$3*2))),1),IF(TEXT(ISNUMBER($C91),"#####")="False",ROUND(MIN(1,IF(Input!$A$11="Weekly",DH91/(Formulas!$A$3*1),DH91/(Formulas!$A$3*2))),1),ROUND(MIN(1,IF(Input!$A$11="Weekly",DH91/(Formulas!$A$3*1),DH91/(Formulas!$A$3*2))),1)*$C91))</f>
        <v>0</v>
      </c>
      <c r="DK91" s="79"/>
      <c r="DL91" s="77"/>
      <c r="DM91" s="77"/>
      <c r="DN91" s="80">
        <f>IF($C91="",ROUND(MIN(1,IF(Input!$A$11="Weekly",DL91/(Formulas!$A$3*1),DL91/(Formulas!$A$3*2))),1),IF(TEXT(ISNUMBER($C91),"#####")="False",ROUND(MIN(1,IF(Input!$A$11="Weekly",DL91/(Formulas!$A$3*1),DL91/(Formulas!$A$3*2))),1),ROUND(MIN(1,IF(Input!$A$11="Weekly",DL91/(Formulas!$A$3*1),DL91/(Formulas!$A$3*2))),1)*$C91))</f>
        <v>0</v>
      </c>
      <c r="DO91" s="79"/>
      <c r="DP91" s="77"/>
      <c r="DQ91" s="77"/>
      <c r="DR91" s="80">
        <f>IF($C91="",ROUND(MIN(1,IF(Input!$A$11="Weekly",DP91/(Formulas!$A$3*1),DP91/(Formulas!$A$3*2))),1),IF(TEXT(ISNUMBER($C91),"#####")="False",ROUND(MIN(1,IF(Input!$A$11="Weekly",DP91/(Formulas!$A$3*1),DP91/(Formulas!$A$3*2))),1),ROUND(MIN(1,IF(Input!$A$11="Weekly",DP91/(Formulas!$A$3*1),DP91/(Formulas!$A$3*2))),1)*$C91))</f>
        <v>0</v>
      </c>
      <c r="DS91" s="79"/>
      <c r="DT91" s="77"/>
      <c r="DU91" s="77"/>
      <c r="DV91" s="80">
        <f>IF($C91="",ROUND(MIN(1,IF(Input!$A$11="Weekly",DT91/(Formulas!$A$3*1),DT91/(Formulas!$A$3*2))),1),IF(TEXT(ISNUMBER($C91),"#####")="False",ROUND(MIN(1,IF(Input!$A$11="Weekly",DT91/(Formulas!$A$3*1),DT91/(Formulas!$A$3*2))),1),ROUND(MIN(1,IF(Input!$A$11="Weekly",DT91/(Formulas!$A$3*1),DT91/(Formulas!$A$3*2))),1)*$C91))</f>
        <v>0</v>
      </c>
      <c r="DW91" s="79"/>
      <c r="DX91" s="77"/>
      <c r="DY91" s="77"/>
      <c r="DZ91" s="80">
        <f>IF($C91="",ROUND(MIN(1,IF(Input!$A$11="Weekly",DX91/(Formulas!$A$3*1),DX91/(Formulas!$A$3*2))),1),IF(TEXT(ISNUMBER($C91),"#####")="False",ROUND(MIN(1,IF(Input!$A$11="Weekly",DX91/(Formulas!$A$3*1),DX91/(Formulas!$A$3*2))),1),ROUND(MIN(1,IF(Input!$A$11="Weekly",DX91/(Formulas!$A$3*1),DX91/(Formulas!$A$3*2))),1)*$C91))</f>
        <v>0</v>
      </c>
      <c r="EA91" s="79"/>
      <c r="EB91" s="77"/>
      <c r="EC91" s="77"/>
      <c r="ED91" s="80">
        <f>IF($C91="",ROUND(MIN(1,IF(Input!$A$11="Weekly",EB91/(Formulas!$A$3*1),EB91/(Formulas!$A$3*2))),1),IF(TEXT(ISNUMBER($C91),"#####")="False",ROUND(MIN(1,IF(Input!$A$11="Weekly",EB91/(Formulas!$A$3*1),EB91/(Formulas!$A$3*2))),1),ROUND(MIN(1,IF(Input!$A$11="Weekly",EB91/(Formulas!$A$3*1),EB91/(Formulas!$A$3*2))),1)*$C91))</f>
        <v>0</v>
      </c>
      <c r="EE91" s="79"/>
      <c r="EF91" s="77"/>
      <c r="EG91" s="77"/>
      <c r="EH91" s="80">
        <f>IF($C91="",ROUND(MIN(1,IF(Input!$A$11="Weekly",EF91/(Formulas!$A$3*1),EF91/(Formulas!$A$3*2))),1),IF(TEXT(ISNUMBER($C91),"#####")="False",ROUND(MIN(1,IF(Input!$A$11="Weekly",EF91/(Formulas!$A$3*1),EF91/(Formulas!$A$3*2))),1),ROUND(MIN(1,IF(Input!$A$11="Weekly",EF91/(Formulas!$A$3*1),EF91/(Formulas!$A$3*2))),1)*$C91))</f>
        <v>0</v>
      </c>
      <c r="EI91" s="79"/>
      <c r="EJ91" s="77"/>
      <c r="EK91" s="77"/>
      <c r="EL91" s="80">
        <f>IF($C91="",ROUND(MIN(1,IF(Input!$A$11="Weekly",EJ91/(Formulas!$A$3*1),EJ91/(Formulas!$A$3*2))),1),IF(TEXT(ISNUMBER($C91),"#####")="False",ROUND(MIN(1,IF(Input!$A$11="Weekly",EJ91/(Formulas!$A$3*1),EJ91/(Formulas!$A$3*2))),1),ROUND(MIN(1,IF(Input!$A$11="Weekly",EJ91/(Formulas!$A$3*1),EJ91/(Formulas!$A$3*2))),1)*$C91))</f>
        <v>0</v>
      </c>
      <c r="EM91" s="79"/>
      <c r="EN91" s="77"/>
      <c r="EO91" s="77"/>
      <c r="EP91" s="80">
        <f>IF($C91="",ROUND(MIN(1,IF(Input!$A$11="Weekly",EN91/(Formulas!$A$3*1),EN91/(Formulas!$A$3*2))),1),IF(TEXT(ISNUMBER($C91),"#####")="False",ROUND(MIN(1,IF(Input!$A$11="Weekly",EN91/(Formulas!$A$3*1),EN91/(Formulas!$A$3*2))),1),ROUND(MIN(1,IF(Input!$A$11="Weekly",EN91/(Formulas!$A$3*1),EN91/(Formulas!$A$3*2))),1)*$C91))</f>
        <v>0</v>
      </c>
      <c r="EQ91" s="79"/>
      <c r="ER91" s="77"/>
      <c r="ES91" s="77"/>
      <c r="ET91" s="80">
        <f>IF($C91="",ROUND(MIN(1,IF(Input!$A$11="Weekly",ER91/(Formulas!$A$3*1),ER91/(Formulas!$A$3*2))),1),IF(TEXT(ISNUMBER($C91),"#####")="False",ROUND(MIN(1,IF(Input!$A$11="Weekly",ER91/(Formulas!$A$3*1),ER91/(Formulas!$A$3*2))),1),ROUND(MIN(1,IF(Input!$A$11="Weekly",ER91/(Formulas!$A$3*1),ER91/(Formulas!$A$3*2))),1)*$C91))</f>
        <v>0</v>
      </c>
      <c r="EU91" s="79"/>
      <c r="EV91" s="77"/>
      <c r="EW91" s="77"/>
      <c r="EX91" s="80">
        <f>IF($C91="",ROUND(MIN(1,IF(Input!$A$11="Weekly",EV91/(Formulas!$A$3*1),EV91/(Formulas!$A$3*2))),1),IF(TEXT(ISNUMBER($C91),"#####")="False",ROUND(MIN(1,IF(Input!$A$11="Weekly",EV91/(Formulas!$A$3*1),EV91/(Formulas!$A$3*2))),1),ROUND(MIN(1,IF(Input!$A$11="Weekly",EV91/(Formulas!$A$3*1),EV91/(Formulas!$A$3*2))),1)*$C91))</f>
        <v>0</v>
      </c>
      <c r="EY91" s="79"/>
      <c r="EZ91" s="77"/>
      <c r="FA91" s="77"/>
      <c r="FB91" s="80">
        <f>IF($C91="",ROUND(MIN(1,IF(Input!$A$11="Weekly",EZ91/(Formulas!$A$3*1),EZ91/(Formulas!$A$3*2))),1),IF(TEXT(ISNUMBER($C91),"#####")="False",ROUND(MIN(1,IF(Input!$A$11="Weekly",EZ91/(Formulas!$A$3*1),EZ91/(Formulas!$A$3*2))),1),ROUND(MIN(1,IF(Input!$A$11="Weekly",EZ91/(Formulas!$A$3*1),EZ91/(Formulas!$A$3*2))),1)*$C91))</f>
        <v>0</v>
      </c>
      <c r="FC91" s="79"/>
      <c r="FD91" s="77"/>
      <c r="FE91" s="77"/>
      <c r="FF91" s="80">
        <f>IF($C91="",ROUND(MIN(1,IF(Input!$A$11="Weekly",FD91/(Formulas!$A$3*1),FD91/(Formulas!$A$3*2))),1),IF(TEXT(ISNUMBER($C91),"#####")="False",ROUND(MIN(1,IF(Input!$A$11="Weekly",FD91/(Formulas!$A$3*1),FD91/(Formulas!$A$3*2))),1),ROUND(MIN(1,IF(Input!$A$11="Weekly",FD91/(Formulas!$A$3*1),FD91/(Formulas!$A$3*2))),1)*$C91))</f>
        <v>0</v>
      </c>
      <c r="FG91" s="79"/>
      <c r="FH91" s="77"/>
      <c r="FI91" s="77"/>
      <c r="FJ91" s="80">
        <f>IF($C91="",ROUND(MIN(1,IF(Input!$A$11="Weekly",FH91/(Formulas!$A$3*1),FH91/(Formulas!$A$3*2))),1),IF(TEXT(ISNUMBER($C91),"#####")="False",ROUND(MIN(1,IF(Input!$A$11="Weekly",FH91/(Formulas!$A$3*1),FH91/(Formulas!$A$3*2))),1),ROUND(MIN(1,IF(Input!$A$11="Weekly",FH91/(Formulas!$A$3*1),FH91/(Formulas!$A$3*2))),1)*$C91))</f>
        <v>0</v>
      </c>
      <c r="FK91" s="79"/>
      <c r="FL91" s="77"/>
      <c r="FM91" s="77"/>
      <c r="FN91" s="80">
        <f>IF($C91="",ROUND(MIN(1,IF(Input!$A$11="Weekly",FL91/(Formulas!$A$3*1),FL91/(Formulas!$A$3*2))),1),IF(TEXT(ISNUMBER($C91),"#####")="False",ROUND(MIN(1,IF(Input!$A$11="Weekly",FL91/(Formulas!$A$3*1),FL91/(Formulas!$A$3*2))),1),ROUND(MIN(1,IF(Input!$A$11="Weekly",FL91/(Formulas!$A$3*1),FL91/(Formulas!$A$3*2))),1)*$C91))</f>
        <v>0</v>
      </c>
      <c r="FO91" s="79"/>
      <c r="FP91" s="77"/>
      <c r="FQ91" s="77"/>
      <c r="FR91" s="80">
        <f>IF($C91="",ROUND(MIN(1,IF(Input!$A$11="Weekly",FP91/(Formulas!$A$3*1),FP91/(Formulas!$A$3*2))),1),IF(TEXT(ISNUMBER($C91),"#####")="False",ROUND(MIN(1,IF(Input!$A$11="Weekly",FP91/(Formulas!$A$3*1),FP91/(Formulas!$A$3*2))),1),ROUND(MIN(1,IF(Input!$A$11="Weekly",FP91/(Formulas!$A$3*1),FP91/(Formulas!$A$3*2))),1)*$C91))</f>
        <v>0</v>
      </c>
      <c r="FS91" s="79"/>
      <c r="FT91" s="77"/>
      <c r="FU91" s="77"/>
      <c r="FV91" s="80">
        <f>IF($C91="",ROUND(MIN(1,IF(Input!$A$11="Weekly",FT91/(Formulas!$A$3*1),FT91/(Formulas!$A$3*2))),1),IF(TEXT(ISNUMBER($C91),"#####")="False",ROUND(MIN(1,IF(Input!$A$11="Weekly",FT91/(Formulas!$A$3*1),FT91/(Formulas!$A$3*2))),1),ROUND(MIN(1,IF(Input!$A$11="Weekly",FT91/(Formulas!$A$3*1),FT91/(Formulas!$A$3*2))),1)*$C91))</f>
        <v>0</v>
      </c>
      <c r="FW91" s="79"/>
      <c r="FX91" s="77"/>
      <c r="FY91" s="77"/>
      <c r="FZ91" s="80">
        <f>IF($C91="",ROUND(MIN(1,IF(Input!$A$11="Weekly",FX91/(Formulas!$A$3*1),FX91/(Formulas!$A$3*2))),1),IF(TEXT(ISNUMBER($C91),"#####")="False",ROUND(MIN(1,IF(Input!$A$11="Weekly",FX91/(Formulas!$A$3*1),FX91/(Formulas!$A$3*2))),1),ROUND(MIN(1,IF(Input!$A$11="Weekly",FX91/(Formulas!$A$3*1),FX91/(Formulas!$A$3*2))),1)*$C91))</f>
        <v>0</v>
      </c>
      <c r="GA91" s="79"/>
      <c r="GB91" s="77"/>
      <c r="GC91" s="77"/>
      <c r="GD91" s="80">
        <f>IF($C91="",ROUND(MIN(1,IF(Input!$A$11="Weekly",GB91/(Formulas!$A$3*1),GB91/(Formulas!$A$3*2))),1),IF(TEXT(ISNUMBER($C91),"#####")="False",ROUND(MIN(1,IF(Input!$A$11="Weekly",GB91/(Formulas!$A$3*1),GB91/(Formulas!$A$3*2))),1),ROUND(MIN(1,IF(Input!$A$11="Weekly",GB91/(Formulas!$A$3*1),GB91/(Formulas!$A$3*2))),1)*$C91))</f>
        <v>0</v>
      </c>
      <c r="GE91" s="79"/>
      <c r="GF91" s="77"/>
      <c r="GG91" s="77"/>
      <c r="GH91" s="80">
        <f>IF($C91="",ROUND(MIN(1,IF(Input!$A$11="Weekly",GF91/(Formulas!$A$3*1),GF91/(Formulas!$A$3*2))),1),IF(TEXT(ISNUMBER($C91),"#####")="False",ROUND(MIN(1,IF(Input!$A$11="Weekly",GF91/(Formulas!$A$3*1),GF91/(Formulas!$A$3*2))),1),ROUND(MIN(1,IF(Input!$A$11="Weekly",GF91/(Formulas!$A$3*1),GF91/(Formulas!$A$3*2))),1)*$C91))</f>
        <v>0</v>
      </c>
      <c r="GI91" s="79"/>
      <c r="GJ91" s="77"/>
      <c r="GK91" s="77"/>
      <c r="GL91" s="80">
        <f>IF($C91="",ROUND(MIN(1,IF(Input!$A$11="Weekly",GJ91/(Formulas!$A$3*1),GJ91/(Formulas!$A$3*2))),1),IF(TEXT(ISNUMBER($C91),"#####")="False",ROUND(MIN(1,IF(Input!$A$11="Weekly",GJ91/(Formulas!$A$3*1),GJ91/(Formulas!$A$3*2))),1),ROUND(MIN(1,IF(Input!$A$11="Weekly",GJ91/(Formulas!$A$3*1),GJ91/(Formulas!$A$3*2))),1)*$C91))</f>
        <v>0</v>
      </c>
      <c r="GM91" s="79"/>
      <c r="GN91" s="77"/>
      <c r="GO91" s="77"/>
      <c r="GP91" s="80">
        <f>IF($C91="",ROUND(MIN(1,IF(Input!$A$11="Weekly",GN91/(Formulas!$A$3*1),GN91/(Formulas!$A$3*2))),1),IF(TEXT(ISNUMBER($C91),"#####")="False",ROUND(MIN(1,IF(Input!$A$11="Weekly",GN91/(Formulas!$A$3*1),GN91/(Formulas!$A$3*2))),1),ROUND(MIN(1,IF(Input!$A$11="Weekly",GN91/(Formulas!$A$3*1),GN91/(Formulas!$A$3*2))),1)*$C91))</f>
        <v>0</v>
      </c>
      <c r="GQ91" s="79"/>
      <c r="GR91" s="77"/>
      <c r="GS91" s="77"/>
      <c r="GT91" s="80">
        <f>IF($C91="",ROUND(MIN(1,IF(Input!$A$11="Weekly",GR91/(Formulas!$A$3*1),GR91/(Formulas!$A$3*2))),1),IF(TEXT(ISNUMBER($C91),"#####")="False",ROUND(MIN(1,IF(Input!$A$11="Weekly",GR91/(Formulas!$A$3*1),GR91/(Formulas!$A$3*2))),1),ROUND(MIN(1,IF(Input!$A$11="Weekly",GR91/(Formulas!$A$3*1),GR91/(Formulas!$A$3*2))),1)*$C91))</f>
        <v>0</v>
      </c>
      <c r="GU91" s="79"/>
      <c r="GV91" s="77"/>
      <c r="GW91" s="77"/>
      <c r="GX91" s="80">
        <f>IF($C91="",ROUND(MIN(1,IF(Input!$A$11="Weekly",GV91/(Formulas!$A$3*1),GV91/(Formulas!$A$3*2))),1),IF(TEXT(ISNUMBER($C91),"#####")="False",ROUND(MIN(1,IF(Input!$A$11="Weekly",GV91/(Formulas!$A$3*1),GV91/(Formulas!$A$3*2))),1),ROUND(MIN(1,IF(Input!$A$11="Weekly",GV91/(Formulas!$A$3*1),GV91/(Formulas!$A$3*2))),1)*$C91))</f>
        <v>0</v>
      </c>
      <c r="GY91" s="79"/>
      <c r="GZ91" s="77"/>
      <c r="HA91" s="77"/>
      <c r="HB91" s="80">
        <f>IF($C91="",ROUND(MIN(1,IF(Input!$A$11="Weekly",GZ91/(Formulas!$A$3*1),GZ91/(Formulas!$A$3*2))),1),IF(TEXT(ISNUMBER($C91),"#####")="False",ROUND(MIN(1,IF(Input!$A$11="Weekly",GZ91/(Formulas!$A$3*1),GZ91/(Formulas!$A$3*2))),1),ROUND(MIN(1,IF(Input!$A$11="Weekly",GZ91/(Formulas!$A$3*1),GZ91/(Formulas!$A$3*2))),1)*$C91))</f>
        <v>0</v>
      </c>
      <c r="HC91" s="79"/>
      <c r="HD91" s="77"/>
      <c r="HE91" s="77"/>
      <c r="HF91" s="80">
        <f>IF($C91="",ROUND(MIN(1,IF(Input!$A$11="Weekly",HD91/(Formulas!$A$3*1),HD91/(Formulas!$A$3*2))),1),IF(TEXT(ISNUMBER($C91),"#####")="False",ROUND(MIN(1,IF(Input!$A$11="Weekly",HD91/(Formulas!$A$3*1),HD91/(Formulas!$A$3*2))),1),ROUND(MIN(1,IF(Input!$A$11="Weekly",HD91/(Formulas!$A$3*1),HD91/(Formulas!$A$3*2))),1)*$C91))</f>
        <v>0</v>
      </c>
      <c r="HG91" s="79"/>
      <c r="HH91" s="35"/>
      <c r="HI91" s="35">
        <f t="shared" si="221"/>
        <v>0</v>
      </c>
      <c r="HJ91" s="35"/>
      <c r="HK91" s="35">
        <f t="shared" si="222"/>
        <v>0</v>
      </c>
      <c r="HL91" s="35"/>
      <c r="HM91" s="35">
        <f t="shared" si="223"/>
        <v>0</v>
      </c>
      <c r="HN91" s="35"/>
      <c r="HO91" s="35">
        <f t="shared" si="224"/>
        <v>0</v>
      </c>
      <c r="HP91" s="35"/>
      <c r="HQ91" s="35"/>
      <c r="HR91" s="35"/>
      <c r="HS91" s="35"/>
      <c r="HT91" s="35"/>
    </row>
    <row r="92" spans="1:228" x14ac:dyDescent="0.25">
      <c r="B92" s="74"/>
      <c r="D92" s="77"/>
      <c r="E92" s="77"/>
      <c r="F92" s="80">
        <f>IF($C92="",ROUND(MIN(1,IF(Input!$A$11="Weekly",D92/(Formulas!$A$3*1),D92/(Formulas!$A$3*2))),1),IF(TEXT(ISNUMBER($C92),"#####")="False",ROUND(MIN(1,IF(Input!$A$11="Weekly",D92/(Formulas!$A$3*1),D92/(Formulas!$A$3*2))),1),ROUND(MIN(1,IF(Input!$A$11="Weekly",D92/(Formulas!$A$3*1),D92/(Formulas!$A$3*2))),1)*$C92))</f>
        <v>0</v>
      </c>
      <c r="G92" s="101"/>
      <c r="H92" s="77"/>
      <c r="I92" s="77"/>
      <c r="J92" s="80">
        <f>IF($C92="",ROUND(MIN(1,IF(Input!$A$11="Weekly",H92/(Formulas!$A$3*1),H92/(Formulas!$A$3*2))),1),IF(TEXT(ISNUMBER($C92),"#####")="False",ROUND(MIN(1,IF(Input!$A$11="Weekly",H92/(Formulas!$A$3*1),H92/(Formulas!$A$3*2))),1),ROUND(MIN(1,IF(Input!$A$11="Weekly",H92/(Formulas!$A$3*1),H92/(Formulas!$A$3*2))),1)*$C92))</f>
        <v>0</v>
      </c>
      <c r="K92" s="101"/>
      <c r="L92" s="77"/>
      <c r="M92" s="77"/>
      <c r="N92" s="80">
        <f>IF($C92="",ROUND(MIN(1,IF(Input!$A$11="Weekly",L92/(Formulas!$A$3*1),L92/(Formulas!$A$3*2))),1),IF(TEXT(ISNUMBER($C92),"#####")="False",ROUND(MIN(1,IF(Input!$A$11="Weekly",L92/(Formulas!$A$3*1),L92/(Formulas!$A$3*2))),1),ROUND(MIN(1,IF(Input!$A$11="Weekly",L92/(Formulas!$A$3*1),L92/(Formulas!$A$3*2))),1)*$C92))</f>
        <v>0</v>
      </c>
      <c r="O92" s="101"/>
      <c r="P92" s="77"/>
      <c r="Q92" s="77"/>
      <c r="R92" s="80">
        <f>IF($C92="",ROUND(MIN(1,IF(Input!$A$11="Weekly",P92/(Formulas!$A$3*1),P92/(Formulas!$A$3*2))),1),IF(TEXT(ISNUMBER($C92),"#####")="False",ROUND(MIN(1,IF(Input!$A$11="Weekly",P92/(Formulas!$A$3*1),P92/(Formulas!$A$3*2))),1),ROUND(MIN(1,IF(Input!$A$11="Weekly",P92/(Formulas!$A$3*1),P92/(Formulas!$A$3*2))),1)*$C92))</f>
        <v>0</v>
      </c>
      <c r="S92" s="101"/>
      <c r="T92" s="77"/>
      <c r="U92" s="77"/>
      <c r="V92" s="80">
        <f>IF($C92="",ROUND(MIN(1,IF(Input!$A$11="Weekly",T92/(Formulas!$A$3*1),T92/(Formulas!$A$3*2))),1),IF(TEXT(ISNUMBER($C92),"#####")="False",ROUND(MIN(1,IF(Input!$A$11="Weekly",T92/(Formulas!$A$3*1),T92/(Formulas!$A$3*2))),1),ROUND(MIN(1,IF(Input!$A$11="Weekly",T92/(Formulas!$A$3*1),T92/(Formulas!$A$3*2))),1)*$C92))</f>
        <v>0</v>
      </c>
      <c r="W92" s="79"/>
      <c r="X92" s="77"/>
      <c r="Y92" s="77"/>
      <c r="Z92" s="80">
        <f>IF($C92="",ROUND(MIN(1,IF(Input!$A$11="Weekly",X92/(Formulas!$A$3*1),X92/(Formulas!$A$3*2))),1),IF(TEXT(ISNUMBER($C92),"#####")="False",ROUND(MIN(1,IF(Input!$A$11="Weekly",X92/(Formulas!$A$3*1),X92/(Formulas!$A$3*2))),1),ROUND(MIN(1,IF(Input!$A$11="Weekly",X92/(Formulas!$A$3*1),X92/(Formulas!$A$3*2))),1)*$C92))</f>
        <v>0</v>
      </c>
      <c r="AA92" s="101"/>
      <c r="AB92" s="77"/>
      <c r="AC92" s="77"/>
      <c r="AD92" s="80">
        <f>IF($C92="",ROUND(MIN(1,IF(Input!$A$11="Weekly",AB92/(Formulas!$A$3*1),AB92/(Formulas!$A$3*2))),1),IF(TEXT(ISNUMBER($C92),"#####")="False",ROUND(MIN(1,IF(Input!$A$11="Weekly",AB92/(Formulas!$A$3*1),AB92/(Formulas!$A$3*2))),1),ROUND(MIN(1,IF(Input!$A$11="Weekly",AB92/(Formulas!$A$3*1),AB92/(Formulas!$A$3*2))),1)*$C92))</f>
        <v>0</v>
      </c>
      <c r="AE92" s="101"/>
      <c r="AF92" s="77"/>
      <c r="AG92" s="77"/>
      <c r="AH92" s="80">
        <f>IF($C92="",ROUND(MIN(1,IF(Input!$A$11="Weekly",AF92/(Formulas!$A$3*1),AF92/(Formulas!$A$3*2))),1),IF(TEXT(ISNUMBER($C92),"#####")="False",ROUND(MIN(1,IF(Input!$A$11="Weekly",AF92/(Formulas!$A$3*1),AF92/(Formulas!$A$3*2))),1),ROUND(MIN(1,IF(Input!$A$11="Weekly",AF92/(Formulas!$A$3*1),AF92/(Formulas!$A$3*2))),1)*$C92))</f>
        <v>0</v>
      </c>
      <c r="AI92" s="101"/>
      <c r="AJ92" s="77"/>
      <c r="AK92" s="77"/>
      <c r="AL92" s="80">
        <f>IF($C92="",ROUND(MIN(1,IF(Input!$A$11="Weekly",AJ92/(Formulas!$A$3*1),AJ92/(Formulas!$A$3*2))),1),IF(TEXT(ISNUMBER($C92),"#####")="False",ROUND(MIN(1,IF(Input!$A$11="Weekly",AJ92/(Formulas!$A$3*1),AJ92/(Formulas!$A$3*2))),1),ROUND(MIN(1,IF(Input!$A$11="Weekly",AJ92/(Formulas!$A$3*1),AJ92/(Formulas!$A$3*2))),1)*$C92))</f>
        <v>0</v>
      </c>
      <c r="AM92" s="79"/>
      <c r="AN92" s="77"/>
      <c r="AO92" s="77"/>
      <c r="AP92" s="80">
        <f>IF($C92="",ROUND(MIN(1,IF(Input!$A$11="Weekly",AN92/(Formulas!$A$3*1),AN92/(Formulas!$A$3*2))),1),IF(TEXT(ISNUMBER($C92),"#####")="False",ROUND(MIN(1,IF(Input!$A$11="Weekly",AN92/(Formulas!$A$3*1),AN92/(Formulas!$A$3*2))),1),ROUND(MIN(1,IF(Input!$A$11="Weekly",AN92/(Formulas!$A$3*1),AN92/(Formulas!$A$3*2))),1)*$C92))</f>
        <v>0</v>
      </c>
      <c r="AQ92" s="79"/>
      <c r="AR92" s="77"/>
      <c r="AS92" s="77"/>
      <c r="AT92" s="80">
        <f>IF($C92="",ROUND(MIN(1,IF(Input!$A$11="Weekly",AR92/(Formulas!$A$3*1),AR92/(Formulas!$A$3*2))),1),IF(TEXT(ISNUMBER($C92),"#####")="False",ROUND(MIN(1,IF(Input!$A$11="Weekly",AR92/(Formulas!$A$3*1),AR92/(Formulas!$A$3*2))),1),ROUND(MIN(1,IF(Input!$A$11="Weekly",AR92/(Formulas!$A$3*1),AR92/(Formulas!$A$3*2))),1)*$C92))</f>
        <v>0</v>
      </c>
      <c r="AU92" s="79"/>
      <c r="AV92" s="77"/>
      <c r="AW92" s="77"/>
      <c r="AX92" s="80">
        <f>IF($C92="",ROUND(MIN(1,IF(Input!$A$11="Weekly",AV92/(Formulas!$A$3*1),AV92/(Formulas!$A$3*2))),1),IF(TEXT(ISNUMBER($C92),"#####")="False",ROUND(MIN(1,IF(Input!$A$11="Weekly",AV92/(Formulas!$A$3*1),AV92/(Formulas!$A$3*2))),1),ROUND(MIN(1,IF(Input!$A$11="Weekly",AV92/(Formulas!$A$3*1),AV92/(Formulas!$A$3*2))),1)*$C92))</f>
        <v>0</v>
      </c>
      <c r="AY92" s="79"/>
      <c r="AZ92" s="77"/>
      <c r="BA92" s="77"/>
      <c r="BB92" s="80">
        <f>IF($C92="",ROUND(MIN(1,IF(Input!$A$11="Weekly",AZ92/(Formulas!$A$3*1),AZ92/(Formulas!$A$3*2))),1),IF(TEXT(ISNUMBER($C92),"#####")="False",ROUND(MIN(1,IF(Input!$A$11="Weekly",AZ92/(Formulas!$A$3*1),AZ92/(Formulas!$A$3*2))),1),ROUND(MIN(1,IF(Input!$A$11="Weekly",AZ92/(Formulas!$A$3*1),AZ92/(Formulas!$A$3*2))),1)*$C92))</f>
        <v>0</v>
      </c>
      <c r="BC92" s="79"/>
      <c r="BD92" s="77"/>
      <c r="BE92" s="77"/>
      <c r="BF92" s="80">
        <f>IF($C92="",ROUND(MIN(1,IF(Input!$A$11="Weekly",BD92/(Formulas!$A$3*1),BD92/(Formulas!$A$3*2))),1),IF(TEXT(ISNUMBER($C92),"#####")="False",ROUND(MIN(1,IF(Input!$A$11="Weekly",BD92/(Formulas!$A$3*1),BD92/(Formulas!$A$3*2))),1),ROUND(MIN(1,IF(Input!$A$11="Weekly",BD92/(Formulas!$A$3*1),BD92/(Formulas!$A$3*2))),1)*$C92))</f>
        <v>0</v>
      </c>
      <c r="BG92" s="79"/>
      <c r="BH92" s="77"/>
      <c r="BI92" s="77"/>
      <c r="BJ92" s="80">
        <f>IF($C92="",ROUND(MIN(1,IF(Input!$A$11="Weekly",BH92/(Formulas!$A$3*1),BH92/(Formulas!$A$3*2))),1),IF(TEXT(ISNUMBER($C92),"#####")="False",ROUND(MIN(1,IF(Input!$A$11="Weekly",BH92/(Formulas!$A$3*1),BH92/(Formulas!$A$3*2))),1),ROUND(MIN(1,IF(Input!$A$11="Weekly",BH92/(Formulas!$A$3*1),BH92/(Formulas!$A$3*2))),1)*$C92))</f>
        <v>0</v>
      </c>
      <c r="BK92" s="79"/>
      <c r="BL92" s="77"/>
      <c r="BM92" s="77"/>
      <c r="BN92" s="80">
        <f>IF($C92="",ROUND(MIN(1,IF(Input!$A$11="Weekly",BL92/(Formulas!$A$3*1),BL92/(Formulas!$A$3*2))),1),IF(TEXT(ISNUMBER($C92),"#####")="False",ROUND(MIN(1,IF(Input!$A$11="Weekly",BL92/(Formulas!$A$3*1),BL92/(Formulas!$A$3*2))),1),ROUND(MIN(1,IF(Input!$A$11="Weekly",BL92/(Formulas!$A$3*1),BL92/(Formulas!$A$3*2))),1)*$C92))</f>
        <v>0</v>
      </c>
      <c r="BO92" s="79"/>
      <c r="BP92" s="77"/>
      <c r="BQ92" s="77"/>
      <c r="BR92" s="80">
        <f>IF($C92="",ROUND(MIN(1,IF(Input!$A$11="Weekly",BP92/(Formulas!$A$3*1),BP92/(Formulas!$A$3*2))),1),IF(TEXT(ISNUMBER($C92),"#####")="False",ROUND(MIN(1,IF(Input!$A$11="Weekly",BP92/(Formulas!$A$3*1),BP92/(Formulas!$A$3*2))),1),ROUND(MIN(1,IF(Input!$A$11="Weekly",BP92/(Formulas!$A$3*1),BP92/(Formulas!$A$3*2))),1)*$C92))</f>
        <v>0</v>
      </c>
      <c r="BS92" s="79"/>
      <c r="BT92" s="77"/>
      <c r="BU92" s="77"/>
      <c r="BV92" s="80">
        <f>IF($C92="",ROUND(MIN(1,IF(Input!$A$11="Weekly",BT92/(Formulas!$A$3*1),BT92/(Formulas!$A$3*2))),1),IF(TEXT(ISNUMBER($C92),"#####")="False",ROUND(MIN(1,IF(Input!$A$11="Weekly",BT92/(Formulas!$A$3*1),BT92/(Formulas!$A$3*2))),1),ROUND(MIN(1,IF(Input!$A$11="Weekly",BT92/(Formulas!$A$3*1),BT92/(Formulas!$A$3*2))),1)*$C92))</f>
        <v>0</v>
      </c>
      <c r="BW92" s="79"/>
      <c r="BX92" s="77"/>
      <c r="BY92" s="77"/>
      <c r="BZ92" s="80">
        <f>IF($C92="",ROUND(MIN(1,IF(Input!$A$11="Weekly",BX92/(Formulas!$A$3*1),BX92/(Formulas!$A$3*2))),1),IF(TEXT(ISNUMBER($C92),"#####")="False",ROUND(MIN(1,IF(Input!$A$11="Weekly",BX92/(Formulas!$A$3*1),BX92/(Formulas!$A$3*2))),1),ROUND(MIN(1,IF(Input!$A$11="Weekly",BX92/(Formulas!$A$3*1),BX92/(Formulas!$A$3*2))),1)*$C92))</f>
        <v>0</v>
      </c>
      <c r="CA92" s="79"/>
      <c r="CB92" s="77"/>
      <c r="CC92" s="77"/>
      <c r="CD92" s="80">
        <f>IF($C92="",ROUND(MIN(1,IF(Input!$A$11="Weekly",CB92/(Formulas!$A$3*1),CB92/(Formulas!$A$3*2))),1),IF(TEXT(ISNUMBER($C92),"#####")="False",ROUND(MIN(1,IF(Input!$A$11="Weekly",CB92/(Formulas!$A$3*1),CB92/(Formulas!$A$3*2))),1),ROUND(MIN(1,IF(Input!$A$11="Weekly",CB92/(Formulas!$A$3*1),CB92/(Formulas!$A$3*2))),1)*$C92))</f>
        <v>0</v>
      </c>
      <c r="CE92" s="79"/>
      <c r="CF92" s="77"/>
      <c r="CG92" s="77"/>
      <c r="CH92" s="80">
        <f>IF($C92="",ROUND(MIN(1,IF(Input!$A$11="Weekly",CF92/(Formulas!$A$3*1),CF92/(Formulas!$A$3*2))),1),IF(TEXT(ISNUMBER($C92),"#####")="False",ROUND(MIN(1,IF(Input!$A$11="Weekly",CF92/(Formulas!$A$3*1),CF92/(Formulas!$A$3*2))),1),ROUND(MIN(1,IF(Input!$A$11="Weekly",CF92/(Formulas!$A$3*1),CF92/(Formulas!$A$3*2))),1)*$C92))</f>
        <v>0</v>
      </c>
      <c r="CI92" s="79"/>
      <c r="CJ92" s="77"/>
      <c r="CK92" s="77"/>
      <c r="CL92" s="80">
        <f>IF($C92="",ROUND(MIN(1,IF(Input!$A$11="Weekly",CJ92/(Formulas!$A$3*1),CJ92/(Formulas!$A$3*2))),1),IF(TEXT(ISNUMBER($C92),"#####")="False",ROUND(MIN(1,IF(Input!$A$11="Weekly",CJ92/(Formulas!$A$3*1),CJ92/(Formulas!$A$3*2))),1),ROUND(MIN(1,IF(Input!$A$11="Weekly",CJ92/(Formulas!$A$3*1),CJ92/(Formulas!$A$3*2))),1)*$C92))</f>
        <v>0</v>
      </c>
      <c r="CM92" s="79"/>
      <c r="CN92" s="77"/>
      <c r="CO92" s="77"/>
      <c r="CP92" s="80">
        <f>IF($C92="",ROUND(MIN(1,IF(Input!$A$11="Weekly",CN92/(Formulas!$A$3*1),CN92/(Formulas!$A$3*2))),1),IF(TEXT(ISNUMBER($C92),"#####")="False",ROUND(MIN(1,IF(Input!$A$11="Weekly",CN92/(Formulas!$A$3*1),CN92/(Formulas!$A$3*2))),1),ROUND(MIN(1,IF(Input!$A$11="Weekly",CN92/(Formulas!$A$3*1),CN92/(Formulas!$A$3*2))),1)*$C92))</f>
        <v>0</v>
      </c>
      <c r="CQ92" s="79"/>
      <c r="CR92" s="77"/>
      <c r="CS92" s="77"/>
      <c r="CT92" s="80">
        <f>IF($C92="",ROUND(MIN(1,IF(Input!$A$11="Weekly",CR92/(Formulas!$A$3*1),CR92/(Formulas!$A$3*2))),1),IF(TEXT(ISNUMBER($C92),"#####")="False",ROUND(MIN(1,IF(Input!$A$11="Weekly",CR92/(Formulas!$A$3*1),CR92/(Formulas!$A$3*2))),1),ROUND(MIN(1,IF(Input!$A$11="Weekly",CR92/(Formulas!$A$3*1),CR92/(Formulas!$A$3*2))),1)*$C92))</f>
        <v>0</v>
      </c>
      <c r="CU92" s="79"/>
      <c r="CV92" s="77"/>
      <c r="CW92" s="77"/>
      <c r="CX92" s="80">
        <f>IF($C92="",ROUND(MIN(1,IF(Input!$A$11="Weekly",CV92/(Formulas!$A$3*1),CV92/(Formulas!$A$3*2))),1),IF(TEXT(ISNUMBER($C92),"#####")="False",ROUND(MIN(1,IF(Input!$A$11="Weekly",CV92/(Formulas!$A$3*1),CV92/(Formulas!$A$3*2))),1),ROUND(MIN(1,IF(Input!$A$11="Weekly",CV92/(Formulas!$A$3*1),CV92/(Formulas!$A$3*2))),1)*$C92))</f>
        <v>0</v>
      </c>
      <c r="CY92" s="79"/>
      <c r="CZ92" s="77"/>
      <c r="DA92" s="77"/>
      <c r="DB92" s="80">
        <f>IF($C92="",ROUND(MIN(1,IF(Input!$A$11="Weekly",CZ92/(Formulas!$A$3*1),CZ92/(Formulas!$A$3*2))),1),IF(TEXT(ISNUMBER($C92),"#####")="False",ROUND(MIN(1,IF(Input!$A$11="Weekly",CZ92/(Formulas!$A$3*1),CZ92/(Formulas!$A$3*2))),1),ROUND(MIN(1,IF(Input!$A$11="Weekly",CZ92/(Formulas!$A$3*1),CZ92/(Formulas!$A$3*2))),1)*$C92))</f>
        <v>0</v>
      </c>
      <c r="DC92" s="79"/>
      <c r="DD92" s="77"/>
      <c r="DE92" s="77"/>
      <c r="DF92" s="80">
        <f>IF($C92="",ROUND(MIN(1,IF(Input!$A$11="Weekly",DD92/(Formulas!$A$3*1),DD92/(Formulas!$A$3*2))),1),IF(TEXT(ISNUMBER($C92),"#####")="False",ROUND(MIN(1,IF(Input!$A$11="Weekly",DD92/(Formulas!$A$3*1),DD92/(Formulas!$A$3*2))),1),ROUND(MIN(1,IF(Input!$A$11="Weekly",DD92/(Formulas!$A$3*1),DD92/(Formulas!$A$3*2))),1)*$C92))</f>
        <v>0</v>
      </c>
      <c r="DG92" s="79"/>
      <c r="DH92" s="77"/>
      <c r="DI92" s="77"/>
      <c r="DJ92" s="80">
        <f>IF($C92="",ROUND(MIN(1,IF(Input!$A$11="Weekly",DH92/(Formulas!$A$3*1),DH92/(Formulas!$A$3*2))),1),IF(TEXT(ISNUMBER($C92),"#####")="False",ROUND(MIN(1,IF(Input!$A$11="Weekly",DH92/(Formulas!$A$3*1),DH92/(Formulas!$A$3*2))),1),ROUND(MIN(1,IF(Input!$A$11="Weekly",DH92/(Formulas!$A$3*1),DH92/(Formulas!$A$3*2))),1)*$C92))</f>
        <v>0</v>
      </c>
      <c r="DK92" s="79"/>
      <c r="DL92" s="77"/>
      <c r="DM92" s="77"/>
      <c r="DN92" s="80">
        <f>IF($C92="",ROUND(MIN(1,IF(Input!$A$11="Weekly",DL92/(Formulas!$A$3*1),DL92/(Formulas!$A$3*2))),1),IF(TEXT(ISNUMBER($C92),"#####")="False",ROUND(MIN(1,IF(Input!$A$11="Weekly",DL92/(Formulas!$A$3*1),DL92/(Formulas!$A$3*2))),1),ROUND(MIN(1,IF(Input!$A$11="Weekly",DL92/(Formulas!$A$3*1),DL92/(Formulas!$A$3*2))),1)*$C92))</f>
        <v>0</v>
      </c>
      <c r="DO92" s="79"/>
      <c r="DP92" s="77"/>
      <c r="DQ92" s="77"/>
      <c r="DR92" s="80">
        <f>IF($C92="",ROUND(MIN(1,IF(Input!$A$11="Weekly",DP92/(Formulas!$A$3*1),DP92/(Formulas!$A$3*2))),1),IF(TEXT(ISNUMBER($C92),"#####")="False",ROUND(MIN(1,IF(Input!$A$11="Weekly",DP92/(Formulas!$A$3*1),DP92/(Formulas!$A$3*2))),1),ROUND(MIN(1,IF(Input!$A$11="Weekly",DP92/(Formulas!$A$3*1),DP92/(Formulas!$A$3*2))),1)*$C92))</f>
        <v>0</v>
      </c>
      <c r="DS92" s="79"/>
      <c r="DT92" s="77"/>
      <c r="DU92" s="77"/>
      <c r="DV92" s="80">
        <f>IF($C92="",ROUND(MIN(1,IF(Input!$A$11="Weekly",DT92/(Formulas!$A$3*1),DT92/(Formulas!$A$3*2))),1),IF(TEXT(ISNUMBER($C92),"#####")="False",ROUND(MIN(1,IF(Input!$A$11="Weekly",DT92/(Formulas!$A$3*1),DT92/(Formulas!$A$3*2))),1),ROUND(MIN(1,IF(Input!$A$11="Weekly",DT92/(Formulas!$A$3*1),DT92/(Formulas!$A$3*2))),1)*$C92))</f>
        <v>0</v>
      </c>
      <c r="DW92" s="79"/>
      <c r="DX92" s="77"/>
      <c r="DY92" s="77"/>
      <c r="DZ92" s="80">
        <f>IF($C92="",ROUND(MIN(1,IF(Input!$A$11="Weekly",DX92/(Formulas!$A$3*1),DX92/(Formulas!$A$3*2))),1),IF(TEXT(ISNUMBER($C92),"#####")="False",ROUND(MIN(1,IF(Input!$A$11="Weekly",DX92/(Formulas!$A$3*1),DX92/(Formulas!$A$3*2))),1),ROUND(MIN(1,IF(Input!$A$11="Weekly",DX92/(Formulas!$A$3*1),DX92/(Formulas!$A$3*2))),1)*$C92))</f>
        <v>0</v>
      </c>
      <c r="EA92" s="79"/>
      <c r="EB92" s="77"/>
      <c r="EC92" s="77"/>
      <c r="ED92" s="80">
        <f>IF($C92="",ROUND(MIN(1,IF(Input!$A$11="Weekly",EB92/(Formulas!$A$3*1),EB92/(Formulas!$A$3*2))),1),IF(TEXT(ISNUMBER($C92),"#####")="False",ROUND(MIN(1,IF(Input!$A$11="Weekly",EB92/(Formulas!$A$3*1),EB92/(Formulas!$A$3*2))),1),ROUND(MIN(1,IF(Input!$A$11="Weekly",EB92/(Formulas!$A$3*1),EB92/(Formulas!$A$3*2))),1)*$C92))</f>
        <v>0</v>
      </c>
      <c r="EE92" s="79"/>
      <c r="EF92" s="77"/>
      <c r="EG92" s="77"/>
      <c r="EH92" s="80">
        <f>IF($C92="",ROUND(MIN(1,IF(Input!$A$11="Weekly",EF92/(Formulas!$A$3*1),EF92/(Formulas!$A$3*2))),1),IF(TEXT(ISNUMBER($C92),"#####")="False",ROUND(MIN(1,IF(Input!$A$11="Weekly",EF92/(Formulas!$A$3*1),EF92/(Formulas!$A$3*2))),1),ROUND(MIN(1,IF(Input!$A$11="Weekly",EF92/(Formulas!$A$3*1),EF92/(Formulas!$A$3*2))),1)*$C92))</f>
        <v>0</v>
      </c>
      <c r="EI92" s="79"/>
      <c r="EJ92" s="77"/>
      <c r="EK92" s="77"/>
      <c r="EL92" s="80">
        <f>IF($C92="",ROUND(MIN(1,IF(Input!$A$11="Weekly",EJ92/(Formulas!$A$3*1),EJ92/(Formulas!$A$3*2))),1),IF(TEXT(ISNUMBER($C92),"#####")="False",ROUND(MIN(1,IF(Input!$A$11="Weekly",EJ92/(Formulas!$A$3*1),EJ92/(Formulas!$A$3*2))),1),ROUND(MIN(1,IF(Input!$A$11="Weekly",EJ92/(Formulas!$A$3*1),EJ92/(Formulas!$A$3*2))),1)*$C92))</f>
        <v>0</v>
      </c>
      <c r="EM92" s="79"/>
      <c r="EN92" s="77"/>
      <c r="EO92" s="77"/>
      <c r="EP92" s="80">
        <f>IF($C92="",ROUND(MIN(1,IF(Input!$A$11="Weekly",EN92/(Formulas!$A$3*1),EN92/(Formulas!$A$3*2))),1),IF(TEXT(ISNUMBER($C92),"#####")="False",ROUND(MIN(1,IF(Input!$A$11="Weekly",EN92/(Formulas!$A$3*1),EN92/(Formulas!$A$3*2))),1),ROUND(MIN(1,IF(Input!$A$11="Weekly",EN92/(Formulas!$A$3*1),EN92/(Formulas!$A$3*2))),1)*$C92))</f>
        <v>0</v>
      </c>
      <c r="EQ92" s="79"/>
      <c r="ER92" s="77"/>
      <c r="ES92" s="77"/>
      <c r="ET92" s="80">
        <f>IF($C92="",ROUND(MIN(1,IF(Input!$A$11="Weekly",ER92/(Formulas!$A$3*1),ER92/(Formulas!$A$3*2))),1),IF(TEXT(ISNUMBER($C92),"#####")="False",ROUND(MIN(1,IF(Input!$A$11="Weekly",ER92/(Formulas!$A$3*1),ER92/(Formulas!$A$3*2))),1),ROUND(MIN(1,IF(Input!$A$11="Weekly",ER92/(Formulas!$A$3*1),ER92/(Formulas!$A$3*2))),1)*$C92))</f>
        <v>0</v>
      </c>
      <c r="EU92" s="79"/>
      <c r="EV92" s="77"/>
      <c r="EW92" s="77"/>
      <c r="EX92" s="80">
        <f>IF($C92="",ROUND(MIN(1,IF(Input!$A$11="Weekly",EV92/(Formulas!$A$3*1),EV92/(Formulas!$A$3*2))),1),IF(TEXT(ISNUMBER($C92),"#####")="False",ROUND(MIN(1,IF(Input!$A$11="Weekly",EV92/(Formulas!$A$3*1),EV92/(Formulas!$A$3*2))),1),ROUND(MIN(1,IF(Input!$A$11="Weekly",EV92/(Formulas!$A$3*1),EV92/(Formulas!$A$3*2))),1)*$C92))</f>
        <v>0</v>
      </c>
      <c r="EY92" s="79"/>
      <c r="EZ92" s="77"/>
      <c r="FA92" s="77"/>
      <c r="FB92" s="80">
        <f>IF($C92="",ROUND(MIN(1,IF(Input!$A$11="Weekly",EZ92/(Formulas!$A$3*1),EZ92/(Formulas!$A$3*2))),1),IF(TEXT(ISNUMBER($C92),"#####")="False",ROUND(MIN(1,IF(Input!$A$11="Weekly",EZ92/(Formulas!$A$3*1),EZ92/(Formulas!$A$3*2))),1),ROUND(MIN(1,IF(Input!$A$11="Weekly",EZ92/(Formulas!$A$3*1),EZ92/(Formulas!$A$3*2))),1)*$C92))</f>
        <v>0</v>
      </c>
      <c r="FC92" s="79"/>
      <c r="FD92" s="77"/>
      <c r="FE92" s="77"/>
      <c r="FF92" s="80">
        <f>IF($C92="",ROUND(MIN(1,IF(Input!$A$11="Weekly",FD92/(Formulas!$A$3*1),FD92/(Formulas!$A$3*2))),1),IF(TEXT(ISNUMBER($C92),"#####")="False",ROUND(MIN(1,IF(Input!$A$11="Weekly",FD92/(Formulas!$A$3*1),FD92/(Formulas!$A$3*2))),1),ROUND(MIN(1,IF(Input!$A$11="Weekly",FD92/(Formulas!$A$3*1),FD92/(Formulas!$A$3*2))),1)*$C92))</f>
        <v>0</v>
      </c>
      <c r="FG92" s="79"/>
      <c r="FH92" s="77"/>
      <c r="FI92" s="77"/>
      <c r="FJ92" s="80">
        <f>IF($C92="",ROUND(MIN(1,IF(Input!$A$11="Weekly",FH92/(Formulas!$A$3*1),FH92/(Formulas!$A$3*2))),1),IF(TEXT(ISNUMBER($C92),"#####")="False",ROUND(MIN(1,IF(Input!$A$11="Weekly",FH92/(Formulas!$A$3*1),FH92/(Formulas!$A$3*2))),1),ROUND(MIN(1,IF(Input!$A$11="Weekly",FH92/(Formulas!$A$3*1),FH92/(Formulas!$A$3*2))),1)*$C92))</f>
        <v>0</v>
      </c>
      <c r="FK92" s="79"/>
      <c r="FL92" s="77"/>
      <c r="FM92" s="77"/>
      <c r="FN92" s="80">
        <f>IF($C92="",ROUND(MIN(1,IF(Input!$A$11="Weekly",FL92/(Formulas!$A$3*1),FL92/(Formulas!$A$3*2))),1),IF(TEXT(ISNUMBER($C92),"#####")="False",ROUND(MIN(1,IF(Input!$A$11="Weekly",FL92/(Formulas!$A$3*1),FL92/(Formulas!$A$3*2))),1),ROUND(MIN(1,IF(Input!$A$11="Weekly",FL92/(Formulas!$A$3*1),FL92/(Formulas!$A$3*2))),1)*$C92))</f>
        <v>0</v>
      </c>
      <c r="FO92" s="79"/>
      <c r="FP92" s="77"/>
      <c r="FQ92" s="77"/>
      <c r="FR92" s="80">
        <f>IF($C92="",ROUND(MIN(1,IF(Input!$A$11="Weekly",FP92/(Formulas!$A$3*1),FP92/(Formulas!$A$3*2))),1),IF(TEXT(ISNUMBER($C92),"#####")="False",ROUND(MIN(1,IF(Input!$A$11="Weekly",FP92/(Formulas!$A$3*1),FP92/(Formulas!$A$3*2))),1),ROUND(MIN(1,IF(Input!$A$11="Weekly",FP92/(Formulas!$A$3*1),FP92/(Formulas!$A$3*2))),1)*$C92))</f>
        <v>0</v>
      </c>
      <c r="FS92" s="79"/>
      <c r="FT92" s="77"/>
      <c r="FU92" s="77"/>
      <c r="FV92" s="80">
        <f>IF($C92="",ROUND(MIN(1,IF(Input!$A$11="Weekly",FT92/(Formulas!$A$3*1),FT92/(Formulas!$A$3*2))),1),IF(TEXT(ISNUMBER($C92),"#####")="False",ROUND(MIN(1,IF(Input!$A$11="Weekly",FT92/(Formulas!$A$3*1),FT92/(Formulas!$A$3*2))),1),ROUND(MIN(1,IF(Input!$A$11="Weekly",FT92/(Formulas!$A$3*1),FT92/(Formulas!$A$3*2))),1)*$C92))</f>
        <v>0</v>
      </c>
      <c r="FW92" s="79"/>
      <c r="FX92" s="77"/>
      <c r="FY92" s="77"/>
      <c r="FZ92" s="80">
        <f>IF($C92="",ROUND(MIN(1,IF(Input!$A$11="Weekly",FX92/(Formulas!$A$3*1),FX92/(Formulas!$A$3*2))),1),IF(TEXT(ISNUMBER($C92),"#####")="False",ROUND(MIN(1,IF(Input!$A$11="Weekly",FX92/(Formulas!$A$3*1),FX92/(Formulas!$A$3*2))),1),ROUND(MIN(1,IF(Input!$A$11="Weekly",FX92/(Formulas!$A$3*1),FX92/(Formulas!$A$3*2))),1)*$C92))</f>
        <v>0</v>
      </c>
      <c r="GA92" s="79"/>
      <c r="GB92" s="77"/>
      <c r="GC92" s="77"/>
      <c r="GD92" s="80">
        <f>IF($C92="",ROUND(MIN(1,IF(Input!$A$11="Weekly",GB92/(Formulas!$A$3*1),GB92/(Formulas!$A$3*2))),1),IF(TEXT(ISNUMBER($C92),"#####")="False",ROUND(MIN(1,IF(Input!$A$11="Weekly",GB92/(Formulas!$A$3*1),GB92/(Formulas!$A$3*2))),1),ROUND(MIN(1,IF(Input!$A$11="Weekly",GB92/(Formulas!$A$3*1),GB92/(Formulas!$A$3*2))),1)*$C92))</f>
        <v>0</v>
      </c>
      <c r="GE92" s="79"/>
      <c r="GF92" s="77"/>
      <c r="GG92" s="77"/>
      <c r="GH92" s="80">
        <f>IF($C92="",ROUND(MIN(1,IF(Input!$A$11="Weekly",GF92/(Formulas!$A$3*1),GF92/(Formulas!$A$3*2))),1),IF(TEXT(ISNUMBER($C92),"#####")="False",ROUND(MIN(1,IF(Input!$A$11="Weekly",GF92/(Formulas!$A$3*1),GF92/(Formulas!$A$3*2))),1),ROUND(MIN(1,IF(Input!$A$11="Weekly",GF92/(Formulas!$A$3*1),GF92/(Formulas!$A$3*2))),1)*$C92))</f>
        <v>0</v>
      </c>
      <c r="GI92" s="79"/>
      <c r="GJ92" s="77"/>
      <c r="GK92" s="77"/>
      <c r="GL92" s="80">
        <f>IF($C92="",ROUND(MIN(1,IF(Input!$A$11="Weekly",GJ92/(Formulas!$A$3*1),GJ92/(Formulas!$A$3*2))),1),IF(TEXT(ISNUMBER($C92),"#####")="False",ROUND(MIN(1,IF(Input!$A$11="Weekly",GJ92/(Formulas!$A$3*1),GJ92/(Formulas!$A$3*2))),1),ROUND(MIN(1,IF(Input!$A$11="Weekly",GJ92/(Formulas!$A$3*1),GJ92/(Formulas!$A$3*2))),1)*$C92))</f>
        <v>0</v>
      </c>
      <c r="GM92" s="79"/>
      <c r="GN92" s="77"/>
      <c r="GO92" s="77"/>
      <c r="GP92" s="80">
        <f>IF($C92="",ROUND(MIN(1,IF(Input!$A$11="Weekly",GN92/(Formulas!$A$3*1),GN92/(Formulas!$A$3*2))),1),IF(TEXT(ISNUMBER($C92),"#####")="False",ROUND(MIN(1,IF(Input!$A$11="Weekly",GN92/(Formulas!$A$3*1),GN92/(Formulas!$A$3*2))),1),ROUND(MIN(1,IF(Input!$A$11="Weekly",GN92/(Formulas!$A$3*1),GN92/(Formulas!$A$3*2))),1)*$C92))</f>
        <v>0</v>
      </c>
      <c r="GQ92" s="79"/>
      <c r="GR92" s="77"/>
      <c r="GS92" s="77"/>
      <c r="GT92" s="80">
        <f>IF($C92="",ROUND(MIN(1,IF(Input!$A$11="Weekly",GR92/(Formulas!$A$3*1),GR92/(Formulas!$A$3*2))),1),IF(TEXT(ISNUMBER($C92),"#####")="False",ROUND(MIN(1,IF(Input!$A$11="Weekly",GR92/(Formulas!$A$3*1),GR92/(Formulas!$A$3*2))),1),ROUND(MIN(1,IF(Input!$A$11="Weekly",GR92/(Formulas!$A$3*1),GR92/(Formulas!$A$3*2))),1)*$C92))</f>
        <v>0</v>
      </c>
      <c r="GU92" s="79"/>
      <c r="GV92" s="77"/>
      <c r="GW92" s="77"/>
      <c r="GX92" s="80">
        <f>IF($C92="",ROUND(MIN(1,IF(Input!$A$11="Weekly",GV92/(Formulas!$A$3*1),GV92/(Formulas!$A$3*2))),1),IF(TEXT(ISNUMBER($C92),"#####")="False",ROUND(MIN(1,IF(Input!$A$11="Weekly",GV92/(Formulas!$A$3*1),GV92/(Formulas!$A$3*2))),1),ROUND(MIN(1,IF(Input!$A$11="Weekly",GV92/(Formulas!$A$3*1),GV92/(Formulas!$A$3*2))),1)*$C92))</f>
        <v>0</v>
      </c>
      <c r="GY92" s="79"/>
      <c r="GZ92" s="77"/>
      <c r="HA92" s="77"/>
      <c r="HB92" s="80">
        <f>IF($C92="",ROUND(MIN(1,IF(Input!$A$11="Weekly",GZ92/(Formulas!$A$3*1),GZ92/(Formulas!$A$3*2))),1),IF(TEXT(ISNUMBER($C92),"#####")="False",ROUND(MIN(1,IF(Input!$A$11="Weekly",GZ92/(Formulas!$A$3*1),GZ92/(Formulas!$A$3*2))),1),ROUND(MIN(1,IF(Input!$A$11="Weekly",GZ92/(Formulas!$A$3*1),GZ92/(Formulas!$A$3*2))),1)*$C92))</f>
        <v>0</v>
      </c>
      <c r="HC92" s="79"/>
      <c r="HD92" s="77"/>
      <c r="HE92" s="77"/>
      <c r="HF92" s="80">
        <f>IF($C92="",ROUND(MIN(1,IF(Input!$A$11="Weekly",HD92/(Formulas!$A$3*1),HD92/(Formulas!$A$3*2))),1),IF(TEXT(ISNUMBER($C92),"#####")="False",ROUND(MIN(1,IF(Input!$A$11="Weekly",HD92/(Formulas!$A$3*1),HD92/(Formulas!$A$3*2))),1),ROUND(MIN(1,IF(Input!$A$11="Weekly",HD92/(Formulas!$A$3*1),HD92/(Formulas!$A$3*2))),1)*$C92))</f>
        <v>0</v>
      </c>
      <c r="HG92" s="79"/>
      <c r="HH92" s="35"/>
      <c r="HI92" s="35">
        <f t="shared" si="221"/>
        <v>0</v>
      </c>
      <c r="HJ92" s="35"/>
      <c r="HK92" s="35">
        <f t="shared" si="222"/>
        <v>0</v>
      </c>
      <c r="HL92" s="35"/>
      <c r="HM92" s="35">
        <f t="shared" si="223"/>
        <v>0</v>
      </c>
      <c r="HN92" s="35"/>
      <c r="HO92" s="35">
        <f t="shared" si="224"/>
        <v>0</v>
      </c>
      <c r="HP92" s="35"/>
      <c r="HQ92" s="35"/>
      <c r="HR92" s="35"/>
      <c r="HS92" s="35"/>
      <c r="HT92" s="35"/>
    </row>
    <row r="93" spans="1:228" x14ac:dyDescent="0.25">
      <c r="B93" s="74"/>
      <c r="D93" s="77"/>
      <c r="E93" s="77"/>
      <c r="F93" s="80">
        <f>IF($C93="",ROUND(MIN(1,IF(Input!$A$11="Weekly",D93/(Formulas!$A$3*1),D93/(Formulas!$A$3*2))),1),IF(TEXT(ISNUMBER($C93),"#####")="False",ROUND(MIN(1,IF(Input!$A$11="Weekly",D93/(Formulas!$A$3*1),D93/(Formulas!$A$3*2))),1),ROUND(MIN(1,IF(Input!$A$11="Weekly",D93/(Formulas!$A$3*1),D93/(Formulas!$A$3*2))),1)*$C93))</f>
        <v>0</v>
      </c>
      <c r="G93" s="101"/>
      <c r="H93" s="77"/>
      <c r="I93" s="77"/>
      <c r="J93" s="80">
        <f>IF($C93="",ROUND(MIN(1,IF(Input!$A$11="Weekly",H93/(Formulas!$A$3*1),H93/(Formulas!$A$3*2))),1),IF(TEXT(ISNUMBER($C93),"#####")="False",ROUND(MIN(1,IF(Input!$A$11="Weekly",H93/(Formulas!$A$3*1),H93/(Formulas!$A$3*2))),1),ROUND(MIN(1,IF(Input!$A$11="Weekly",H93/(Formulas!$A$3*1),H93/(Formulas!$A$3*2))),1)*$C93))</f>
        <v>0</v>
      </c>
      <c r="K93" s="101"/>
      <c r="L93" s="77"/>
      <c r="M93" s="77"/>
      <c r="N93" s="80">
        <f>IF($C93="",ROUND(MIN(1,IF(Input!$A$11="Weekly",L93/(Formulas!$A$3*1),L93/(Formulas!$A$3*2))),1),IF(TEXT(ISNUMBER($C93),"#####")="False",ROUND(MIN(1,IF(Input!$A$11="Weekly",L93/(Formulas!$A$3*1),L93/(Formulas!$A$3*2))),1),ROUND(MIN(1,IF(Input!$A$11="Weekly",L93/(Formulas!$A$3*1),L93/(Formulas!$A$3*2))),1)*$C93))</f>
        <v>0</v>
      </c>
      <c r="O93" s="101"/>
      <c r="P93" s="77"/>
      <c r="Q93" s="77"/>
      <c r="R93" s="80">
        <f>IF($C93="",ROUND(MIN(1,IF(Input!$A$11="Weekly",P93/(Formulas!$A$3*1),P93/(Formulas!$A$3*2))),1),IF(TEXT(ISNUMBER($C93),"#####")="False",ROUND(MIN(1,IF(Input!$A$11="Weekly",P93/(Formulas!$A$3*1),P93/(Formulas!$A$3*2))),1),ROUND(MIN(1,IF(Input!$A$11="Weekly",P93/(Formulas!$A$3*1),P93/(Formulas!$A$3*2))),1)*$C93))</f>
        <v>0</v>
      </c>
      <c r="S93" s="101"/>
      <c r="T93" s="77"/>
      <c r="U93" s="77"/>
      <c r="V93" s="80">
        <f>IF($C93="",ROUND(MIN(1,IF(Input!$A$11="Weekly",T93/(Formulas!$A$3*1),T93/(Formulas!$A$3*2))),1),IF(TEXT(ISNUMBER($C93),"#####")="False",ROUND(MIN(1,IF(Input!$A$11="Weekly",T93/(Formulas!$A$3*1),T93/(Formulas!$A$3*2))),1),ROUND(MIN(1,IF(Input!$A$11="Weekly",T93/(Formulas!$A$3*1),T93/(Formulas!$A$3*2))),1)*$C93))</f>
        <v>0</v>
      </c>
      <c r="W93" s="79"/>
      <c r="X93" s="77"/>
      <c r="Y93" s="77"/>
      <c r="Z93" s="80">
        <f>IF($C93="",ROUND(MIN(1,IF(Input!$A$11="Weekly",X93/(Formulas!$A$3*1),X93/(Formulas!$A$3*2))),1),IF(TEXT(ISNUMBER($C93),"#####")="False",ROUND(MIN(1,IF(Input!$A$11="Weekly",X93/(Formulas!$A$3*1),X93/(Formulas!$A$3*2))),1),ROUND(MIN(1,IF(Input!$A$11="Weekly",X93/(Formulas!$A$3*1),X93/(Formulas!$A$3*2))),1)*$C93))</f>
        <v>0</v>
      </c>
      <c r="AA93" s="101"/>
      <c r="AB93" s="77"/>
      <c r="AC93" s="77"/>
      <c r="AD93" s="80">
        <f>IF($C93="",ROUND(MIN(1,IF(Input!$A$11="Weekly",AB93/(Formulas!$A$3*1),AB93/(Formulas!$A$3*2))),1),IF(TEXT(ISNUMBER($C93),"#####")="False",ROUND(MIN(1,IF(Input!$A$11="Weekly",AB93/(Formulas!$A$3*1),AB93/(Formulas!$A$3*2))),1),ROUND(MIN(1,IF(Input!$A$11="Weekly",AB93/(Formulas!$A$3*1),AB93/(Formulas!$A$3*2))),1)*$C93))</f>
        <v>0</v>
      </c>
      <c r="AE93" s="101"/>
      <c r="AF93" s="77"/>
      <c r="AG93" s="77"/>
      <c r="AH93" s="80">
        <f>IF($C93="",ROUND(MIN(1,IF(Input!$A$11="Weekly",AF93/(Formulas!$A$3*1),AF93/(Formulas!$A$3*2))),1),IF(TEXT(ISNUMBER($C93),"#####")="False",ROUND(MIN(1,IF(Input!$A$11="Weekly",AF93/(Formulas!$A$3*1),AF93/(Formulas!$A$3*2))),1),ROUND(MIN(1,IF(Input!$A$11="Weekly",AF93/(Formulas!$A$3*1),AF93/(Formulas!$A$3*2))),1)*$C93))</f>
        <v>0</v>
      </c>
      <c r="AI93" s="101"/>
      <c r="AJ93" s="77"/>
      <c r="AK93" s="77"/>
      <c r="AL93" s="80">
        <f>IF($C93="",ROUND(MIN(1,IF(Input!$A$11="Weekly",AJ93/(Formulas!$A$3*1),AJ93/(Formulas!$A$3*2))),1),IF(TEXT(ISNUMBER($C93),"#####")="False",ROUND(MIN(1,IF(Input!$A$11="Weekly",AJ93/(Formulas!$A$3*1),AJ93/(Formulas!$A$3*2))),1),ROUND(MIN(1,IF(Input!$A$11="Weekly",AJ93/(Formulas!$A$3*1),AJ93/(Formulas!$A$3*2))),1)*$C93))</f>
        <v>0</v>
      </c>
      <c r="AM93" s="79"/>
      <c r="AN93" s="77"/>
      <c r="AO93" s="77"/>
      <c r="AP93" s="80">
        <f>IF($C93="",ROUND(MIN(1,IF(Input!$A$11="Weekly",AN93/(Formulas!$A$3*1),AN93/(Formulas!$A$3*2))),1),IF(TEXT(ISNUMBER($C93),"#####")="False",ROUND(MIN(1,IF(Input!$A$11="Weekly",AN93/(Formulas!$A$3*1),AN93/(Formulas!$A$3*2))),1),ROUND(MIN(1,IF(Input!$A$11="Weekly",AN93/(Formulas!$A$3*1),AN93/(Formulas!$A$3*2))),1)*$C93))</f>
        <v>0</v>
      </c>
      <c r="AQ93" s="79"/>
      <c r="AR93" s="77"/>
      <c r="AS93" s="77"/>
      <c r="AT93" s="80">
        <f>IF($C93="",ROUND(MIN(1,IF(Input!$A$11="Weekly",AR93/(Formulas!$A$3*1),AR93/(Formulas!$A$3*2))),1),IF(TEXT(ISNUMBER($C93),"#####")="False",ROUND(MIN(1,IF(Input!$A$11="Weekly",AR93/(Formulas!$A$3*1),AR93/(Formulas!$A$3*2))),1),ROUND(MIN(1,IF(Input!$A$11="Weekly",AR93/(Formulas!$A$3*1),AR93/(Formulas!$A$3*2))),1)*$C93))</f>
        <v>0</v>
      </c>
      <c r="AU93" s="79"/>
      <c r="AV93" s="77"/>
      <c r="AW93" s="77"/>
      <c r="AX93" s="80">
        <f>IF($C93="",ROUND(MIN(1,IF(Input!$A$11="Weekly",AV93/(Formulas!$A$3*1),AV93/(Formulas!$A$3*2))),1),IF(TEXT(ISNUMBER($C93),"#####")="False",ROUND(MIN(1,IF(Input!$A$11="Weekly",AV93/(Formulas!$A$3*1),AV93/(Formulas!$A$3*2))),1),ROUND(MIN(1,IF(Input!$A$11="Weekly",AV93/(Formulas!$A$3*1),AV93/(Formulas!$A$3*2))),1)*$C93))</f>
        <v>0</v>
      </c>
      <c r="AY93" s="79"/>
      <c r="AZ93" s="77"/>
      <c r="BA93" s="77"/>
      <c r="BB93" s="80">
        <f>IF($C93="",ROUND(MIN(1,IF(Input!$A$11="Weekly",AZ93/(Formulas!$A$3*1),AZ93/(Formulas!$A$3*2))),1),IF(TEXT(ISNUMBER($C93),"#####")="False",ROUND(MIN(1,IF(Input!$A$11="Weekly",AZ93/(Formulas!$A$3*1),AZ93/(Formulas!$A$3*2))),1),ROUND(MIN(1,IF(Input!$A$11="Weekly",AZ93/(Formulas!$A$3*1),AZ93/(Formulas!$A$3*2))),1)*$C93))</f>
        <v>0</v>
      </c>
      <c r="BC93" s="79"/>
      <c r="BD93" s="77"/>
      <c r="BE93" s="77"/>
      <c r="BF93" s="80">
        <f>IF($C93="",ROUND(MIN(1,IF(Input!$A$11="Weekly",BD93/(Formulas!$A$3*1),BD93/(Formulas!$A$3*2))),1),IF(TEXT(ISNUMBER($C93),"#####")="False",ROUND(MIN(1,IF(Input!$A$11="Weekly",BD93/(Formulas!$A$3*1),BD93/(Formulas!$A$3*2))),1),ROUND(MIN(1,IF(Input!$A$11="Weekly",BD93/(Formulas!$A$3*1),BD93/(Formulas!$A$3*2))),1)*$C93))</f>
        <v>0</v>
      </c>
      <c r="BG93" s="79"/>
      <c r="BH93" s="77"/>
      <c r="BI93" s="77"/>
      <c r="BJ93" s="80">
        <f>IF($C93="",ROUND(MIN(1,IF(Input!$A$11="Weekly",BH93/(Formulas!$A$3*1),BH93/(Formulas!$A$3*2))),1),IF(TEXT(ISNUMBER($C93),"#####")="False",ROUND(MIN(1,IF(Input!$A$11="Weekly",BH93/(Formulas!$A$3*1),BH93/(Formulas!$A$3*2))),1),ROUND(MIN(1,IF(Input!$A$11="Weekly",BH93/(Formulas!$A$3*1),BH93/(Formulas!$A$3*2))),1)*$C93))</f>
        <v>0</v>
      </c>
      <c r="BK93" s="79"/>
      <c r="BL93" s="77"/>
      <c r="BM93" s="77"/>
      <c r="BN93" s="80">
        <f>IF($C93="",ROUND(MIN(1,IF(Input!$A$11="Weekly",BL93/(Formulas!$A$3*1),BL93/(Formulas!$A$3*2))),1),IF(TEXT(ISNUMBER($C93),"#####")="False",ROUND(MIN(1,IF(Input!$A$11="Weekly",BL93/(Formulas!$A$3*1),BL93/(Formulas!$A$3*2))),1),ROUND(MIN(1,IF(Input!$A$11="Weekly",BL93/(Formulas!$A$3*1),BL93/(Formulas!$A$3*2))),1)*$C93))</f>
        <v>0</v>
      </c>
      <c r="BO93" s="79"/>
      <c r="BP93" s="77"/>
      <c r="BQ93" s="77"/>
      <c r="BR93" s="80">
        <f>IF($C93="",ROUND(MIN(1,IF(Input!$A$11="Weekly",BP93/(Formulas!$A$3*1),BP93/(Formulas!$A$3*2))),1),IF(TEXT(ISNUMBER($C93),"#####")="False",ROUND(MIN(1,IF(Input!$A$11="Weekly",BP93/(Formulas!$A$3*1),BP93/(Formulas!$A$3*2))),1),ROUND(MIN(1,IF(Input!$A$11="Weekly",BP93/(Formulas!$A$3*1),BP93/(Formulas!$A$3*2))),1)*$C93))</f>
        <v>0</v>
      </c>
      <c r="BS93" s="79"/>
      <c r="BT93" s="77"/>
      <c r="BU93" s="77"/>
      <c r="BV93" s="80">
        <f>IF($C93="",ROUND(MIN(1,IF(Input!$A$11="Weekly",BT93/(Formulas!$A$3*1),BT93/(Formulas!$A$3*2))),1),IF(TEXT(ISNUMBER($C93),"#####")="False",ROUND(MIN(1,IF(Input!$A$11="Weekly",BT93/(Formulas!$A$3*1),BT93/(Formulas!$A$3*2))),1),ROUND(MIN(1,IF(Input!$A$11="Weekly",BT93/(Formulas!$A$3*1),BT93/(Formulas!$A$3*2))),1)*$C93))</f>
        <v>0</v>
      </c>
      <c r="BW93" s="79"/>
      <c r="BX93" s="77"/>
      <c r="BY93" s="77"/>
      <c r="BZ93" s="80">
        <f>IF($C93="",ROUND(MIN(1,IF(Input!$A$11="Weekly",BX93/(Formulas!$A$3*1),BX93/(Formulas!$A$3*2))),1),IF(TEXT(ISNUMBER($C93),"#####")="False",ROUND(MIN(1,IF(Input!$A$11="Weekly",BX93/(Formulas!$A$3*1),BX93/(Formulas!$A$3*2))),1),ROUND(MIN(1,IF(Input!$A$11="Weekly",BX93/(Formulas!$A$3*1),BX93/(Formulas!$A$3*2))),1)*$C93))</f>
        <v>0</v>
      </c>
      <c r="CA93" s="79"/>
      <c r="CB93" s="77"/>
      <c r="CC93" s="77"/>
      <c r="CD93" s="80">
        <f>IF($C93="",ROUND(MIN(1,IF(Input!$A$11="Weekly",CB93/(Formulas!$A$3*1),CB93/(Formulas!$A$3*2))),1),IF(TEXT(ISNUMBER($C93),"#####")="False",ROUND(MIN(1,IF(Input!$A$11="Weekly",CB93/(Formulas!$A$3*1),CB93/(Formulas!$A$3*2))),1),ROUND(MIN(1,IF(Input!$A$11="Weekly",CB93/(Formulas!$A$3*1),CB93/(Formulas!$A$3*2))),1)*$C93))</f>
        <v>0</v>
      </c>
      <c r="CE93" s="79"/>
      <c r="CF93" s="77"/>
      <c r="CG93" s="77"/>
      <c r="CH93" s="80">
        <f>IF($C93="",ROUND(MIN(1,IF(Input!$A$11="Weekly",CF93/(Formulas!$A$3*1),CF93/(Formulas!$A$3*2))),1),IF(TEXT(ISNUMBER($C93),"#####")="False",ROUND(MIN(1,IF(Input!$A$11="Weekly",CF93/(Formulas!$A$3*1),CF93/(Formulas!$A$3*2))),1),ROUND(MIN(1,IF(Input!$A$11="Weekly",CF93/(Formulas!$A$3*1),CF93/(Formulas!$A$3*2))),1)*$C93))</f>
        <v>0</v>
      </c>
      <c r="CI93" s="79"/>
      <c r="CJ93" s="77"/>
      <c r="CK93" s="77"/>
      <c r="CL93" s="80">
        <f>IF($C93="",ROUND(MIN(1,IF(Input!$A$11="Weekly",CJ93/(Formulas!$A$3*1),CJ93/(Formulas!$A$3*2))),1),IF(TEXT(ISNUMBER($C93),"#####")="False",ROUND(MIN(1,IF(Input!$A$11="Weekly",CJ93/(Formulas!$A$3*1),CJ93/(Formulas!$A$3*2))),1),ROUND(MIN(1,IF(Input!$A$11="Weekly",CJ93/(Formulas!$A$3*1),CJ93/(Formulas!$A$3*2))),1)*$C93))</f>
        <v>0</v>
      </c>
      <c r="CM93" s="79"/>
      <c r="CN93" s="77"/>
      <c r="CO93" s="77"/>
      <c r="CP93" s="80">
        <f>IF($C93="",ROUND(MIN(1,IF(Input!$A$11="Weekly",CN93/(Formulas!$A$3*1),CN93/(Formulas!$A$3*2))),1),IF(TEXT(ISNUMBER($C93),"#####")="False",ROUND(MIN(1,IF(Input!$A$11="Weekly",CN93/(Formulas!$A$3*1),CN93/(Formulas!$A$3*2))),1),ROUND(MIN(1,IF(Input!$A$11="Weekly",CN93/(Formulas!$A$3*1),CN93/(Formulas!$A$3*2))),1)*$C93))</f>
        <v>0</v>
      </c>
      <c r="CQ93" s="79"/>
      <c r="CR93" s="77"/>
      <c r="CS93" s="77"/>
      <c r="CT93" s="80">
        <f>IF($C93="",ROUND(MIN(1,IF(Input!$A$11="Weekly",CR93/(Formulas!$A$3*1),CR93/(Formulas!$A$3*2))),1),IF(TEXT(ISNUMBER($C93),"#####")="False",ROUND(MIN(1,IF(Input!$A$11="Weekly",CR93/(Formulas!$A$3*1),CR93/(Formulas!$A$3*2))),1),ROUND(MIN(1,IF(Input!$A$11="Weekly",CR93/(Formulas!$A$3*1),CR93/(Formulas!$A$3*2))),1)*$C93))</f>
        <v>0</v>
      </c>
      <c r="CU93" s="79"/>
      <c r="CV93" s="77"/>
      <c r="CW93" s="77"/>
      <c r="CX93" s="80">
        <f>IF($C93="",ROUND(MIN(1,IF(Input!$A$11="Weekly",CV93/(Formulas!$A$3*1),CV93/(Formulas!$A$3*2))),1),IF(TEXT(ISNUMBER($C93),"#####")="False",ROUND(MIN(1,IF(Input!$A$11="Weekly",CV93/(Formulas!$A$3*1),CV93/(Formulas!$A$3*2))),1),ROUND(MIN(1,IF(Input!$A$11="Weekly",CV93/(Formulas!$A$3*1),CV93/(Formulas!$A$3*2))),1)*$C93))</f>
        <v>0</v>
      </c>
      <c r="CY93" s="79"/>
      <c r="CZ93" s="77"/>
      <c r="DA93" s="77"/>
      <c r="DB93" s="80">
        <f>IF($C93="",ROUND(MIN(1,IF(Input!$A$11="Weekly",CZ93/(Formulas!$A$3*1),CZ93/(Formulas!$A$3*2))),1),IF(TEXT(ISNUMBER($C93),"#####")="False",ROUND(MIN(1,IF(Input!$A$11="Weekly",CZ93/(Formulas!$A$3*1),CZ93/(Formulas!$A$3*2))),1),ROUND(MIN(1,IF(Input!$A$11="Weekly",CZ93/(Formulas!$A$3*1),CZ93/(Formulas!$A$3*2))),1)*$C93))</f>
        <v>0</v>
      </c>
      <c r="DC93" s="79"/>
      <c r="DD93" s="77"/>
      <c r="DE93" s="77"/>
      <c r="DF93" s="80">
        <f>IF($C93="",ROUND(MIN(1,IF(Input!$A$11="Weekly",DD93/(Formulas!$A$3*1),DD93/(Formulas!$A$3*2))),1),IF(TEXT(ISNUMBER($C93),"#####")="False",ROUND(MIN(1,IF(Input!$A$11="Weekly",DD93/(Formulas!$A$3*1),DD93/(Formulas!$A$3*2))),1),ROUND(MIN(1,IF(Input!$A$11="Weekly",DD93/(Formulas!$A$3*1),DD93/(Formulas!$A$3*2))),1)*$C93))</f>
        <v>0</v>
      </c>
      <c r="DG93" s="79"/>
      <c r="DH93" s="77"/>
      <c r="DI93" s="77"/>
      <c r="DJ93" s="80">
        <f>IF($C93="",ROUND(MIN(1,IF(Input!$A$11="Weekly",DH93/(Formulas!$A$3*1),DH93/(Formulas!$A$3*2))),1),IF(TEXT(ISNUMBER($C93),"#####")="False",ROUND(MIN(1,IF(Input!$A$11="Weekly",DH93/(Formulas!$A$3*1),DH93/(Formulas!$A$3*2))),1),ROUND(MIN(1,IF(Input!$A$11="Weekly",DH93/(Formulas!$A$3*1),DH93/(Formulas!$A$3*2))),1)*$C93))</f>
        <v>0</v>
      </c>
      <c r="DK93" s="79"/>
      <c r="DL93" s="77"/>
      <c r="DM93" s="77"/>
      <c r="DN93" s="80">
        <f>IF($C93="",ROUND(MIN(1,IF(Input!$A$11="Weekly",DL93/(Formulas!$A$3*1),DL93/(Formulas!$A$3*2))),1),IF(TEXT(ISNUMBER($C93),"#####")="False",ROUND(MIN(1,IF(Input!$A$11="Weekly",DL93/(Formulas!$A$3*1),DL93/(Formulas!$A$3*2))),1),ROUND(MIN(1,IF(Input!$A$11="Weekly",DL93/(Formulas!$A$3*1),DL93/(Formulas!$A$3*2))),1)*$C93))</f>
        <v>0</v>
      </c>
      <c r="DO93" s="79"/>
      <c r="DP93" s="77"/>
      <c r="DQ93" s="77"/>
      <c r="DR93" s="80">
        <f>IF($C93="",ROUND(MIN(1,IF(Input!$A$11="Weekly",DP93/(Formulas!$A$3*1),DP93/(Formulas!$A$3*2))),1),IF(TEXT(ISNUMBER($C93),"#####")="False",ROUND(MIN(1,IF(Input!$A$11="Weekly",DP93/(Formulas!$A$3*1),DP93/(Formulas!$A$3*2))),1),ROUND(MIN(1,IF(Input!$A$11="Weekly",DP93/(Formulas!$A$3*1),DP93/(Formulas!$A$3*2))),1)*$C93))</f>
        <v>0</v>
      </c>
      <c r="DS93" s="79"/>
      <c r="DT93" s="77"/>
      <c r="DU93" s="77"/>
      <c r="DV93" s="80">
        <f>IF($C93="",ROUND(MIN(1,IF(Input!$A$11="Weekly",DT93/(Formulas!$A$3*1),DT93/(Formulas!$A$3*2))),1),IF(TEXT(ISNUMBER($C93),"#####")="False",ROUND(MIN(1,IF(Input!$A$11="Weekly",DT93/(Formulas!$A$3*1),DT93/(Formulas!$A$3*2))),1),ROUND(MIN(1,IF(Input!$A$11="Weekly",DT93/(Formulas!$A$3*1),DT93/(Formulas!$A$3*2))),1)*$C93))</f>
        <v>0</v>
      </c>
      <c r="DW93" s="79"/>
      <c r="DX93" s="77"/>
      <c r="DY93" s="77"/>
      <c r="DZ93" s="80">
        <f>IF($C93="",ROUND(MIN(1,IF(Input!$A$11="Weekly",DX93/(Formulas!$A$3*1),DX93/(Formulas!$A$3*2))),1),IF(TEXT(ISNUMBER($C93),"#####")="False",ROUND(MIN(1,IF(Input!$A$11="Weekly",DX93/(Formulas!$A$3*1),DX93/(Formulas!$A$3*2))),1),ROUND(MIN(1,IF(Input!$A$11="Weekly",DX93/(Formulas!$A$3*1),DX93/(Formulas!$A$3*2))),1)*$C93))</f>
        <v>0</v>
      </c>
      <c r="EA93" s="79"/>
      <c r="EB93" s="77"/>
      <c r="EC93" s="77"/>
      <c r="ED93" s="80">
        <f>IF($C93="",ROUND(MIN(1,IF(Input!$A$11="Weekly",EB93/(Formulas!$A$3*1),EB93/(Formulas!$A$3*2))),1),IF(TEXT(ISNUMBER($C93),"#####")="False",ROUND(MIN(1,IF(Input!$A$11="Weekly",EB93/(Formulas!$A$3*1),EB93/(Formulas!$A$3*2))),1),ROUND(MIN(1,IF(Input!$A$11="Weekly",EB93/(Formulas!$A$3*1),EB93/(Formulas!$A$3*2))),1)*$C93))</f>
        <v>0</v>
      </c>
      <c r="EE93" s="79"/>
      <c r="EF93" s="77"/>
      <c r="EG93" s="77"/>
      <c r="EH93" s="80">
        <f>IF($C93="",ROUND(MIN(1,IF(Input!$A$11="Weekly",EF93/(Formulas!$A$3*1),EF93/(Formulas!$A$3*2))),1),IF(TEXT(ISNUMBER($C93),"#####")="False",ROUND(MIN(1,IF(Input!$A$11="Weekly",EF93/(Formulas!$A$3*1),EF93/(Formulas!$A$3*2))),1),ROUND(MIN(1,IF(Input!$A$11="Weekly",EF93/(Formulas!$A$3*1),EF93/(Formulas!$A$3*2))),1)*$C93))</f>
        <v>0</v>
      </c>
      <c r="EI93" s="79"/>
      <c r="EJ93" s="77"/>
      <c r="EK93" s="77"/>
      <c r="EL93" s="80">
        <f>IF($C93="",ROUND(MIN(1,IF(Input!$A$11="Weekly",EJ93/(Formulas!$A$3*1),EJ93/(Formulas!$A$3*2))),1),IF(TEXT(ISNUMBER($C93),"#####")="False",ROUND(MIN(1,IF(Input!$A$11="Weekly",EJ93/(Formulas!$A$3*1),EJ93/(Formulas!$A$3*2))),1),ROUND(MIN(1,IF(Input!$A$11="Weekly",EJ93/(Formulas!$A$3*1),EJ93/(Formulas!$A$3*2))),1)*$C93))</f>
        <v>0</v>
      </c>
      <c r="EM93" s="79"/>
      <c r="EN93" s="77"/>
      <c r="EO93" s="77"/>
      <c r="EP93" s="80">
        <f>IF($C93="",ROUND(MIN(1,IF(Input!$A$11="Weekly",EN93/(Formulas!$A$3*1),EN93/(Formulas!$A$3*2))),1),IF(TEXT(ISNUMBER($C93),"#####")="False",ROUND(MIN(1,IF(Input!$A$11="Weekly",EN93/(Formulas!$A$3*1),EN93/(Formulas!$A$3*2))),1),ROUND(MIN(1,IF(Input!$A$11="Weekly",EN93/(Formulas!$A$3*1),EN93/(Formulas!$A$3*2))),1)*$C93))</f>
        <v>0</v>
      </c>
      <c r="EQ93" s="79"/>
      <c r="ER93" s="77"/>
      <c r="ES93" s="77"/>
      <c r="ET93" s="80">
        <f>IF($C93="",ROUND(MIN(1,IF(Input!$A$11="Weekly",ER93/(Formulas!$A$3*1),ER93/(Formulas!$A$3*2))),1),IF(TEXT(ISNUMBER($C93),"#####")="False",ROUND(MIN(1,IF(Input!$A$11="Weekly",ER93/(Formulas!$A$3*1),ER93/(Formulas!$A$3*2))),1),ROUND(MIN(1,IF(Input!$A$11="Weekly",ER93/(Formulas!$A$3*1),ER93/(Formulas!$A$3*2))),1)*$C93))</f>
        <v>0</v>
      </c>
      <c r="EU93" s="79"/>
      <c r="EV93" s="77"/>
      <c r="EW93" s="77"/>
      <c r="EX93" s="80">
        <f>IF($C93="",ROUND(MIN(1,IF(Input!$A$11="Weekly",EV93/(Formulas!$A$3*1),EV93/(Formulas!$A$3*2))),1),IF(TEXT(ISNUMBER($C93),"#####")="False",ROUND(MIN(1,IF(Input!$A$11="Weekly",EV93/(Formulas!$A$3*1),EV93/(Formulas!$A$3*2))),1),ROUND(MIN(1,IF(Input!$A$11="Weekly",EV93/(Formulas!$A$3*1),EV93/(Formulas!$A$3*2))),1)*$C93))</f>
        <v>0</v>
      </c>
      <c r="EY93" s="79"/>
      <c r="EZ93" s="77"/>
      <c r="FA93" s="77"/>
      <c r="FB93" s="80">
        <f>IF($C93="",ROUND(MIN(1,IF(Input!$A$11="Weekly",EZ93/(Formulas!$A$3*1),EZ93/(Formulas!$A$3*2))),1),IF(TEXT(ISNUMBER($C93),"#####")="False",ROUND(MIN(1,IF(Input!$A$11="Weekly",EZ93/(Formulas!$A$3*1),EZ93/(Formulas!$A$3*2))),1),ROUND(MIN(1,IF(Input!$A$11="Weekly",EZ93/(Formulas!$A$3*1),EZ93/(Formulas!$A$3*2))),1)*$C93))</f>
        <v>0</v>
      </c>
      <c r="FC93" s="79"/>
      <c r="FD93" s="77"/>
      <c r="FE93" s="77"/>
      <c r="FF93" s="80">
        <f>IF($C93="",ROUND(MIN(1,IF(Input!$A$11="Weekly",FD93/(Formulas!$A$3*1),FD93/(Formulas!$A$3*2))),1),IF(TEXT(ISNUMBER($C93),"#####")="False",ROUND(MIN(1,IF(Input!$A$11="Weekly",FD93/(Formulas!$A$3*1),FD93/(Formulas!$A$3*2))),1),ROUND(MIN(1,IF(Input!$A$11="Weekly",FD93/(Formulas!$A$3*1),FD93/(Formulas!$A$3*2))),1)*$C93))</f>
        <v>0</v>
      </c>
      <c r="FG93" s="79"/>
      <c r="FH93" s="77"/>
      <c r="FI93" s="77"/>
      <c r="FJ93" s="80">
        <f>IF($C93="",ROUND(MIN(1,IF(Input!$A$11="Weekly",FH93/(Formulas!$A$3*1),FH93/(Formulas!$A$3*2))),1),IF(TEXT(ISNUMBER($C93),"#####")="False",ROUND(MIN(1,IF(Input!$A$11="Weekly",FH93/(Formulas!$A$3*1),FH93/(Formulas!$A$3*2))),1),ROUND(MIN(1,IF(Input!$A$11="Weekly",FH93/(Formulas!$A$3*1),FH93/(Formulas!$A$3*2))),1)*$C93))</f>
        <v>0</v>
      </c>
      <c r="FK93" s="79"/>
      <c r="FL93" s="77"/>
      <c r="FM93" s="77"/>
      <c r="FN93" s="80">
        <f>IF($C93="",ROUND(MIN(1,IF(Input!$A$11="Weekly",FL93/(Formulas!$A$3*1),FL93/(Formulas!$A$3*2))),1),IF(TEXT(ISNUMBER($C93),"#####")="False",ROUND(MIN(1,IF(Input!$A$11="Weekly",FL93/(Formulas!$A$3*1),FL93/(Formulas!$A$3*2))),1),ROUND(MIN(1,IF(Input!$A$11="Weekly",FL93/(Formulas!$A$3*1),FL93/(Formulas!$A$3*2))),1)*$C93))</f>
        <v>0</v>
      </c>
      <c r="FO93" s="79"/>
      <c r="FP93" s="77"/>
      <c r="FQ93" s="77"/>
      <c r="FR93" s="80">
        <f>IF($C93="",ROUND(MIN(1,IF(Input!$A$11="Weekly",FP93/(Formulas!$A$3*1),FP93/(Formulas!$A$3*2))),1),IF(TEXT(ISNUMBER($C93),"#####")="False",ROUND(MIN(1,IF(Input!$A$11="Weekly",FP93/(Formulas!$A$3*1),FP93/(Formulas!$A$3*2))),1),ROUND(MIN(1,IF(Input!$A$11="Weekly",FP93/(Formulas!$A$3*1),FP93/(Formulas!$A$3*2))),1)*$C93))</f>
        <v>0</v>
      </c>
      <c r="FS93" s="79"/>
      <c r="FT93" s="77"/>
      <c r="FU93" s="77"/>
      <c r="FV93" s="80">
        <f>IF($C93="",ROUND(MIN(1,IF(Input!$A$11="Weekly",FT93/(Formulas!$A$3*1),FT93/(Formulas!$A$3*2))),1),IF(TEXT(ISNUMBER($C93),"#####")="False",ROUND(MIN(1,IF(Input!$A$11="Weekly",FT93/(Formulas!$A$3*1),FT93/(Formulas!$A$3*2))),1),ROUND(MIN(1,IF(Input!$A$11="Weekly",FT93/(Formulas!$A$3*1),FT93/(Formulas!$A$3*2))),1)*$C93))</f>
        <v>0</v>
      </c>
      <c r="FW93" s="79"/>
      <c r="FX93" s="77"/>
      <c r="FY93" s="77"/>
      <c r="FZ93" s="80">
        <f>IF($C93="",ROUND(MIN(1,IF(Input!$A$11="Weekly",FX93/(Formulas!$A$3*1),FX93/(Formulas!$A$3*2))),1),IF(TEXT(ISNUMBER($C93),"#####")="False",ROUND(MIN(1,IF(Input!$A$11="Weekly",FX93/(Formulas!$A$3*1),FX93/(Formulas!$A$3*2))),1),ROUND(MIN(1,IF(Input!$A$11="Weekly",FX93/(Formulas!$A$3*1),FX93/(Formulas!$A$3*2))),1)*$C93))</f>
        <v>0</v>
      </c>
      <c r="GA93" s="79"/>
      <c r="GB93" s="77"/>
      <c r="GC93" s="77"/>
      <c r="GD93" s="80">
        <f>IF($C93="",ROUND(MIN(1,IF(Input!$A$11="Weekly",GB93/(Formulas!$A$3*1),GB93/(Formulas!$A$3*2))),1),IF(TEXT(ISNUMBER($C93),"#####")="False",ROUND(MIN(1,IF(Input!$A$11="Weekly",GB93/(Formulas!$A$3*1),GB93/(Formulas!$A$3*2))),1),ROUND(MIN(1,IF(Input!$A$11="Weekly",GB93/(Formulas!$A$3*1),GB93/(Formulas!$A$3*2))),1)*$C93))</f>
        <v>0</v>
      </c>
      <c r="GE93" s="79"/>
      <c r="GF93" s="77"/>
      <c r="GG93" s="77"/>
      <c r="GH93" s="80">
        <f>IF($C93="",ROUND(MIN(1,IF(Input!$A$11="Weekly",GF93/(Formulas!$A$3*1),GF93/(Formulas!$A$3*2))),1),IF(TEXT(ISNUMBER($C93),"#####")="False",ROUND(MIN(1,IF(Input!$A$11="Weekly",GF93/(Formulas!$A$3*1),GF93/(Formulas!$A$3*2))),1),ROUND(MIN(1,IF(Input!$A$11="Weekly",GF93/(Formulas!$A$3*1),GF93/(Formulas!$A$3*2))),1)*$C93))</f>
        <v>0</v>
      </c>
      <c r="GI93" s="79"/>
      <c r="GJ93" s="77"/>
      <c r="GK93" s="77"/>
      <c r="GL93" s="80">
        <f>IF($C93="",ROUND(MIN(1,IF(Input!$A$11="Weekly",GJ93/(Formulas!$A$3*1),GJ93/(Formulas!$A$3*2))),1),IF(TEXT(ISNUMBER($C93),"#####")="False",ROUND(MIN(1,IF(Input!$A$11="Weekly",GJ93/(Formulas!$A$3*1),GJ93/(Formulas!$A$3*2))),1),ROUND(MIN(1,IF(Input!$A$11="Weekly",GJ93/(Formulas!$A$3*1),GJ93/(Formulas!$A$3*2))),1)*$C93))</f>
        <v>0</v>
      </c>
      <c r="GM93" s="79"/>
      <c r="GN93" s="77"/>
      <c r="GO93" s="77"/>
      <c r="GP93" s="80">
        <f>IF($C93="",ROUND(MIN(1,IF(Input!$A$11="Weekly",GN93/(Formulas!$A$3*1),GN93/(Formulas!$A$3*2))),1),IF(TEXT(ISNUMBER($C93),"#####")="False",ROUND(MIN(1,IF(Input!$A$11="Weekly",GN93/(Formulas!$A$3*1),GN93/(Formulas!$A$3*2))),1),ROUND(MIN(1,IF(Input!$A$11="Weekly",GN93/(Formulas!$A$3*1),GN93/(Formulas!$A$3*2))),1)*$C93))</f>
        <v>0</v>
      </c>
      <c r="GQ93" s="79"/>
      <c r="GR93" s="77"/>
      <c r="GS93" s="77"/>
      <c r="GT93" s="80">
        <f>IF($C93="",ROUND(MIN(1,IF(Input!$A$11="Weekly",GR93/(Formulas!$A$3*1),GR93/(Formulas!$A$3*2))),1),IF(TEXT(ISNUMBER($C93),"#####")="False",ROUND(MIN(1,IF(Input!$A$11="Weekly",GR93/(Formulas!$A$3*1),GR93/(Formulas!$A$3*2))),1),ROUND(MIN(1,IF(Input!$A$11="Weekly",GR93/(Formulas!$A$3*1),GR93/(Formulas!$A$3*2))),1)*$C93))</f>
        <v>0</v>
      </c>
      <c r="GU93" s="79"/>
      <c r="GV93" s="77"/>
      <c r="GW93" s="77"/>
      <c r="GX93" s="80">
        <f>IF($C93="",ROUND(MIN(1,IF(Input!$A$11="Weekly",GV93/(Formulas!$A$3*1),GV93/(Formulas!$A$3*2))),1),IF(TEXT(ISNUMBER($C93),"#####")="False",ROUND(MIN(1,IF(Input!$A$11="Weekly",GV93/(Formulas!$A$3*1),GV93/(Formulas!$A$3*2))),1),ROUND(MIN(1,IF(Input!$A$11="Weekly",GV93/(Formulas!$A$3*1),GV93/(Formulas!$A$3*2))),1)*$C93))</f>
        <v>0</v>
      </c>
      <c r="GY93" s="79"/>
      <c r="GZ93" s="77"/>
      <c r="HA93" s="77"/>
      <c r="HB93" s="80">
        <f>IF($C93="",ROUND(MIN(1,IF(Input!$A$11="Weekly",GZ93/(Formulas!$A$3*1),GZ93/(Formulas!$A$3*2))),1),IF(TEXT(ISNUMBER($C93),"#####")="False",ROUND(MIN(1,IF(Input!$A$11="Weekly",GZ93/(Formulas!$A$3*1),GZ93/(Formulas!$A$3*2))),1),ROUND(MIN(1,IF(Input!$A$11="Weekly",GZ93/(Formulas!$A$3*1),GZ93/(Formulas!$A$3*2))),1)*$C93))</f>
        <v>0</v>
      </c>
      <c r="HC93" s="79"/>
      <c r="HD93" s="77"/>
      <c r="HE93" s="77"/>
      <c r="HF93" s="80">
        <f>IF($C93="",ROUND(MIN(1,IF(Input!$A$11="Weekly",HD93/(Formulas!$A$3*1),HD93/(Formulas!$A$3*2))),1),IF(TEXT(ISNUMBER($C93),"#####")="False",ROUND(MIN(1,IF(Input!$A$11="Weekly",HD93/(Formulas!$A$3*1),HD93/(Formulas!$A$3*2))),1),ROUND(MIN(1,IF(Input!$A$11="Weekly",HD93/(Formulas!$A$3*1),HD93/(Formulas!$A$3*2))),1)*$C93))</f>
        <v>0</v>
      </c>
      <c r="HG93" s="79"/>
      <c r="HH93" s="35"/>
      <c r="HI93" s="35">
        <f t="shared" si="221"/>
        <v>0</v>
      </c>
      <c r="HJ93" s="35"/>
      <c r="HK93" s="35">
        <f t="shared" si="222"/>
        <v>0</v>
      </c>
      <c r="HL93" s="35"/>
      <c r="HM93" s="35">
        <f t="shared" si="223"/>
        <v>0</v>
      </c>
      <c r="HN93" s="35"/>
      <c r="HO93" s="35">
        <f t="shared" si="224"/>
        <v>0</v>
      </c>
      <c r="HP93" s="35"/>
      <c r="HQ93" s="35"/>
      <c r="HR93" s="35"/>
      <c r="HS93" s="35"/>
      <c r="HT93" s="35"/>
    </row>
    <row r="94" spans="1:228" x14ac:dyDescent="0.25">
      <c r="B94" s="178" t="s">
        <v>255</v>
      </c>
      <c r="D94" s="77">
        <f>'2020 Payroll Supplemental'!D96</f>
        <v>0</v>
      </c>
      <c r="E94" s="77">
        <f>'2020 Payroll Supplemental'!E96</f>
        <v>0</v>
      </c>
      <c r="F94" s="77">
        <f>'2020 Payroll Supplemental'!F96</f>
        <v>0</v>
      </c>
      <c r="G94" s="77">
        <f>'2020 Payroll Supplemental'!G96</f>
        <v>0</v>
      </c>
      <c r="H94" s="77">
        <f>'2020 Payroll Supplemental'!H96</f>
        <v>0</v>
      </c>
      <c r="I94" s="77">
        <f>'2020 Payroll Supplemental'!I96</f>
        <v>0</v>
      </c>
      <c r="J94" s="77">
        <f>'2020 Payroll Supplemental'!J96</f>
        <v>0</v>
      </c>
      <c r="K94" s="77">
        <f>'2020 Payroll Supplemental'!K96</f>
        <v>0</v>
      </c>
      <c r="L94" s="77">
        <f>'2020 Payroll Supplemental'!L96</f>
        <v>0</v>
      </c>
      <c r="M94" s="77">
        <f>'2020 Payroll Supplemental'!M96</f>
        <v>0</v>
      </c>
      <c r="N94" s="77">
        <f>'2020 Payroll Supplemental'!N96</f>
        <v>0</v>
      </c>
      <c r="O94" s="77">
        <f>'2020 Payroll Supplemental'!O96</f>
        <v>0</v>
      </c>
      <c r="P94" s="77">
        <f>'2020 Payroll Supplemental'!P96</f>
        <v>0</v>
      </c>
      <c r="Q94" s="77">
        <f>'2020 Payroll Supplemental'!Q96</f>
        <v>0</v>
      </c>
      <c r="R94" s="77">
        <f>'2020 Payroll Supplemental'!R96</f>
        <v>0</v>
      </c>
      <c r="S94" s="77">
        <f>'2020 Payroll Supplemental'!S96</f>
        <v>0</v>
      </c>
      <c r="T94" s="77">
        <f>'2020 Payroll Supplemental'!T96</f>
        <v>0</v>
      </c>
      <c r="U94" s="77">
        <f>'2020 Payroll Supplemental'!U96</f>
        <v>0</v>
      </c>
      <c r="V94" s="77">
        <f>'2020 Payroll Supplemental'!V96</f>
        <v>0</v>
      </c>
      <c r="W94" s="77">
        <f>'2020 Payroll Supplemental'!W96</f>
        <v>0</v>
      </c>
      <c r="X94" s="77">
        <f>'2020 Payroll Supplemental'!X96</f>
        <v>0</v>
      </c>
      <c r="Y94" s="77">
        <f>'2020 Payroll Supplemental'!Y96</f>
        <v>0</v>
      </c>
      <c r="Z94" s="77">
        <f>'2020 Payroll Supplemental'!Z96</f>
        <v>0</v>
      </c>
      <c r="AA94" s="77">
        <f>'2020 Payroll Supplemental'!AA96</f>
        <v>0</v>
      </c>
      <c r="AB94" s="77">
        <f>'2020 Payroll Supplemental'!AB96</f>
        <v>0</v>
      </c>
      <c r="AC94" s="77">
        <f>'2020 Payroll Supplemental'!AC96</f>
        <v>0</v>
      </c>
      <c r="AD94" s="77">
        <f>'2020 Payroll Supplemental'!AD96</f>
        <v>0</v>
      </c>
      <c r="AE94" s="77">
        <f>'2020 Payroll Supplemental'!AE96</f>
        <v>0</v>
      </c>
      <c r="AF94" s="77">
        <f>'2020 Payroll Supplemental'!AF96</f>
        <v>0</v>
      </c>
      <c r="AG94" s="77">
        <f>'2020 Payroll Supplemental'!AG96</f>
        <v>0</v>
      </c>
      <c r="AH94" s="77">
        <f>'2020 Payroll Supplemental'!AH96</f>
        <v>0</v>
      </c>
      <c r="AI94" s="77">
        <f>'2020 Payroll Supplemental'!AI96</f>
        <v>0</v>
      </c>
      <c r="AJ94" s="77">
        <f>'2020 Payroll Supplemental'!AJ96</f>
        <v>0</v>
      </c>
      <c r="AK94" s="77">
        <f>'2020 Payroll Supplemental'!AK96</f>
        <v>0</v>
      </c>
      <c r="AL94" s="77">
        <f>'2020 Payroll Supplemental'!AL96</f>
        <v>0</v>
      </c>
      <c r="AM94" s="77">
        <f>'2020 Payroll Supplemental'!AM96</f>
        <v>0</v>
      </c>
      <c r="AN94" s="77">
        <f>'2020 Payroll Supplemental'!AN96</f>
        <v>0</v>
      </c>
      <c r="AO94" s="77">
        <f>'2020 Payroll Supplemental'!AO96</f>
        <v>0</v>
      </c>
      <c r="AP94" s="77">
        <f>'2020 Payroll Supplemental'!AP96</f>
        <v>0</v>
      </c>
      <c r="AQ94" s="77">
        <f>'2020 Payroll Supplemental'!AQ96</f>
        <v>0</v>
      </c>
      <c r="AR94" s="77">
        <f>'2020 Payroll Supplemental'!AR96</f>
        <v>0</v>
      </c>
      <c r="AS94" s="77">
        <f>'2020 Payroll Supplemental'!AS96</f>
        <v>0</v>
      </c>
      <c r="AT94" s="77">
        <f>'2020 Payroll Supplemental'!AT96</f>
        <v>0</v>
      </c>
      <c r="AU94" s="77">
        <f>'2020 Payroll Supplemental'!AU96</f>
        <v>0</v>
      </c>
      <c r="AV94" s="77">
        <f>'2020 Payroll Supplemental'!AV96</f>
        <v>0</v>
      </c>
      <c r="AW94" s="77">
        <f>'2020 Payroll Supplemental'!AW96</f>
        <v>0</v>
      </c>
      <c r="AX94" s="77">
        <f>'2020 Payroll Supplemental'!AX96</f>
        <v>0</v>
      </c>
      <c r="AY94" s="77">
        <f>'2020 Payroll Supplemental'!AY96</f>
        <v>0</v>
      </c>
      <c r="AZ94" s="77">
        <f>'2020 Payroll Supplemental'!AZ96</f>
        <v>0</v>
      </c>
      <c r="BA94" s="77">
        <f>'2020 Payroll Supplemental'!BA96</f>
        <v>0</v>
      </c>
      <c r="BB94" s="77">
        <f>'2020 Payroll Supplemental'!BB96</f>
        <v>0</v>
      </c>
      <c r="BC94" s="77">
        <f>'2020 Payroll Supplemental'!BC96</f>
        <v>0</v>
      </c>
      <c r="BD94" s="77">
        <f>'2020 Payroll Supplemental'!BD96</f>
        <v>0</v>
      </c>
      <c r="BE94" s="77">
        <f>'2020 Payroll Supplemental'!BE96</f>
        <v>0</v>
      </c>
      <c r="BF94" s="77">
        <f>'2020 Payroll Supplemental'!BF96</f>
        <v>0</v>
      </c>
      <c r="BG94" s="77">
        <f>'2020 Payroll Supplemental'!BG96</f>
        <v>0</v>
      </c>
      <c r="BH94" s="77">
        <f>'2020 Payroll Supplemental'!BH96</f>
        <v>0</v>
      </c>
      <c r="BI94" s="77">
        <f>'2020 Payroll Supplemental'!BI96</f>
        <v>0</v>
      </c>
      <c r="BJ94" s="77">
        <f>'2020 Payroll Supplemental'!BJ96</f>
        <v>0</v>
      </c>
      <c r="BK94" s="77">
        <f>'2020 Payroll Supplemental'!BK96</f>
        <v>0</v>
      </c>
      <c r="BL94" s="77">
        <f>'2020 Payroll Supplemental'!BL96</f>
        <v>0</v>
      </c>
      <c r="BM94" s="77">
        <f>'2020 Payroll Supplemental'!BM96</f>
        <v>0</v>
      </c>
      <c r="BN94" s="77">
        <f>'2020 Payroll Supplemental'!BN96</f>
        <v>0</v>
      </c>
      <c r="BO94" s="77">
        <f>'2020 Payroll Supplemental'!BO96</f>
        <v>0</v>
      </c>
      <c r="BP94" s="77">
        <f>'2020 Payroll Supplemental'!BP96</f>
        <v>0</v>
      </c>
      <c r="BQ94" s="77">
        <f>'2020 Payroll Supplemental'!BQ96</f>
        <v>0</v>
      </c>
      <c r="BR94" s="77">
        <f>'2020 Payroll Supplemental'!BR96</f>
        <v>0</v>
      </c>
      <c r="BS94" s="77">
        <f>'2020 Payroll Supplemental'!BS96</f>
        <v>0</v>
      </c>
      <c r="BT94" s="77">
        <f>'2020 Payroll Supplemental'!BT96</f>
        <v>0</v>
      </c>
      <c r="BU94" s="77">
        <f>'2020 Payroll Supplemental'!BU96</f>
        <v>0</v>
      </c>
      <c r="BV94" s="77">
        <f>'2020 Payroll Supplemental'!BV96</f>
        <v>0</v>
      </c>
      <c r="BW94" s="77">
        <f>'2020 Payroll Supplemental'!BW96</f>
        <v>0</v>
      </c>
      <c r="BX94" s="77">
        <f>'2020 Payroll Supplemental'!BX96</f>
        <v>0</v>
      </c>
      <c r="BY94" s="77">
        <f>'2020 Payroll Supplemental'!BY96</f>
        <v>0</v>
      </c>
      <c r="BZ94" s="77">
        <f>'2020 Payroll Supplemental'!BZ96</f>
        <v>0</v>
      </c>
      <c r="CA94" s="77">
        <f>'2020 Payroll Supplemental'!CA96</f>
        <v>0</v>
      </c>
      <c r="CB94" s="77">
        <f>'2020 Payroll Supplemental'!CB96</f>
        <v>0</v>
      </c>
      <c r="CC94" s="77">
        <f>'2020 Payroll Supplemental'!CC96</f>
        <v>0</v>
      </c>
      <c r="CD94" s="77">
        <f>'2020 Payroll Supplemental'!CD96</f>
        <v>0</v>
      </c>
      <c r="CE94" s="77">
        <f>'2020 Payroll Supplemental'!CE96</f>
        <v>0</v>
      </c>
      <c r="CF94" s="77">
        <f>'2020 Payroll Supplemental'!CF96</f>
        <v>0</v>
      </c>
      <c r="CG94" s="77">
        <f>'2020 Payroll Supplemental'!CG96</f>
        <v>0</v>
      </c>
      <c r="CH94" s="77">
        <f>'2020 Payroll Supplemental'!CH96</f>
        <v>0</v>
      </c>
      <c r="CI94" s="77">
        <f>'2020 Payroll Supplemental'!CI96</f>
        <v>0</v>
      </c>
      <c r="CJ94" s="77">
        <f>'2020 Payroll Supplemental'!CJ96</f>
        <v>0</v>
      </c>
      <c r="CK94" s="77">
        <f>'2020 Payroll Supplemental'!CK96</f>
        <v>0</v>
      </c>
      <c r="CL94" s="77">
        <f>'2020 Payroll Supplemental'!CL96</f>
        <v>0</v>
      </c>
      <c r="CM94" s="77">
        <f>'2020 Payroll Supplemental'!CM96</f>
        <v>0</v>
      </c>
      <c r="CN94" s="77">
        <f>'2020 Payroll Supplemental'!CN96</f>
        <v>0</v>
      </c>
      <c r="CO94" s="77">
        <f>'2020 Payroll Supplemental'!CO96</f>
        <v>0</v>
      </c>
      <c r="CP94" s="77">
        <f>'2020 Payroll Supplemental'!CP96</f>
        <v>0</v>
      </c>
      <c r="CQ94" s="77">
        <f>'2020 Payroll Supplemental'!CQ96</f>
        <v>0</v>
      </c>
      <c r="CR94" s="77">
        <f>'2020 Payroll Supplemental'!CR96</f>
        <v>0</v>
      </c>
      <c r="CS94" s="77">
        <f>'2020 Payroll Supplemental'!CS96</f>
        <v>0</v>
      </c>
      <c r="CT94" s="77">
        <f>'2020 Payroll Supplemental'!CT96</f>
        <v>0</v>
      </c>
      <c r="CU94" s="77">
        <f>'2020 Payroll Supplemental'!CU96</f>
        <v>0</v>
      </c>
      <c r="CV94" s="77">
        <f>'2020 Payroll Supplemental'!CV96</f>
        <v>0</v>
      </c>
      <c r="CW94" s="77">
        <f>'2020 Payroll Supplemental'!CW96</f>
        <v>0</v>
      </c>
      <c r="CX94" s="77">
        <f>'2020 Payroll Supplemental'!CX96</f>
        <v>0</v>
      </c>
      <c r="CY94" s="77">
        <f>'2020 Payroll Supplemental'!CY96</f>
        <v>0</v>
      </c>
      <c r="CZ94" s="77">
        <f>'2020 Payroll Supplemental'!CZ96</f>
        <v>0</v>
      </c>
      <c r="DA94" s="77">
        <f>'2020 Payroll Supplemental'!DA96</f>
        <v>0</v>
      </c>
      <c r="DB94" s="77">
        <f>'2020 Payroll Supplemental'!DB96</f>
        <v>0</v>
      </c>
      <c r="DC94" s="77">
        <f>'2020 Payroll Supplemental'!DC96</f>
        <v>0</v>
      </c>
      <c r="DD94" s="77">
        <f>'2020 Payroll Supplemental'!DD96</f>
        <v>0</v>
      </c>
      <c r="DE94" s="77">
        <f>'2020 Payroll Supplemental'!DE96</f>
        <v>0</v>
      </c>
      <c r="DF94" s="77">
        <f>'2020 Payroll Supplemental'!DF96</f>
        <v>0</v>
      </c>
      <c r="DG94" s="77">
        <f>'2020 Payroll Supplemental'!DG96</f>
        <v>0</v>
      </c>
      <c r="DH94" s="77">
        <f>'2020 Payroll Supplemental'!DH96</f>
        <v>0</v>
      </c>
      <c r="DI94" s="77">
        <f>'2020 Payroll Supplemental'!DI96</f>
        <v>0</v>
      </c>
      <c r="DJ94" s="77">
        <f>'2020 Payroll Supplemental'!DJ96</f>
        <v>0</v>
      </c>
      <c r="DK94" s="77">
        <f>'2020 Payroll Supplemental'!DK96</f>
        <v>0</v>
      </c>
      <c r="DL94" s="77">
        <f>'2020 Payroll Supplemental'!DL96</f>
        <v>0</v>
      </c>
      <c r="DM94" s="77">
        <f>'2020 Payroll Supplemental'!DM96</f>
        <v>0</v>
      </c>
      <c r="DN94" s="77">
        <f>'2020 Payroll Supplemental'!DN96</f>
        <v>0</v>
      </c>
      <c r="DO94" s="77">
        <f>'2020 Payroll Supplemental'!DO96</f>
        <v>0</v>
      </c>
      <c r="DP94" s="77">
        <f>'2020 Payroll Supplemental'!DP96</f>
        <v>0</v>
      </c>
      <c r="DQ94" s="77">
        <f>'2020 Payroll Supplemental'!DQ96</f>
        <v>0</v>
      </c>
      <c r="DR94" s="77">
        <f>'2020 Payroll Supplemental'!DR96</f>
        <v>0</v>
      </c>
      <c r="DS94" s="77">
        <f>'2020 Payroll Supplemental'!DS96</f>
        <v>0</v>
      </c>
      <c r="DT94" s="77">
        <f>'2020 Payroll Supplemental'!DT96</f>
        <v>0</v>
      </c>
      <c r="DU94" s="77">
        <f>'2020 Payroll Supplemental'!DU96</f>
        <v>0</v>
      </c>
      <c r="DV94" s="77">
        <f>'2020 Payroll Supplemental'!DV96</f>
        <v>0</v>
      </c>
      <c r="DW94" s="77">
        <f>'2020 Payroll Supplemental'!DW96</f>
        <v>0</v>
      </c>
      <c r="DX94" s="77">
        <f>'2020 Payroll Supplemental'!DX96</f>
        <v>0</v>
      </c>
      <c r="DY94" s="77">
        <f>'2020 Payroll Supplemental'!DY96</f>
        <v>0</v>
      </c>
      <c r="DZ94" s="77">
        <f>'2020 Payroll Supplemental'!DZ96</f>
        <v>0</v>
      </c>
      <c r="EA94" s="77">
        <f>'2020 Payroll Supplemental'!EA96</f>
        <v>0</v>
      </c>
      <c r="EB94" s="77">
        <f>'2020 Payroll Supplemental'!EB96</f>
        <v>0</v>
      </c>
      <c r="EC94" s="77">
        <f>'2020 Payroll Supplemental'!EC96</f>
        <v>0</v>
      </c>
      <c r="ED94" s="77">
        <f>'2020 Payroll Supplemental'!ED96</f>
        <v>0</v>
      </c>
      <c r="EE94" s="77">
        <f>'2020 Payroll Supplemental'!EE96</f>
        <v>0</v>
      </c>
      <c r="EF94" s="77">
        <f>'2020 Payroll Supplemental'!EF96</f>
        <v>0</v>
      </c>
      <c r="EG94" s="77">
        <f>'2020 Payroll Supplemental'!EG96</f>
        <v>0</v>
      </c>
      <c r="EH94" s="77">
        <f>'2020 Payroll Supplemental'!EH96</f>
        <v>0</v>
      </c>
      <c r="EI94" s="77">
        <f>'2020 Payroll Supplemental'!EI96</f>
        <v>0</v>
      </c>
      <c r="EJ94" s="77">
        <f>'2020 Payroll Supplemental'!EJ96</f>
        <v>0</v>
      </c>
      <c r="EK94" s="77">
        <f>'2020 Payroll Supplemental'!EK96</f>
        <v>0</v>
      </c>
      <c r="EL94" s="77">
        <f>'2020 Payroll Supplemental'!EL96</f>
        <v>0</v>
      </c>
      <c r="EM94" s="77">
        <f>'2020 Payroll Supplemental'!EM96</f>
        <v>0</v>
      </c>
      <c r="EN94" s="77">
        <f>'2020 Payroll Supplemental'!EN96</f>
        <v>0</v>
      </c>
      <c r="EO94" s="77">
        <f>'2020 Payroll Supplemental'!EO96</f>
        <v>0</v>
      </c>
      <c r="EP94" s="77">
        <f>'2020 Payroll Supplemental'!EP96</f>
        <v>0</v>
      </c>
      <c r="EQ94" s="77">
        <f>'2020 Payroll Supplemental'!EQ96</f>
        <v>0</v>
      </c>
      <c r="ER94" s="77">
        <f>'2020 Payroll Supplemental'!ER96</f>
        <v>0</v>
      </c>
      <c r="ES94" s="77">
        <f>'2020 Payroll Supplemental'!ES96</f>
        <v>0</v>
      </c>
      <c r="ET94" s="77">
        <f>'2020 Payroll Supplemental'!ET96</f>
        <v>0</v>
      </c>
      <c r="EU94" s="77">
        <f>'2020 Payroll Supplemental'!EU96</f>
        <v>0</v>
      </c>
      <c r="EV94" s="77">
        <f>'2020 Payroll Supplemental'!EV96</f>
        <v>0</v>
      </c>
      <c r="EW94" s="77">
        <f>'2020 Payroll Supplemental'!EW96</f>
        <v>0</v>
      </c>
      <c r="EX94" s="77">
        <f>'2020 Payroll Supplemental'!EX96</f>
        <v>0</v>
      </c>
      <c r="EY94" s="77">
        <f>'2020 Payroll Supplemental'!EY96</f>
        <v>0</v>
      </c>
      <c r="EZ94" s="77">
        <f>'2020 Payroll Supplemental'!EZ96</f>
        <v>0</v>
      </c>
      <c r="FA94" s="77">
        <f>'2020 Payroll Supplemental'!FA96</f>
        <v>0</v>
      </c>
      <c r="FB94" s="77">
        <f>'2020 Payroll Supplemental'!FB96</f>
        <v>0</v>
      </c>
      <c r="FC94" s="77">
        <f>'2020 Payroll Supplemental'!FC96</f>
        <v>0</v>
      </c>
      <c r="FD94" s="77">
        <f>'2020 Payroll Supplemental'!FD96</f>
        <v>0</v>
      </c>
      <c r="FE94" s="77">
        <f>'2020 Payroll Supplemental'!FE96</f>
        <v>0</v>
      </c>
      <c r="FF94" s="77">
        <f>'2020 Payroll Supplemental'!FF96</f>
        <v>0</v>
      </c>
      <c r="FG94" s="77">
        <f>'2020 Payroll Supplemental'!FG96</f>
        <v>0</v>
      </c>
      <c r="FH94" s="77">
        <f>'2020 Payroll Supplemental'!FH96</f>
        <v>0</v>
      </c>
      <c r="FI94" s="77">
        <f>'2020 Payroll Supplemental'!FI96</f>
        <v>0</v>
      </c>
      <c r="FJ94" s="77">
        <f>'2020 Payroll Supplemental'!FJ96</f>
        <v>0</v>
      </c>
      <c r="FK94" s="77">
        <f>'2020 Payroll Supplemental'!FK96</f>
        <v>0</v>
      </c>
      <c r="FL94" s="77">
        <f>'2020 Payroll Supplemental'!FL96</f>
        <v>0</v>
      </c>
      <c r="FM94" s="77">
        <f>'2020 Payroll Supplemental'!FM96</f>
        <v>0</v>
      </c>
      <c r="FN94" s="77">
        <f>'2020 Payroll Supplemental'!FN96</f>
        <v>0</v>
      </c>
      <c r="FO94" s="77">
        <f>'2020 Payroll Supplemental'!FO96</f>
        <v>0</v>
      </c>
      <c r="FP94" s="77">
        <f>'2020 Payroll Supplemental'!FP96</f>
        <v>0</v>
      </c>
      <c r="FQ94" s="77">
        <f>'2020 Payroll Supplemental'!FQ96</f>
        <v>0</v>
      </c>
      <c r="FR94" s="77">
        <f>'2020 Payroll Supplemental'!FR96</f>
        <v>0</v>
      </c>
      <c r="FS94" s="77">
        <f>'2020 Payroll Supplemental'!FS96</f>
        <v>0</v>
      </c>
      <c r="FT94" s="77">
        <f>'2020 Payroll Supplemental'!FT96</f>
        <v>0</v>
      </c>
      <c r="FU94" s="77">
        <f>'2020 Payroll Supplemental'!FU96</f>
        <v>0</v>
      </c>
      <c r="FV94" s="77">
        <f>'2020 Payroll Supplemental'!FV96</f>
        <v>0</v>
      </c>
      <c r="FW94" s="77">
        <f>'2020 Payroll Supplemental'!FW96</f>
        <v>0</v>
      </c>
      <c r="FX94" s="77">
        <f>'2020 Payroll Supplemental'!FX96</f>
        <v>0</v>
      </c>
      <c r="FY94" s="77">
        <f>'2020 Payroll Supplemental'!FY96</f>
        <v>0</v>
      </c>
      <c r="FZ94" s="77">
        <f>'2020 Payroll Supplemental'!FZ96</f>
        <v>0</v>
      </c>
      <c r="GA94" s="77">
        <f>'2020 Payroll Supplemental'!GA96</f>
        <v>0</v>
      </c>
      <c r="GB94" s="77">
        <f>'2020 Payroll Supplemental'!GB96</f>
        <v>0</v>
      </c>
      <c r="GC94" s="77">
        <f>'2020 Payroll Supplemental'!GC96</f>
        <v>0</v>
      </c>
      <c r="GD94" s="77">
        <f>'2020 Payroll Supplemental'!GD96</f>
        <v>0</v>
      </c>
      <c r="GE94" s="77">
        <f>'2020 Payroll Supplemental'!GE96</f>
        <v>0</v>
      </c>
      <c r="GF94" s="77">
        <f>'2020 Payroll Supplemental'!GF96</f>
        <v>0</v>
      </c>
      <c r="GG94" s="77">
        <f>'2020 Payroll Supplemental'!GG96</f>
        <v>0</v>
      </c>
      <c r="GH94" s="77">
        <f>'2020 Payroll Supplemental'!GH96</f>
        <v>0</v>
      </c>
      <c r="GI94" s="77">
        <f>'2020 Payroll Supplemental'!GI96</f>
        <v>0</v>
      </c>
      <c r="GJ94" s="77">
        <f>'2020 Payroll Supplemental'!GJ96</f>
        <v>0</v>
      </c>
      <c r="GK94" s="77">
        <f>'2020 Payroll Supplemental'!GK96</f>
        <v>0</v>
      </c>
      <c r="GL94" s="77">
        <f>'2020 Payroll Supplemental'!GL96</f>
        <v>0</v>
      </c>
      <c r="GM94" s="77">
        <f>'2020 Payroll Supplemental'!GM96</f>
        <v>0</v>
      </c>
      <c r="GN94" s="77">
        <f>'2020 Payroll Supplemental'!GN96</f>
        <v>0</v>
      </c>
      <c r="GO94" s="77">
        <f>'2020 Payroll Supplemental'!GO96</f>
        <v>0</v>
      </c>
      <c r="GP94" s="77">
        <f>'2020 Payroll Supplemental'!GP96</f>
        <v>0</v>
      </c>
      <c r="GQ94" s="77">
        <f>'2020 Payroll Supplemental'!GQ96</f>
        <v>0</v>
      </c>
      <c r="GR94" s="77">
        <f>'2020 Payroll Supplemental'!GR96</f>
        <v>0</v>
      </c>
      <c r="GS94" s="77">
        <f>'2020 Payroll Supplemental'!GS96</f>
        <v>0</v>
      </c>
      <c r="GT94" s="77">
        <f>'2020 Payroll Supplemental'!GT96</f>
        <v>0</v>
      </c>
      <c r="GU94" s="77">
        <f>'2020 Payroll Supplemental'!GU96</f>
        <v>0</v>
      </c>
      <c r="GV94" s="77">
        <f>'2020 Payroll Supplemental'!GV96</f>
        <v>0</v>
      </c>
      <c r="GW94" s="77">
        <f>'2020 Payroll Supplemental'!GW96</f>
        <v>0</v>
      </c>
      <c r="GX94" s="77">
        <f>'2020 Payroll Supplemental'!GX96</f>
        <v>0</v>
      </c>
      <c r="GY94" s="77">
        <f>'2020 Payroll Supplemental'!GY96</f>
        <v>0</v>
      </c>
      <c r="GZ94" s="77">
        <f>'2020 Payroll Supplemental'!GZ96</f>
        <v>0</v>
      </c>
      <c r="HA94" s="77">
        <f>'2020 Payroll Supplemental'!HA96</f>
        <v>0</v>
      </c>
      <c r="HB94" s="77">
        <f>'2020 Payroll Supplemental'!HB96</f>
        <v>0</v>
      </c>
      <c r="HC94" s="77">
        <f>'2020 Payroll Supplemental'!HC96</f>
        <v>0</v>
      </c>
      <c r="HD94" s="77">
        <f>'2020 Payroll Supplemental'!HD96</f>
        <v>0</v>
      </c>
      <c r="HE94" s="77">
        <f>'2020 Payroll Supplemental'!HE96</f>
        <v>0</v>
      </c>
      <c r="HF94" s="77">
        <f>'2020 Payroll Supplemental'!HF96</f>
        <v>0</v>
      </c>
      <c r="HG94" s="79"/>
      <c r="HH94" s="35"/>
      <c r="HI94" s="35">
        <f t="shared" si="221"/>
        <v>0</v>
      </c>
      <c r="HJ94" s="35"/>
      <c r="HK94" s="35">
        <f t="shared" si="222"/>
        <v>0</v>
      </c>
      <c r="HL94" s="35"/>
      <c r="HM94" s="35">
        <f t="shared" si="223"/>
        <v>0</v>
      </c>
      <c r="HN94" s="35"/>
      <c r="HO94" s="35">
        <f t="shared" si="224"/>
        <v>0</v>
      </c>
      <c r="HP94" s="35"/>
      <c r="HQ94" s="35"/>
      <c r="HR94" s="35"/>
      <c r="HS94" s="35"/>
      <c r="HT94" s="35"/>
    </row>
    <row r="95" spans="1:228" x14ac:dyDescent="0.25">
      <c r="FB95" s="80">
        <f>ROUND(MIN(1,IF(Input!$A$11="Bi-Weekly",EZ95/(Formulas!$A$3*2),EZ95/(Formulas!$A$3*1))),1)</f>
        <v>0</v>
      </c>
    </row>
    <row r="96" spans="1:228" x14ac:dyDescent="0.25">
      <c r="B96" s="22" t="s">
        <v>112</v>
      </c>
      <c r="D96" s="126">
        <f>SUBTOTAL(9,D89:D95)</f>
        <v>0</v>
      </c>
      <c r="E96" s="126">
        <f t="shared" ref="E96:F96" si="225">SUBTOTAL(9,E89:E95)</f>
        <v>0</v>
      </c>
      <c r="F96" s="126">
        <f t="shared" si="225"/>
        <v>0</v>
      </c>
      <c r="H96" s="126">
        <f>SUBTOTAL(9,H89:H95)</f>
        <v>0</v>
      </c>
      <c r="I96" s="126">
        <f t="shared" ref="I96" si="226">SUBTOTAL(9,I89:I95)</f>
        <v>0</v>
      </c>
      <c r="J96" s="126">
        <f t="shared" ref="J96" si="227">SUBTOTAL(9,J89:J95)</f>
        <v>0</v>
      </c>
      <c r="L96" s="126">
        <f>SUBTOTAL(9,L89:L95)</f>
        <v>0</v>
      </c>
      <c r="M96" s="126">
        <f t="shared" ref="M96" si="228">SUBTOTAL(9,M89:M95)</f>
        <v>0</v>
      </c>
      <c r="N96" s="126">
        <f t="shared" ref="N96" si="229">SUBTOTAL(9,N89:N95)</f>
        <v>0</v>
      </c>
      <c r="P96" s="126">
        <f>SUBTOTAL(9,P89:P95)</f>
        <v>0</v>
      </c>
      <c r="Q96" s="126">
        <f t="shared" ref="Q96" si="230">SUBTOTAL(9,Q89:Q95)</f>
        <v>0</v>
      </c>
      <c r="R96" s="126">
        <f t="shared" ref="R96" si="231">SUBTOTAL(9,R89:R95)</f>
        <v>0</v>
      </c>
      <c r="T96" s="126">
        <f>SUBTOTAL(9,T89:T95)</f>
        <v>0</v>
      </c>
      <c r="U96" s="126">
        <f t="shared" ref="U96" si="232">SUBTOTAL(9,U89:U95)</f>
        <v>0</v>
      </c>
      <c r="V96" s="126">
        <f t="shared" ref="V96" si="233">SUBTOTAL(9,V89:V95)</f>
        <v>0</v>
      </c>
      <c r="X96" s="126">
        <f>SUBTOTAL(9,X89:X95)</f>
        <v>0</v>
      </c>
      <c r="Y96" s="126">
        <f t="shared" ref="Y96" si="234">SUBTOTAL(9,Y89:Y95)</f>
        <v>0</v>
      </c>
      <c r="Z96" s="126">
        <f t="shared" ref="Z96" si="235">SUBTOTAL(9,Z89:Z95)</f>
        <v>0</v>
      </c>
      <c r="AB96" s="126">
        <f>SUBTOTAL(9,AB89:AB95)</f>
        <v>0</v>
      </c>
      <c r="AC96" s="126">
        <f t="shared" ref="AC96" si="236">SUBTOTAL(9,AC89:AC95)</f>
        <v>0</v>
      </c>
      <c r="AD96" s="126">
        <f t="shared" ref="AD96" si="237">SUBTOTAL(9,AD89:AD95)</f>
        <v>0</v>
      </c>
      <c r="AF96" s="126">
        <f>SUBTOTAL(9,AF89:AF95)</f>
        <v>0</v>
      </c>
      <c r="AG96" s="126">
        <f t="shared" ref="AG96" si="238">SUBTOTAL(9,AG89:AG95)</f>
        <v>0</v>
      </c>
      <c r="AH96" s="126">
        <f t="shared" ref="AH96" si="239">SUBTOTAL(9,AH89:AH95)</f>
        <v>0</v>
      </c>
      <c r="AJ96" s="126">
        <f>SUBTOTAL(9,AJ89:AJ95)</f>
        <v>0</v>
      </c>
      <c r="AK96" s="126">
        <f t="shared" ref="AK96" si="240">SUBTOTAL(9,AK89:AK95)</f>
        <v>0</v>
      </c>
      <c r="AL96" s="126">
        <f t="shared" ref="AL96" si="241">SUBTOTAL(9,AL89:AL95)</f>
        <v>0</v>
      </c>
      <c r="AN96" s="126">
        <f>SUBTOTAL(9,AN89:AN95)</f>
        <v>0</v>
      </c>
      <c r="AO96" s="126">
        <f t="shared" ref="AO96" si="242">SUBTOTAL(9,AO89:AO95)</f>
        <v>0</v>
      </c>
      <c r="AP96" s="126">
        <f t="shared" ref="AP96" si="243">SUBTOTAL(9,AP89:AP95)</f>
        <v>0</v>
      </c>
      <c r="AR96" s="126">
        <f>SUBTOTAL(9,AR89:AR95)</f>
        <v>0</v>
      </c>
      <c r="AS96" s="126">
        <f t="shared" ref="AS96" si="244">SUBTOTAL(9,AS89:AS95)</f>
        <v>0</v>
      </c>
      <c r="AT96" s="126">
        <f t="shared" ref="AT96" si="245">SUBTOTAL(9,AT89:AT95)</f>
        <v>0</v>
      </c>
      <c r="AV96" s="126">
        <f>SUBTOTAL(9,AV89:AV95)</f>
        <v>0</v>
      </c>
      <c r="AW96" s="126">
        <f t="shared" ref="AW96" si="246">SUBTOTAL(9,AW89:AW95)</f>
        <v>0</v>
      </c>
      <c r="AX96" s="126">
        <f t="shared" ref="AX96" si="247">SUBTOTAL(9,AX89:AX95)</f>
        <v>0</v>
      </c>
      <c r="AZ96" s="126">
        <f>SUBTOTAL(9,AZ89:AZ95)</f>
        <v>0</v>
      </c>
      <c r="BA96" s="126">
        <f t="shared" ref="BA96" si="248">SUBTOTAL(9,BA89:BA95)</f>
        <v>0</v>
      </c>
      <c r="BB96" s="126">
        <f t="shared" ref="BB96" si="249">SUBTOTAL(9,BB89:BB95)</f>
        <v>0</v>
      </c>
      <c r="BD96" s="126">
        <f>SUBTOTAL(9,BD89:BD95)</f>
        <v>0</v>
      </c>
      <c r="BE96" s="126">
        <f t="shared" ref="BE96" si="250">SUBTOTAL(9,BE89:BE95)</f>
        <v>0</v>
      </c>
      <c r="BF96" s="126">
        <f t="shared" ref="BF96" si="251">SUBTOTAL(9,BF89:BF95)</f>
        <v>0</v>
      </c>
      <c r="BH96" s="126">
        <f>SUBTOTAL(9,BH89:BH95)</f>
        <v>0</v>
      </c>
      <c r="BI96" s="126">
        <f t="shared" ref="BI96" si="252">SUBTOTAL(9,BI89:BI95)</f>
        <v>0</v>
      </c>
      <c r="BJ96" s="126">
        <f t="shared" ref="BJ96" si="253">SUBTOTAL(9,BJ89:BJ95)</f>
        <v>0</v>
      </c>
      <c r="BL96" s="126">
        <f>SUBTOTAL(9,BL89:BL95)</f>
        <v>0</v>
      </c>
      <c r="BM96" s="126">
        <f t="shared" ref="BM96" si="254">SUBTOTAL(9,BM89:BM95)</f>
        <v>0</v>
      </c>
      <c r="BN96" s="126">
        <f t="shared" ref="BN96" si="255">SUBTOTAL(9,BN89:BN95)</f>
        <v>0</v>
      </c>
      <c r="BP96" s="126">
        <f>SUBTOTAL(9,BP89:BP95)</f>
        <v>0</v>
      </c>
      <c r="BQ96" s="126">
        <f t="shared" ref="BQ96" si="256">SUBTOTAL(9,BQ89:BQ95)</f>
        <v>0</v>
      </c>
      <c r="BR96" s="126">
        <f t="shared" ref="BR96" si="257">SUBTOTAL(9,BR89:BR95)</f>
        <v>0</v>
      </c>
      <c r="BT96" s="126">
        <f>SUBTOTAL(9,BT89:BT95)</f>
        <v>0</v>
      </c>
      <c r="BU96" s="126">
        <f t="shared" ref="BU96" si="258">SUBTOTAL(9,BU89:BU95)</f>
        <v>0</v>
      </c>
      <c r="BV96" s="126">
        <f t="shared" ref="BV96" si="259">SUBTOTAL(9,BV89:BV95)</f>
        <v>0</v>
      </c>
      <c r="BX96" s="126">
        <f>SUBTOTAL(9,BX89:BX95)</f>
        <v>0</v>
      </c>
      <c r="BY96" s="126">
        <f t="shared" ref="BY96" si="260">SUBTOTAL(9,BY89:BY95)</f>
        <v>0</v>
      </c>
      <c r="BZ96" s="126">
        <f t="shared" ref="BZ96" si="261">SUBTOTAL(9,BZ89:BZ95)</f>
        <v>0</v>
      </c>
      <c r="CB96" s="126">
        <f>SUBTOTAL(9,CB89:CB95)</f>
        <v>0</v>
      </c>
      <c r="CC96" s="126">
        <f t="shared" ref="CC96" si="262">SUBTOTAL(9,CC89:CC95)</f>
        <v>0</v>
      </c>
      <c r="CD96" s="126">
        <f t="shared" ref="CD96" si="263">SUBTOTAL(9,CD89:CD95)</f>
        <v>0</v>
      </c>
      <c r="CF96" s="126">
        <f>SUBTOTAL(9,CF89:CF95)</f>
        <v>0</v>
      </c>
      <c r="CG96" s="126">
        <f t="shared" ref="CG96" si="264">SUBTOTAL(9,CG89:CG95)</f>
        <v>0</v>
      </c>
      <c r="CH96" s="126">
        <f t="shared" ref="CH96" si="265">SUBTOTAL(9,CH89:CH95)</f>
        <v>0</v>
      </c>
      <c r="CJ96" s="126">
        <f>SUBTOTAL(9,CJ89:CJ95)</f>
        <v>0</v>
      </c>
      <c r="CK96" s="126">
        <f t="shared" ref="CK96" si="266">SUBTOTAL(9,CK89:CK95)</f>
        <v>0</v>
      </c>
      <c r="CL96" s="126">
        <f t="shared" ref="CL96" si="267">SUBTOTAL(9,CL89:CL95)</f>
        <v>0</v>
      </c>
      <c r="CN96" s="126">
        <f>SUBTOTAL(9,CN89:CN95)</f>
        <v>0</v>
      </c>
      <c r="CO96" s="126">
        <f t="shared" ref="CO96" si="268">SUBTOTAL(9,CO89:CO95)</f>
        <v>0</v>
      </c>
      <c r="CP96" s="126">
        <f t="shared" ref="CP96" si="269">SUBTOTAL(9,CP89:CP95)</f>
        <v>0</v>
      </c>
      <c r="CR96" s="126">
        <f>SUBTOTAL(9,CR89:CR95)</f>
        <v>0</v>
      </c>
      <c r="CS96" s="126">
        <f t="shared" ref="CS96" si="270">SUBTOTAL(9,CS89:CS95)</f>
        <v>0</v>
      </c>
      <c r="CT96" s="126">
        <f t="shared" ref="CT96" si="271">SUBTOTAL(9,CT89:CT95)</f>
        <v>0</v>
      </c>
      <c r="CV96" s="126">
        <f>SUBTOTAL(9,CV89:CV95)</f>
        <v>0</v>
      </c>
      <c r="CW96" s="126">
        <f t="shared" ref="CW96" si="272">SUBTOTAL(9,CW89:CW95)</f>
        <v>0</v>
      </c>
      <c r="CX96" s="126">
        <f t="shared" ref="CX96" si="273">SUBTOTAL(9,CX89:CX95)</f>
        <v>0</v>
      </c>
      <c r="CZ96" s="126">
        <f>SUBTOTAL(9,CZ89:CZ95)</f>
        <v>0</v>
      </c>
      <c r="DA96" s="126">
        <f t="shared" ref="DA96" si="274">SUBTOTAL(9,DA89:DA95)</f>
        <v>0</v>
      </c>
      <c r="DB96" s="126">
        <f t="shared" ref="DB96" si="275">SUBTOTAL(9,DB89:DB95)</f>
        <v>0</v>
      </c>
      <c r="DD96" s="126">
        <f>SUBTOTAL(9,DD89:DD95)</f>
        <v>0</v>
      </c>
      <c r="DE96" s="126">
        <f t="shared" ref="DE96" si="276">SUBTOTAL(9,DE89:DE95)</f>
        <v>0</v>
      </c>
      <c r="DF96" s="126">
        <f t="shared" ref="DF96" si="277">SUBTOTAL(9,DF89:DF95)</f>
        <v>0</v>
      </c>
      <c r="DH96" s="126">
        <f>SUBTOTAL(9,DH89:DH95)</f>
        <v>0</v>
      </c>
      <c r="DI96" s="126">
        <f t="shared" ref="DI96" si="278">SUBTOTAL(9,DI89:DI95)</f>
        <v>0</v>
      </c>
      <c r="DJ96" s="126">
        <f t="shared" ref="DJ96" si="279">SUBTOTAL(9,DJ89:DJ95)</f>
        <v>0</v>
      </c>
      <c r="DL96" s="126">
        <f>SUBTOTAL(9,DL89:DL95)</f>
        <v>0</v>
      </c>
      <c r="DM96" s="126">
        <f t="shared" ref="DM96" si="280">SUBTOTAL(9,DM89:DM95)</f>
        <v>0</v>
      </c>
      <c r="DN96" s="126">
        <f t="shared" ref="DN96" si="281">SUBTOTAL(9,DN89:DN95)</f>
        <v>0</v>
      </c>
      <c r="DP96" s="126">
        <f>SUBTOTAL(9,DP89:DP95)</f>
        <v>0</v>
      </c>
      <c r="DQ96" s="126">
        <f t="shared" ref="DQ96" si="282">SUBTOTAL(9,DQ89:DQ95)</f>
        <v>0</v>
      </c>
      <c r="DR96" s="126">
        <f t="shared" ref="DR96" si="283">SUBTOTAL(9,DR89:DR95)</f>
        <v>0</v>
      </c>
      <c r="DT96" s="126">
        <f>SUBTOTAL(9,DT89:DT95)</f>
        <v>0</v>
      </c>
      <c r="DU96" s="126">
        <f t="shared" ref="DU96" si="284">SUBTOTAL(9,DU89:DU95)</f>
        <v>0</v>
      </c>
      <c r="DV96" s="126">
        <f t="shared" ref="DV96" si="285">SUBTOTAL(9,DV89:DV95)</f>
        <v>0</v>
      </c>
      <c r="DX96" s="126">
        <f>SUBTOTAL(9,DX89:DX95)</f>
        <v>0</v>
      </c>
      <c r="DY96" s="126">
        <f t="shared" ref="DY96" si="286">SUBTOTAL(9,DY89:DY95)</f>
        <v>0</v>
      </c>
      <c r="DZ96" s="126">
        <f t="shared" ref="DZ96" si="287">SUBTOTAL(9,DZ89:DZ95)</f>
        <v>0</v>
      </c>
      <c r="EB96" s="126">
        <f>SUBTOTAL(9,EB89:EB95)</f>
        <v>0</v>
      </c>
      <c r="EC96" s="126">
        <f t="shared" ref="EC96" si="288">SUBTOTAL(9,EC89:EC95)</f>
        <v>0</v>
      </c>
      <c r="ED96" s="126">
        <f t="shared" ref="ED96" si="289">SUBTOTAL(9,ED89:ED95)</f>
        <v>0</v>
      </c>
      <c r="EF96" s="126">
        <f>SUBTOTAL(9,EF89:EF95)</f>
        <v>0</v>
      </c>
      <c r="EG96" s="126">
        <f t="shared" ref="EG96" si="290">SUBTOTAL(9,EG89:EG95)</f>
        <v>0</v>
      </c>
      <c r="EH96" s="126">
        <f t="shared" ref="EH96" si="291">SUBTOTAL(9,EH89:EH95)</f>
        <v>0</v>
      </c>
      <c r="EJ96" s="126">
        <f>SUBTOTAL(9,EJ89:EJ95)</f>
        <v>0</v>
      </c>
      <c r="EK96" s="126">
        <f t="shared" ref="EK96" si="292">SUBTOTAL(9,EK89:EK95)</f>
        <v>0</v>
      </c>
      <c r="EL96" s="126">
        <f t="shared" ref="EL96" si="293">SUBTOTAL(9,EL89:EL95)</f>
        <v>0</v>
      </c>
      <c r="EN96" s="126">
        <f>SUBTOTAL(9,EN89:EN95)</f>
        <v>0</v>
      </c>
      <c r="EO96" s="126">
        <f t="shared" ref="EO96" si="294">SUBTOTAL(9,EO89:EO95)</f>
        <v>0</v>
      </c>
      <c r="EP96" s="126">
        <f t="shared" ref="EP96" si="295">SUBTOTAL(9,EP89:EP95)</f>
        <v>0</v>
      </c>
      <c r="ER96" s="126">
        <f>SUBTOTAL(9,ER89:ER95)</f>
        <v>0</v>
      </c>
      <c r="ES96" s="126">
        <f t="shared" ref="ES96" si="296">SUBTOTAL(9,ES89:ES95)</f>
        <v>0</v>
      </c>
      <c r="ET96" s="126">
        <f t="shared" ref="ET96" si="297">SUBTOTAL(9,ET89:ET95)</f>
        <v>0</v>
      </c>
      <c r="EV96" s="126">
        <f>SUBTOTAL(9,EV89:EV95)</f>
        <v>0</v>
      </c>
      <c r="EW96" s="126">
        <f t="shared" ref="EW96" si="298">SUBTOTAL(9,EW89:EW95)</f>
        <v>0</v>
      </c>
      <c r="EX96" s="126">
        <f t="shared" ref="EX96" si="299">SUBTOTAL(9,EX89:EX95)</f>
        <v>0</v>
      </c>
      <c r="EZ96" s="126">
        <f>SUBTOTAL(9,EZ89:EZ95)</f>
        <v>0</v>
      </c>
      <c r="FA96" s="126">
        <f t="shared" ref="FA96" si="300">SUBTOTAL(9,FA89:FA95)</f>
        <v>0</v>
      </c>
      <c r="FB96" s="126">
        <f t="shared" ref="FB96" si="301">SUBTOTAL(9,FB89:FB95)</f>
        <v>0</v>
      </c>
      <c r="FD96" s="126">
        <f>SUBTOTAL(9,FD89:FD95)</f>
        <v>0</v>
      </c>
      <c r="FE96" s="126">
        <f t="shared" ref="FE96" si="302">SUBTOTAL(9,FE89:FE95)</f>
        <v>0</v>
      </c>
      <c r="FF96" s="126">
        <f t="shared" ref="FF96" si="303">SUBTOTAL(9,FF89:FF95)</f>
        <v>0</v>
      </c>
      <c r="FH96" s="126">
        <f>SUBTOTAL(9,FH89:FH95)</f>
        <v>0</v>
      </c>
      <c r="FI96" s="126">
        <f t="shared" ref="FI96" si="304">SUBTOTAL(9,FI89:FI95)</f>
        <v>0</v>
      </c>
      <c r="FJ96" s="126">
        <f t="shared" ref="FJ96" si="305">SUBTOTAL(9,FJ89:FJ95)</f>
        <v>0</v>
      </c>
      <c r="FL96" s="126">
        <f>SUBTOTAL(9,FL89:FL95)</f>
        <v>0</v>
      </c>
      <c r="FM96" s="126">
        <f t="shared" ref="FM96" si="306">SUBTOTAL(9,FM89:FM95)</f>
        <v>0</v>
      </c>
      <c r="FN96" s="126">
        <f t="shared" ref="FN96" si="307">SUBTOTAL(9,FN89:FN95)</f>
        <v>0</v>
      </c>
      <c r="FP96" s="126">
        <f>SUBTOTAL(9,FP89:FP95)</f>
        <v>0</v>
      </c>
      <c r="FQ96" s="126">
        <f t="shared" ref="FQ96" si="308">SUBTOTAL(9,FQ89:FQ95)</f>
        <v>0</v>
      </c>
      <c r="FR96" s="126">
        <f t="shared" ref="FR96" si="309">SUBTOTAL(9,FR89:FR95)</f>
        <v>0</v>
      </c>
      <c r="FT96" s="126">
        <f>SUBTOTAL(9,FT89:FT95)</f>
        <v>0</v>
      </c>
      <c r="FU96" s="126">
        <f t="shared" ref="FU96" si="310">SUBTOTAL(9,FU89:FU95)</f>
        <v>0</v>
      </c>
      <c r="FV96" s="126">
        <f t="shared" ref="FV96" si="311">SUBTOTAL(9,FV89:FV95)</f>
        <v>0</v>
      </c>
      <c r="FX96" s="126">
        <f>SUBTOTAL(9,FX89:FX95)</f>
        <v>0</v>
      </c>
      <c r="FY96" s="126">
        <f t="shared" ref="FY96" si="312">SUBTOTAL(9,FY89:FY95)</f>
        <v>0</v>
      </c>
      <c r="FZ96" s="126">
        <f t="shared" ref="FZ96" si="313">SUBTOTAL(9,FZ89:FZ95)</f>
        <v>0</v>
      </c>
      <c r="GB96" s="126">
        <f>SUBTOTAL(9,GB89:GB95)</f>
        <v>0</v>
      </c>
      <c r="GC96" s="126">
        <f t="shared" ref="GC96" si="314">SUBTOTAL(9,GC89:GC95)</f>
        <v>0</v>
      </c>
      <c r="GD96" s="126">
        <f t="shared" ref="GD96" si="315">SUBTOTAL(9,GD89:GD95)</f>
        <v>0</v>
      </c>
      <c r="GF96" s="126">
        <f>SUBTOTAL(9,GF89:GF95)</f>
        <v>0</v>
      </c>
      <c r="GG96" s="126">
        <f t="shared" ref="GG96" si="316">SUBTOTAL(9,GG89:GG95)</f>
        <v>0</v>
      </c>
      <c r="GH96" s="126">
        <f t="shared" ref="GH96" si="317">SUBTOTAL(9,GH89:GH95)</f>
        <v>0</v>
      </c>
      <c r="GJ96" s="126">
        <f>SUBTOTAL(9,GJ89:GJ95)</f>
        <v>0</v>
      </c>
      <c r="GK96" s="126">
        <f t="shared" ref="GK96" si="318">SUBTOTAL(9,GK89:GK95)</f>
        <v>0</v>
      </c>
      <c r="GL96" s="126">
        <f t="shared" ref="GL96" si="319">SUBTOTAL(9,GL89:GL95)</f>
        <v>0</v>
      </c>
      <c r="GN96" s="126">
        <f>SUBTOTAL(9,GN89:GN95)</f>
        <v>0</v>
      </c>
      <c r="GO96" s="126">
        <f t="shared" ref="GO96" si="320">SUBTOTAL(9,GO89:GO95)</f>
        <v>0</v>
      </c>
      <c r="GP96" s="126">
        <f t="shared" ref="GP96" si="321">SUBTOTAL(9,GP89:GP95)</f>
        <v>0</v>
      </c>
      <c r="GR96" s="126">
        <f>SUBTOTAL(9,GR89:GR95)</f>
        <v>0</v>
      </c>
      <c r="GS96" s="126">
        <f t="shared" ref="GS96" si="322">SUBTOTAL(9,GS89:GS95)</f>
        <v>0</v>
      </c>
      <c r="GT96" s="126">
        <f t="shared" ref="GT96" si="323">SUBTOTAL(9,GT89:GT95)</f>
        <v>0</v>
      </c>
      <c r="GV96" s="126">
        <f>SUBTOTAL(9,GV89:GV95)</f>
        <v>0</v>
      </c>
      <c r="GW96" s="126">
        <f t="shared" ref="GW96" si="324">SUBTOTAL(9,GW89:GW95)</f>
        <v>0</v>
      </c>
      <c r="GX96" s="126">
        <f t="shared" ref="GX96" si="325">SUBTOTAL(9,GX89:GX95)</f>
        <v>0</v>
      </c>
      <c r="GZ96" s="126">
        <f>SUBTOTAL(9,GZ89:GZ95)</f>
        <v>0</v>
      </c>
      <c r="HA96" s="126">
        <f t="shared" ref="HA96" si="326">SUBTOTAL(9,HA89:HA95)</f>
        <v>0</v>
      </c>
      <c r="HB96" s="126">
        <f t="shared" ref="HB96" si="327">SUBTOTAL(9,HB89:HB95)</f>
        <v>0</v>
      </c>
      <c r="HD96" s="126">
        <f>SUBTOTAL(9,HD89:HD95)</f>
        <v>0</v>
      </c>
      <c r="HE96" s="126">
        <f t="shared" ref="HE96" si="328">SUBTOTAL(9,HE89:HE95)</f>
        <v>0</v>
      </c>
      <c r="HF96" s="126">
        <f t="shared" ref="HF96" si="329">SUBTOTAL(9,HF89:HF95)</f>
        <v>0</v>
      </c>
      <c r="HQ96" s="126">
        <f t="shared" ref="HQ96" si="330">SUBTOTAL(9,HQ89:HQ95)</f>
        <v>0</v>
      </c>
    </row>
    <row r="98" spans="2:228" ht="15.75" thickBot="1" x14ac:dyDescent="0.3">
      <c r="B98" s="22" t="s">
        <v>71</v>
      </c>
      <c r="D98" s="127">
        <f>SUBTOTAL(9,D10:D97)-SUM(D65:D69)-SUM(D84:D88)</f>
        <v>0</v>
      </c>
      <c r="E98" s="127">
        <f t="shared" ref="E98:F98" si="331">SUBTOTAL(9,E10:E97)-SUM(E65:E69)-SUM(E84:E88)</f>
        <v>0</v>
      </c>
      <c r="F98" s="127">
        <f t="shared" si="331"/>
        <v>0</v>
      </c>
      <c r="G98" s="79"/>
      <c r="H98" s="127">
        <f>SUBTOTAL(9,H10:H97)-SUM(H65:H69)-SUM(H84:H88)</f>
        <v>0</v>
      </c>
      <c r="I98" s="127">
        <f t="shared" ref="I98" si="332">SUBTOTAL(9,I10:I97)-SUM(I65:I69)-SUM(I84:I88)</f>
        <v>0</v>
      </c>
      <c r="J98" s="127">
        <f t="shared" ref="J98" si="333">SUBTOTAL(9,J10:J97)-SUM(J65:J69)-SUM(J84:J88)</f>
        <v>0</v>
      </c>
      <c r="K98" s="79"/>
      <c r="L98" s="127">
        <f>SUBTOTAL(9,L10:L97)-SUM(L65:L69)-SUM(L84:L88)</f>
        <v>0</v>
      </c>
      <c r="M98" s="127">
        <f t="shared" ref="M98" si="334">SUBTOTAL(9,M10:M97)-SUM(M65:M69)-SUM(M84:M88)</f>
        <v>0</v>
      </c>
      <c r="N98" s="127">
        <f t="shared" ref="N98" si="335">SUBTOTAL(9,N10:N97)-SUM(N65:N69)-SUM(N84:N88)</f>
        <v>0</v>
      </c>
      <c r="O98" s="79"/>
      <c r="P98" s="127">
        <f>SUBTOTAL(9,P10:P97)-SUM(P65:P69)-SUM(P84:P88)</f>
        <v>0</v>
      </c>
      <c r="Q98" s="127">
        <f t="shared" ref="Q98" si="336">SUBTOTAL(9,Q10:Q97)-SUM(Q65:Q69)-SUM(Q84:Q88)</f>
        <v>0</v>
      </c>
      <c r="R98" s="127">
        <f t="shared" ref="R98" si="337">SUBTOTAL(9,R10:R97)-SUM(R65:R69)-SUM(R84:R88)</f>
        <v>0</v>
      </c>
      <c r="S98" s="79"/>
      <c r="T98" s="127">
        <f>SUBTOTAL(9,T10:T97)-SUM(T65:T69)-SUM(T84:T88)</f>
        <v>0</v>
      </c>
      <c r="U98" s="127">
        <f t="shared" ref="U98" si="338">SUBTOTAL(9,U10:U97)-SUM(U65:U69)-SUM(U84:U88)</f>
        <v>0</v>
      </c>
      <c r="V98" s="127">
        <f t="shared" ref="V98" si="339">SUBTOTAL(9,V10:V97)-SUM(V65:V69)-SUM(V84:V88)</f>
        <v>0</v>
      </c>
      <c r="W98" s="79"/>
      <c r="X98" s="127">
        <f>SUBTOTAL(9,X10:X97)-SUM(X65:X69)-SUM(X84:X88)</f>
        <v>0</v>
      </c>
      <c r="Y98" s="127">
        <f t="shared" ref="Y98" si="340">SUBTOTAL(9,Y10:Y97)-SUM(Y65:Y69)-SUM(Y84:Y88)</f>
        <v>0</v>
      </c>
      <c r="Z98" s="127">
        <f t="shared" ref="Z98" si="341">SUBTOTAL(9,Z10:Z97)-SUM(Z65:Z69)-SUM(Z84:Z88)</f>
        <v>0</v>
      </c>
      <c r="AA98" s="79"/>
      <c r="AB98" s="127">
        <f>SUBTOTAL(9,AB10:AB97)-SUM(AB65:AB69)-SUM(AB84:AB88)</f>
        <v>0</v>
      </c>
      <c r="AC98" s="127">
        <f t="shared" ref="AC98" si="342">SUBTOTAL(9,AC10:AC97)-SUM(AC65:AC69)-SUM(AC84:AC88)</f>
        <v>0</v>
      </c>
      <c r="AD98" s="127">
        <f t="shared" ref="AD98" si="343">SUBTOTAL(9,AD10:AD97)-SUM(AD65:AD69)-SUM(AD84:AD88)</f>
        <v>0</v>
      </c>
      <c r="AE98" s="79"/>
      <c r="AF98" s="127">
        <f>SUBTOTAL(9,AF10:AF97)-SUM(AF65:AF69)-SUM(AF84:AF88)</f>
        <v>0</v>
      </c>
      <c r="AG98" s="127">
        <f t="shared" ref="AG98" si="344">SUBTOTAL(9,AG10:AG97)-SUM(AG65:AG69)-SUM(AG84:AG88)</f>
        <v>0</v>
      </c>
      <c r="AH98" s="127">
        <f t="shared" ref="AH98" si="345">SUBTOTAL(9,AH10:AH97)-SUM(AH65:AH69)-SUM(AH84:AH88)</f>
        <v>0</v>
      </c>
      <c r="AI98" s="79"/>
      <c r="AJ98" s="127">
        <f>SUBTOTAL(9,AJ10:AJ97)-SUM(AJ65:AJ69)-SUM(AJ84:AJ88)</f>
        <v>0</v>
      </c>
      <c r="AK98" s="127">
        <f t="shared" ref="AK98" si="346">SUBTOTAL(9,AK10:AK97)-SUM(AK65:AK69)-SUM(AK84:AK88)</f>
        <v>0</v>
      </c>
      <c r="AL98" s="127">
        <f t="shared" ref="AL98" si="347">SUBTOTAL(9,AL10:AL97)-SUM(AL65:AL69)-SUM(AL84:AL88)</f>
        <v>0</v>
      </c>
      <c r="AM98" s="79"/>
      <c r="AN98" s="127">
        <f>SUBTOTAL(9,AN10:AN97)-SUM(AN65:AN69)-SUM(AN84:AN88)</f>
        <v>0</v>
      </c>
      <c r="AO98" s="127">
        <f t="shared" ref="AO98" si="348">SUBTOTAL(9,AO10:AO97)-SUM(AO65:AO69)-SUM(AO84:AO88)</f>
        <v>0</v>
      </c>
      <c r="AP98" s="127">
        <f t="shared" ref="AP98" si="349">SUBTOTAL(9,AP10:AP97)-SUM(AP65:AP69)-SUM(AP84:AP88)</f>
        <v>0</v>
      </c>
      <c r="AQ98" s="79"/>
      <c r="AR98" s="127">
        <f>SUBTOTAL(9,AR10:AR97)-SUM(AR65:AR69)-SUM(AR84:AR88)</f>
        <v>0</v>
      </c>
      <c r="AS98" s="127">
        <f t="shared" ref="AS98" si="350">SUBTOTAL(9,AS10:AS97)-SUM(AS65:AS69)-SUM(AS84:AS88)</f>
        <v>0</v>
      </c>
      <c r="AT98" s="127">
        <f t="shared" ref="AT98" si="351">SUBTOTAL(9,AT10:AT97)-SUM(AT65:AT69)-SUM(AT84:AT88)</f>
        <v>0</v>
      </c>
      <c r="AU98" s="79"/>
      <c r="AV98" s="127">
        <f>SUBTOTAL(9,AV10:AV97)-SUM(AV65:AV69)-SUM(AV84:AV88)</f>
        <v>0</v>
      </c>
      <c r="AW98" s="127">
        <f t="shared" ref="AW98" si="352">SUBTOTAL(9,AW10:AW97)-SUM(AW65:AW69)-SUM(AW84:AW88)</f>
        <v>0</v>
      </c>
      <c r="AX98" s="127">
        <f t="shared" ref="AX98" si="353">SUBTOTAL(9,AX10:AX97)-SUM(AX65:AX69)-SUM(AX84:AX88)</f>
        <v>0</v>
      </c>
      <c r="AY98" s="79"/>
      <c r="AZ98" s="127">
        <f>SUBTOTAL(9,AZ10:AZ97)-SUM(AZ65:AZ69)-SUM(AZ84:AZ88)</f>
        <v>0</v>
      </c>
      <c r="BA98" s="127">
        <f t="shared" ref="BA98" si="354">SUBTOTAL(9,BA10:BA97)-SUM(BA65:BA69)-SUM(BA84:BA88)</f>
        <v>0</v>
      </c>
      <c r="BB98" s="127">
        <f t="shared" ref="BB98" si="355">SUBTOTAL(9,BB10:BB97)-SUM(BB65:BB69)-SUM(BB84:BB88)</f>
        <v>0</v>
      </c>
      <c r="BC98" s="79"/>
      <c r="BD98" s="127">
        <f>SUBTOTAL(9,BD10:BD97)-SUM(BD65:BD69)-SUM(BD84:BD88)</f>
        <v>0</v>
      </c>
      <c r="BE98" s="127">
        <f t="shared" ref="BE98" si="356">SUBTOTAL(9,BE10:BE97)-SUM(BE65:BE69)-SUM(BE84:BE88)</f>
        <v>0</v>
      </c>
      <c r="BF98" s="127">
        <f t="shared" ref="BF98" si="357">SUBTOTAL(9,BF10:BF97)-SUM(BF65:BF69)-SUM(BF84:BF88)</f>
        <v>0</v>
      </c>
      <c r="BG98" s="79"/>
      <c r="BH98" s="127">
        <f>SUBTOTAL(9,BH10:BH97)-SUM(BH65:BH69)-SUM(BH84:BH88)</f>
        <v>0</v>
      </c>
      <c r="BI98" s="127">
        <f t="shared" ref="BI98" si="358">SUBTOTAL(9,BI10:BI97)-SUM(BI65:BI69)-SUM(BI84:BI88)</f>
        <v>0</v>
      </c>
      <c r="BJ98" s="127">
        <f t="shared" ref="BJ98" si="359">SUBTOTAL(9,BJ10:BJ97)-SUM(BJ65:BJ69)-SUM(BJ84:BJ88)</f>
        <v>0</v>
      </c>
      <c r="BK98" s="79"/>
      <c r="BL98" s="127">
        <f>SUBTOTAL(9,BL10:BL97)-SUM(BL65:BL69)-SUM(BL84:BL88)</f>
        <v>0</v>
      </c>
      <c r="BM98" s="127">
        <f t="shared" ref="BM98" si="360">SUBTOTAL(9,BM10:BM97)-SUM(BM65:BM69)-SUM(BM84:BM88)</f>
        <v>0</v>
      </c>
      <c r="BN98" s="127">
        <f t="shared" ref="BN98" si="361">SUBTOTAL(9,BN10:BN97)-SUM(BN65:BN69)-SUM(BN84:BN88)</f>
        <v>0</v>
      </c>
      <c r="BO98" s="79"/>
      <c r="BP98" s="127">
        <f>SUBTOTAL(9,BP10:BP97)-SUM(BP65:BP69)-SUM(BP84:BP88)</f>
        <v>0</v>
      </c>
      <c r="BQ98" s="127">
        <f t="shared" ref="BQ98" si="362">SUBTOTAL(9,BQ10:BQ97)-SUM(BQ65:BQ69)-SUM(BQ84:BQ88)</f>
        <v>0</v>
      </c>
      <c r="BR98" s="127">
        <f t="shared" ref="BR98" si="363">SUBTOTAL(9,BR10:BR97)-SUM(BR65:BR69)-SUM(BR84:BR88)</f>
        <v>0</v>
      </c>
      <c r="BS98" s="79"/>
      <c r="BT98" s="127">
        <f>SUBTOTAL(9,BT10:BT97)-SUM(BT65:BT69)-SUM(BT84:BT88)</f>
        <v>0</v>
      </c>
      <c r="BU98" s="127">
        <f t="shared" ref="BU98" si="364">SUBTOTAL(9,BU10:BU97)-SUM(BU65:BU69)-SUM(BU84:BU88)</f>
        <v>0</v>
      </c>
      <c r="BV98" s="127">
        <f t="shared" ref="BV98" si="365">SUBTOTAL(9,BV10:BV97)-SUM(BV65:BV69)-SUM(BV84:BV88)</f>
        <v>0</v>
      </c>
      <c r="BW98" s="79"/>
      <c r="BX98" s="127">
        <f>SUBTOTAL(9,BX10:BX97)-SUM(BX65:BX69)-SUM(BX84:BX88)</f>
        <v>0</v>
      </c>
      <c r="BY98" s="127">
        <f t="shared" ref="BY98" si="366">SUBTOTAL(9,BY10:BY97)-SUM(BY65:BY69)-SUM(BY84:BY88)</f>
        <v>0</v>
      </c>
      <c r="BZ98" s="127">
        <f t="shared" ref="BZ98" si="367">SUBTOTAL(9,BZ10:BZ97)-SUM(BZ65:BZ69)-SUM(BZ84:BZ88)</f>
        <v>0</v>
      </c>
      <c r="CA98" s="79"/>
      <c r="CB98" s="127">
        <f>SUBTOTAL(9,CB10:CB97)-SUM(CB65:CB69)-SUM(CB84:CB88)</f>
        <v>0</v>
      </c>
      <c r="CC98" s="127">
        <f t="shared" ref="CC98" si="368">SUBTOTAL(9,CC10:CC97)-SUM(CC65:CC69)-SUM(CC84:CC88)</f>
        <v>0</v>
      </c>
      <c r="CD98" s="127">
        <f t="shared" ref="CD98" si="369">SUBTOTAL(9,CD10:CD97)-SUM(CD65:CD69)-SUM(CD84:CD88)</f>
        <v>0</v>
      </c>
      <c r="CE98" s="79"/>
      <c r="CF98" s="127">
        <f>SUBTOTAL(9,CF10:CF97)-SUM(CF65:CF69)-SUM(CF84:CF88)</f>
        <v>0</v>
      </c>
      <c r="CG98" s="127">
        <f t="shared" ref="CG98" si="370">SUBTOTAL(9,CG10:CG97)-SUM(CG65:CG69)-SUM(CG84:CG88)</f>
        <v>0</v>
      </c>
      <c r="CH98" s="127">
        <f t="shared" ref="CH98" si="371">SUBTOTAL(9,CH10:CH97)-SUM(CH65:CH69)-SUM(CH84:CH88)</f>
        <v>0</v>
      </c>
      <c r="CI98" s="79"/>
      <c r="CJ98" s="127">
        <f>SUBTOTAL(9,CJ10:CJ97)-SUM(CJ65:CJ69)-SUM(CJ84:CJ88)</f>
        <v>0</v>
      </c>
      <c r="CK98" s="127">
        <f t="shared" ref="CK98" si="372">SUBTOTAL(9,CK10:CK97)-SUM(CK65:CK69)-SUM(CK84:CK88)</f>
        <v>0</v>
      </c>
      <c r="CL98" s="127">
        <f t="shared" ref="CL98" si="373">SUBTOTAL(9,CL10:CL97)-SUM(CL65:CL69)-SUM(CL84:CL88)</f>
        <v>0</v>
      </c>
      <c r="CM98" s="79"/>
      <c r="CN98" s="127">
        <f>SUBTOTAL(9,CN10:CN97)-SUM(CN65:CN69)-SUM(CN84:CN88)</f>
        <v>0</v>
      </c>
      <c r="CO98" s="127">
        <f t="shared" ref="CO98" si="374">SUBTOTAL(9,CO10:CO97)-SUM(CO65:CO69)-SUM(CO84:CO88)</f>
        <v>0</v>
      </c>
      <c r="CP98" s="127">
        <f t="shared" ref="CP98" si="375">SUBTOTAL(9,CP10:CP97)-SUM(CP65:CP69)-SUM(CP84:CP88)</f>
        <v>0</v>
      </c>
      <c r="CQ98" s="79"/>
      <c r="CR98" s="127">
        <f>SUBTOTAL(9,CR10:CR97)-SUM(CR65:CR69)-SUM(CR84:CR88)</f>
        <v>0</v>
      </c>
      <c r="CS98" s="127">
        <f t="shared" ref="CS98" si="376">SUBTOTAL(9,CS10:CS97)-SUM(CS65:CS69)-SUM(CS84:CS88)</f>
        <v>0</v>
      </c>
      <c r="CT98" s="127">
        <f t="shared" ref="CT98" si="377">SUBTOTAL(9,CT10:CT97)-SUM(CT65:CT69)-SUM(CT84:CT88)</f>
        <v>0</v>
      </c>
      <c r="CU98" s="79"/>
      <c r="CV98" s="127">
        <f>SUBTOTAL(9,CV10:CV97)-SUM(CV65:CV69)-SUM(CV84:CV88)</f>
        <v>0</v>
      </c>
      <c r="CW98" s="127">
        <f t="shared" ref="CW98" si="378">SUBTOTAL(9,CW10:CW97)-SUM(CW65:CW69)-SUM(CW84:CW88)</f>
        <v>0</v>
      </c>
      <c r="CX98" s="127">
        <f t="shared" ref="CX98" si="379">SUBTOTAL(9,CX10:CX97)-SUM(CX65:CX69)-SUM(CX84:CX88)</f>
        <v>0</v>
      </c>
      <c r="CY98" s="79"/>
      <c r="CZ98" s="127">
        <f>SUBTOTAL(9,CZ10:CZ97)-SUM(CZ65:CZ69)-SUM(CZ84:CZ88)</f>
        <v>0</v>
      </c>
      <c r="DA98" s="127">
        <f t="shared" ref="DA98" si="380">SUBTOTAL(9,DA10:DA97)-SUM(DA65:DA69)-SUM(DA84:DA88)</f>
        <v>0</v>
      </c>
      <c r="DB98" s="127">
        <f t="shared" ref="DB98" si="381">SUBTOTAL(9,DB10:DB97)-SUM(DB65:DB69)-SUM(DB84:DB88)</f>
        <v>0</v>
      </c>
      <c r="DC98" s="79"/>
      <c r="DD98" s="127">
        <f>SUBTOTAL(9,DD10:DD97)-SUM(DD65:DD69)-SUM(DD84:DD88)</f>
        <v>0</v>
      </c>
      <c r="DE98" s="127">
        <f t="shared" ref="DE98" si="382">SUBTOTAL(9,DE10:DE97)-SUM(DE65:DE69)-SUM(DE84:DE88)</f>
        <v>0</v>
      </c>
      <c r="DF98" s="127">
        <f t="shared" ref="DF98" si="383">SUBTOTAL(9,DF10:DF97)-SUM(DF65:DF69)-SUM(DF84:DF88)</f>
        <v>0</v>
      </c>
      <c r="DG98" s="79"/>
      <c r="DH98" s="127">
        <f>SUBTOTAL(9,DH10:DH97)-SUM(DH65:DH69)-SUM(DH84:DH88)</f>
        <v>0</v>
      </c>
      <c r="DI98" s="127">
        <f t="shared" ref="DI98" si="384">SUBTOTAL(9,DI10:DI97)-SUM(DI65:DI69)-SUM(DI84:DI88)</f>
        <v>0</v>
      </c>
      <c r="DJ98" s="127">
        <f t="shared" ref="DJ98" si="385">SUBTOTAL(9,DJ10:DJ97)-SUM(DJ65:DJ69)-SUM(DJ84:DJ88)</f>
        <v>0</v>
      </c>
      <c r="DK98" s="79"/>
      <c r="DL98" s="127">
        <f>SUBTOTAL(9,DL10:DL97)-SUM(DL65:DL69)-SUM(DL84:DL88)</f>
        <v>0</v>
      </c>
      <c r="DM98" s="127">
        <f t="shared" ref="DM98" si="386">SUBTOTAL(9,DM10:DM97)-SUM(DM65:DM69)-SUM(DM84:DM88)</f>
        <v>0</v>
      </c>
      <c r="DN98" s="127">
        <f t="shared" ref="DN98" si="387">SUBTOTAL(9,DN10:DN97)-SUM(DN65:DN69)-SUM(DN84:DN88)</f>
        <v>0</v>
      </c>
      <c r="DO98" s="79"/>
      <c r="DP98" s="127">
        <f>SUBTOTAL(9,DP10:DP97)-SUM(DP65:DP69)-SUM(DP84:DP88)</f>
        <v>0</v>
      </c>
      <c r="DQ98" s="127">
        <f t="shared" ref="DQ98" si="388">SUBTOTAL(9,DQ10:DQ97)-SUM(DQ65:DQ69)-SUM(DQ84:DQ88)</f>
        <v>0</v>
      </c>
      <c r="DR98" s="127">
        <f t="shared" ref="DR98" si="389">SUBTOTAL(9,DR10:DR97)-SUM(DR65:DR69)-SUM(DR84:DR88)</f>
        <v>0</v>
      </c>
      <c r="DS98" s="79"/>
      <c r="DT98" s="127">
        <f>SUBTOTAL(9,DT10:DT97)-SUM(DT65:DT69)-SUM(DT84:DT88)</f>
        <v>0</v>
      </c>
      <c r="DU98" s="127">
        <f t="shared" ref="DU98" si="390">SUBTOTAL(9,DU10:DU97)-SUM(DU65:DU69)-SUM(DU84:DU88)</f>
        <v>0</v>
      </c>
      <c r="DV98" s="127">
        <f t="shared" ref="DV98" si="391">SUBTOTAL(9,DV10:DV97)-SUM(DV65:DV69)-SUM(DV84:DV88)</f>
        <v>0</v>
      </c>
      <c r="DW98" s="79"/>
      <c r="DX98" s="127">
        <f>SUBTOTAL(9,DX10:DX97)-SUM(DX65:DX69)-SUM(DX84:DX88)</f>
        <v>0</v>
      </c>
      <c r="DY98" s="127">
        <f t="shared" ref="DY98" si="392">SUBTOTAL(9,DY10:DY97)-SUM(DY65:DY69)-SUM(DY84:DY88)</f>
        <v>0</v>
      </c>
      <c r="DZ98" s="127">
        <f t="shared" ref="DZ98" si="393">SUBTOTAL(9,DZ10:DZ97)-SUM(DZ65:DZ69)-SUM(DZ84:DZ88)</f>
        <v>0</v>
      </c>
      <c r="EA98" s="79"/>
      <c r="EB98" s="127">
        <f>SUBTOTAL(9,EB10:EB97)-SUM(EB65:EB69)-SUM(EB84:EB88)</f>
        <v>0</v>
      </c>
      <c r="EC98" s="127">
        <f t="shared" ref="EC98" si="394">SUBTOTAL(9,EC10:EC97)-SUM(EC65:EC69)-SUM(EC84:EC88)</f>
        <v>0</v>
      </c>
      <c r="ED98" s="127">
        <f t="shared" ref="ED98" si="395">SUBTOTAL(9,ED10:ED97)-SUM(ED65:ED69)-SUM(ED84:ED88)</f>
        <v>0</v>
      </c>
      <c r="EE98" s="79"/>
      <c r="EF98" s="127">
        <f>SUBTOTAL(9,EF10:EF97)-SUM(EF65:EF69)-SUM(EF84:EF88)</f>
        <v>0</v>
      </c>
      <c r="EG98" s="127">
        <f t="shared" ref="EG98" si="396">SUBTOTAL(9,EG10:EG97)-SUM(EG65:EG69)-SUM(EG84:EG88)</f>
        <v>0</v>
      </c>
      <c r="EH98" s="127">
        <f t="shared" ref="EH98" si="397">SUBTOTAL(9,EH10:EH97)-SUM(EH65:EH69)-SUM(EH84:EH88)</f>
        <v>0</v>
      </c>
      <c r="EI98" s="79"/>
      <c r="EJ98" s="127">
        <f>SUBTOTAL(9,EJ10:EJ97)-SUM(EJ65:EJ69)-SUM(EJ84:EJ88)</f>
        <v>0</v>
      </c>
      <c r="EK98" s="127">
        <f t="shared" ref="EK98" si="398">SUBTOTAL(9,EK10:EK97)-SUM(EK65:EK69)-SUM(EK84:EK88)</f>
        <v>0</v>
      </c>
      <c r="EL98" s="127">
        <f t="shared" ref="EL98" si="399">SUBTOTAL(9,EL10:EL97)-SUM(EL65:EL69)-SUM(EL84:EL88)</f>
        <v>0</v>
      </c>
      <c r="EM98" s="79"/>
      <c r="EN98" s="127">
        <f>SUBTOTAL(9,EN10:EN97)-SUM(EN65:EN69)-SUM(EN84:EN88)</f>
        <v>0</v>
      </c>
      <c r="EO98" s="127">
        <f t="shared" ref="EO98" si="400">SUBTOTAL(9,EO10:EO97)-SUM(EO65:EO69)-SUM(EO84:EO88)</f>
        <v>0</v>
      </c>
      <c r="EP98" s="127">
        <f t="shared" ref="EP98" si="401">SUBTOTAL(9,EP10:EP97)-SUM(EP65:EP69)-SUM(EP84:EP88)</f>
        <v>0</v>
      </c>
      <c r="EQ98" s="79"/>
      <c r="ER98" s="127">
        <f>SUBTOTAL(9,ER10:ER97)-SUM(ER65:ER69)-SUM(ER84:ER88)</f>
        <v>0</v>
      </c>
      <c r="ES98" s="127">
        <f t="shared" ref="ES98" si="402">SUBTOTAL(9,ES10:ES97)-SUM(ES65:ES69)-SUM(ES84:ES88)</f>
        <v>0</v>
      </c>
      <c r="ET98" s="127">
        <f t="shared" ref="ET98" si="403">SUBTOTAL(9,ET10:ET97)-SUM(ET65:ET69)-SUM(ET84:ET88)</f>
        <v>0</v>
      </c>
      <c r="EU98" s="79"/>
      <c r="EV98" s="127">
        <f>SUBTOTAL(9,EV10:EV97)-SUM(EV65:EV69)-SUM(EV84:EV88)</f>
        <v>0</v>
      </c>
      <c r="EW98" s="127">
        <f t="shared" ref="EW98" si="404">SUBTOTAL(9,EW10:EW97)-SUM(EW65:EW69)-SUM(EW84:EW88)</f>
        <v>0</v>
      </c>
      <c r="EX98" s="127">
        <f t="shared" ref="EX98" si="405">SUBTOTAL(9,EX10:EX97)-SUM(EX65:EX69)-SUM(EX84:EX88)</f>
        <v>0</v>
      </c>
      <c r="EY98" s="79"/>
      <c r="EZ98" s="127">
        <f>SUBTOTAL(9,EZ10:EZ97)-SUM(EZ65:EZ69)-SUM(EZ84:EZ88)</f>
        <v>0</v>
      </c>
      <c r="FA98" s="127">
        <f t="shared" ref="FA98" si="406">SUBTOTAL(9,FA10:FA97)-SUM(FA65:FA69)-SUM(FA84:FA88)</f>
        <v>0</v>
      </c>
      <c r="FB98" s="127">
        <f t="shared" ref="FB98" si="407">SUBTOTAL(9,FB10:FB97)-SUM(FB65:FB69)-SUM(FB84:FB88)</f>
        <v>0</v>
      </c>
      <c r="FC98" s="79"/>
      <c r="FD98" s="127">
        <f>SUBTOTAL(9,FD10:FD97)-SUM(FD65:FD69)-SUM(FD84:FD88)</f>
        <v>0</v>
      </c>
      <c r="FE98" s="127">
        <f t="shared" ref="FE98" si="408">SUBTOTAL(9,FE10:FE97)-SUM(FE65:FE69)-SUM(FE84:FE88)</f>
        <v>0</v>
      </c>
      <c r="FF98" s="127">
        <f t="shared" ref="FF98" si="409">SUBTOTAL(9,FF10:FF97)-SUM(FF65:FF69)-SUM(FF84:FF88)</f>
        <v>0</v>
      </c>
      <c r="FG98" s="79"/>
      <c r="FH98" s="127">
        <f>SUBTOTAL(9,FH10:FH97)-SUM(FH65:FH69)-SUM(FH84:FH88)</f>
        <v>0</v>
      </c>
      <c r="FI98" s="127">
        <f t="shared" ref="FI98" si="410">SUBTOTAL(9,FI10:FI97)-SUM(FI65:FI69)-SUM(FI84:FI88)</f>
        <v>0</v>
      </c>
      <c r="FJ98" s="127">
        <f t="shared" ref="FJ98" si="411">SUBTOTAL(9,FJ10:FJ97)-SUM(FJ65:FJ69)-SUM(FJ84:FJ88)</f>
        <v>0</v>
      </c>
      <c r="FK98" s="79"/>
      <c r="FL98" s="127">
        <f>SUBTOTAL(9,FL10:FL97)-SUM(FL65:FL69)-SUM(FL84:FL88)</f>
        <v>0</v>
      </c>
      <c r="FM98" s="127">
        <f t="shared" ref="FM98" si="412">SUBTOTAL(9,FM10:FM97)-SUM(FM65:FM69)-SUM(FM84:FM88)</f>
        <v>0</v>
      </c>
      <c r="FN98" s="127">
        <f t="shared" ref="FN98" si="413">SUBTOTAL(9,FN10:FN97)-SUM(FN65:FN69)-SUM(FN84:FN88)</f>
        <v>0</v>
      </c>
      <c r="FO98" s="79"/>
      <c r="FP98" s="127">
        <f>SUBTOTAL(9,FP10:FP97)-SUM(FP65:FP69)-SUM(FP84:FP88)</f>
        <v>0</v>
      </c>
      <c r="FQ98" s="127">
        <f t="shared" ref="FQ98" si="414">SUBTOTAL(9,FQ10:FQ97)-SUM(FQ65:FQ69)-SUM(FQ84:FQ88)</f>
        <v>0</v>
      </c>
      <c r="FR98" s="127">
        <f t="shared" ref="FR98" si="415">SUBTOTAL(9,FR10:FR97)-SUM(FR65:FR69)-SUM(FR84:FR88)</f>
        <v>0</v>
      </c>
      <c r="FS98" s="79"/>
      <c r="FT98" s="127">
        <f>SUBTOTAL(9,FT10:FT97)-SUM(FT65:FT69)-SUM(FT84:FT88)</f>
        <v>0</v>
      </c>
      <c r="FU98" s="127">
        <f t="shared" ref="FU98" si="416">SUBTOTAL(9,FU10:FU97)-SUM(FU65:FU69)-SUM(FU84:FU88)</f>
        <v>0</v>
      </c>
      <c r="FV98" s="127">
        <f t="shared" ref="FV98" si="417">SUBTOTAL(9,FV10:FV97)-SUM(FV65:FV69)-SUM(FV84:FV88)</f>
        <v>0</v>
      </c>
      <c r="FW98" s="79"/>
      <c r="FX98" s="127">
        <f>SUBTOTAL(9,FX10:FX97)-SUM(FX65:FX69)-SUM(FX84:FX88)</f>
        <v>0</v>
      </c>
      <c r="FY98" s="127">
        <f t="shared" ref="FY98" si="418">SUBTOTAL(9,FY10:FY97)-SUM(FY65:FY69)-SUM(FY84:FY88)</f>
        <v>0</v>
      </c>
      <c r="FZ98" s="127">
        <f t="shared" ref="FZ98" si="419">SUBTOTAL(9,FZ10:FZ97)-SUM(FZ65:FZ69)-SUM(FZ84:FZ88)</f>
        <v>0</v>
      </c>
      <c r="GA98" s="79"/>
      <c r="GB98" s="127">
        <f>SUBTOTAL(9,GB10:GB97)-SUM(GB65:GB69)-SUM(GB84:GB88)</f>
        <v>0</v>
      </c>
      <c r="GC98" s="127">
        <f t="shared" ref="GC98" si="420">SUBTOTAL(9,GC10:GC97)-SUM(GC65:GC69)-SUM(GC84:GC88)</f>
        <v>0</v>
      </c>
      <c r="GD98" s="127">
        <f t="shared" ref="GD98" si="421">SUBTOTAL(9,GD10:GD97)-SUM(GD65:GD69)-SUM(GD84:GD88)</f>
        <v>0</v>
      </c>
      <c r="GE98" s="79"/>
      <c r="GF98" s="127">
        <f>SUBTOTAL(9,GF10:GF97)-SUM(GF65:GF69)-SUM(GF84:GF88)</f>
        <v>0</v>
      </c>
      <c r="GG98" s="127">
        <f t="shared" ref="GG98" si="422">SUBTOTAL(9,GG10:GG97)-SUM(GG65:GG69)-SUM(GG84:GG88)</f>
        <v>0</v>
      </c>
      <c r="GH98" s="127">
        <f t="shared" ref="GH98" si="423">SUBTOTAL(9,GH10:GH97)-SUM(GH65:GH69)-SUM(GH84:GH88)</f>
        <v>0</v>
      </c>
      <c r="GI98" s="79"/>
      <c r="GJ98" s="127">
        <f>SUBTOTAL(9,GJ10:GJ97)-SUM(GJ65:GJ69)-SUM(GJ84:GJ88)</f>
        <v>0</v>
      </c>
      <c r="GK98" s="127">
        <f t="shared" ref="GK98" si="424">SUBTOTAL(9,GK10:GK97)-SUM(GK65:GK69)-SUM(GK84:GK88)</f>
        <v>0</v>
      </c>
      <c r="GL98" s="127">
        <f t="shared" ref="GL98" si="425">SUBTOTAL(9,GL10:GL97)-SUM(GL65:GL69)-SUM(GL84:GL88)</f>
        <v>0</v>
      </c>
      <c r="GM98" s="79"/>
      <c r="GN98" s="127">
        <f>SUBTOTAL(9,GN10:GN97)-SUM(GN65:GN69)-SUM(GN84:GN88)</f>
        <v>0</v>
      </c>
      <c r="GO98" s="127">
        <f t="shared" ref="GO98" si="426">SUBTOTAL(9,GO10:GO97)-SUM(GO65:GO69)-SUM(GO84:GO88)</f>
        <v>0</v>
      </c>
      <c r="GP98" s="127">
        <f t="shared" ref="GP98" si="427">SUBTOTAL(9,GP10:GP97)-SUM(GP65:GP69)-SUM(GP84:GP88)</f>
        <v>0</v>
      </c>
      <c r="GQ98" s="79"/>
      <c r="GR98" s="127">
        <f>SUBTOTAL(9,GR10:GR97)-SUM(GR65:GR69)-SUM(GR84:GR88)</f>
        <v>0</v>
      </c>
      <c r="GS98" s="127">
        <f t="shared" ref="GS98" si="428">SUBTOTAL(9,GS10:GS97)-SUM(GS65:GS69)-SUM(GS84:GS88)</f>
        <v>0</v>
      </c>
      <c r="GT98" s="127">
        <f t="shared" ref="GT98" si="429">SUBTOTAL(9,GT10:GT97)-SUM(GT65:GT69)-SUM(GT84:GT88)</f>
        <v>0</v>
      </c>
      <c r="GU98" s="79"/>
      <c r="GV98" s="127">
        <f>SUBTOTAL(9,GV10:GV97)-SUM(GV65:GV69)-SUM(GV84:GV88)</f>
        <v>0</v>
      </c>
      <c r="GW98" s="127">
        <f t="shared" ref="GW98" si="430">SUBTOTAL(9,GW10:GW97)-SUM(GW65:GW69)-SUM(GW84:GW88)</f>
        <v>0</v>
      </c>
      <c r="GX98" s="127">
        <f t="shared" ref="GX98" si="431">SUBTOTAL(9,GX10:GX97)-SUM(GX65:GX69)-SUM(GX84:GX88)</f>
        <v>0</v>
      </c>
      <c r="GY98" s="79"/>
      <c r="GZ98" s="127">
        <f>SUBTOTAL(9,GZ10:GZ97)-SUM(GZ65:GZ69)-SUM(GZ84:GZ88)</f>
        <v>0</v>
      </c>
      <c r="HA98" s="127">
        <f t="shared" ref="HA98" si="432">SUBTOTAL(9,HA10:HA97)-SUM(HA65:HA69)-SUM(HA84:HA88)</f>
        <v>0</v>
      </c>
      <c r="HB98" s="127">
        <f t="shared" ref="HB98" si="433">SUBTOTAL(9,HB10:HB97)-SUM(HB65:HB69)-SUM(HB84:HB88)</f>
        <v>0</v>
      </c>
      <c r="HC98" s="79"/>
      <c r="HD98" s="127">
        <f>SUBTOTAL(9,HD10:HD97)-SUM(HD65:HD69)-SUM(HD84:HD88)</f>
        <v>0</v>
      </c>
      <c r="HE98" s="127">
        <f t="shared" ref="HE98" si="434">SUBTOTAL(9,HE10:HE97)-SUM(HE65:HE69)-SUM(HE84:HE88)</f>
        <v>0</v>
      </c>
      <c r="HF98" s="127">
        <f t="shared" ref="HF98" si="435">SUBTOTAL(9,HF10:HF97)-SUM(HF65:HF69)-SUM(HF84:HF88)</f>
        <v>0</v>
      </c>
      <c r="HG98" s="83"/>
      <c r="HH98" s="35"/>
      <c r="HI98" s="127">
        <f>SUBTOTAL(9,HI10:HI97)</f>
        <v>0</v>
      </c>
      <c r="HJ98" s="35"/>
      <c r="HK98" s="127">
        <f>SUBTOTAL(9,HK10:HK97)</f>
        <v>0</v>
      </c>
      <c r="HL98" s="35"/>
      <c r="HM98" s="127">
        <f>SUBTOTAL(9,HM10:HM97)</f>
        <v>0</v>
      </c>
      <c r="HN98" s="35"/>
      <c r="HO98" s="127"/>
      <c r="HP98" s="35"/>
      <c r="HQ98" s="35"/>
      <c r="HR98" s="35"/>
      <c r="HS98" s="35"/>
      <c r="HT98" s="35"/>
    </row>
    <row r="99" spans="2:228" ht="15.75" thickTop="1" x14ac:dyDescent="0.25">
      <c r="D99" s="35"/>
      <c r="E99" s="35"/>
      <c r="F99" s="35"/>
      <c r="G99" s="79"/>
      <c r="H99" s="35"/>
      <c r="I99" s="35"/>
      <c r="J99" s="35"/>
      <c r="K99" s="79"/>
      <c r="L99" s="35"/>
      <c r="M99" s="35"/>
      <c r="N99" s="35"/>
      <c r="O99" s="79"/>
      <c r="P99" s="35"/>
      <c r="Q99" s="35"/>
      <c r="R99" s="35"/>
      <c r="S99" s="79"/>
      <c r="T99" s="35"/>
      <c r="U99" s="35"/>
      <c r="V99" s="35"/>
      <c r="W99" s="79"/>
      <c r="X99" s="35"/>
      <c r="Y99" s="35"/>
      <c r="Z99" s="35"/>
      <c r="AA99" s="79"/>
      <c r="AB99" s="35"/>
      <c r="AC99" s="35"/>
      <c r="AD99" s="35"/>
      <c r="AE99" s="79"/>
      <c r="AF99" s="35"/>
      <c r="AG99" s="35"/>
      <c r="AH99" s="35"/>
      <c r="AI99" s="79"/>
      <c r="AJ99" s="35"/>
      <c r="AK99" s="35"/>
      <c r="AL99" s="35"/>
      <c r="AM99" s="79"/>
      <c r="AN99" s="35"/>
      <c r="AO99" s="35"/>
      <c r="AP99" s="35"/>
      <c r="AQ99" s="79"/>
      <c r="AR99" s="35"/>
      <c r="AS99" s="35"/>
      <c r="AT99" s="35"/>
      <c r="AU99" s="79"/>
      <c r="AV99" s="35"/>
      <c r="AW99" s="35"/>
      <c r="AX99" s="35"/>
      <c r="AY99" s="79"/>
      <c r="AZ99" s="35"/>
      <c r="BA99" s="35"/>
      <c r="BB99" s="35"/>
      <c r="BC99" s="79"/>
      <c r="BD99" s="35"/>
      <c r="BE99" s="35"/>
      <c r="BF99" s="35"/>
      <c r="BG99" s="79"/>
      <c r="BH99" s="35"/>
      <c r="BI99" s="35"/>
      <c r="BJ99" s="35"/>
      <c r="BK99" s="79"/>
      <c r="BL99" s="35"/>
      <c r="BM99" s="35"/>
      <c r="BN99" s="35"/>
      <c r="BO99" s="79"/>
      <c r="BP99" s="35"/>
      <c r="BQ99" s="35"/>
      <c r="BR99" s="35"/>
      <c r="BS99" s="79"/>
      <c r="BT99" s="35"/>
      <c r="BU99" s="35"/>
      <c r="BV99" s="35"/>
      <c r="BW99" s="79"/>
      <c r="BX99" s="35"/>
      <c r="BY99" s="35"/>
      <c r="BZ99" s="35"/>
      <c r="CA99" s="79"/>
      <c r="CB99" s="35"/>
      <c r="CC99" s="35"/>
      <c r="CD99" s="35"/>
      <c r="CE99" s="79"/>
      <c r="CF99" s="35"/>
      <c r="CG99" s="35"/>
      <c r="CH99" s="35"/>
      <c r="CI99" s="79"/>
      <c r="CJ99" s="35"/>
      <c r="CK99" s="35"/>
      <c r="CL99" s="35"/>
      <c r="CM99" s="79"/>
      <c r="CN99" s="35"/>
      <c r="CO99" s="35"/>
      <c r="CP99" s="35"/>
      <c r="CQ99" s="79"/>
      <c r="CR99" s="35"/>
      <c r="CS99" s="35"/>
      <c r="CT99" s="35"/>
      <c r="CU99" s="79"/>
      <c r="CV99" s="35"/>
      <c r="CW99" s="35"/>
      <c r="CX99" s="35"/>
      <c r="CY99" s="79"/>
      <c r="CZ99" s="35"/>
      <c r="DA99" s="35"/>
      <c r="DB99" s="35"/>
      <c r="DC99" s="79"/>
      <c r="DD99" s="35"/>
      <c r="DE99" s="35"/>
      <c r="DF99" s="35"/>
      <c r="DG99" s="79"/>
      <c r="DH99" s="35"/>
      <c r="DI99" s="35"/>
      <c r="DJ99" s="35"/>
      <c r="DK99" s="79"/>
      <c r="DL99" s="35"/>
      <c r="DM99" s="35"/>
      <c r="DN99" s="35"/>
      <c r="DO99" s="79"/>
      <c r="DP99" s="35"/>
      <c r="DQ99" s="35"/>
      <c r="DR99" s="35"/>
      <c r="DS99" s="79"/>
      <c r="DT99" s="35"/>
      <c r="DU99" s="35"/>
      <c r="DV99" s="35"/>
      <c r="DW99" s="79"/>
      <c r="DX99" s="35"/>
      <c r="DY99" s="35"/>
      <c r="DZ99" s="35"/>
      <c r="EA99" s="79"/>
      <c r="EB99" s="35"/>
      <c r="EC99" s="35"/>
      <c r="ED99" s="35"/>
      <c r="EE99" s="79"/>
      <c r="EF99" s="35"/>
      <c r="EG99" s="35"/>
      <c r="EH99" s="35"/>
      <c r="EI99" s="79"/>
      <c r="EJ99" s="35"/>
      <c r="EK99" s="35"/>
      <c r="EL99" s="35"/>
      <c r="EM99" s="79"/>
      <c r="EN99" s="35"/>
      <c r="EO99" s="35"/>
      <c r="EP99" s="35"/>
      <c r="EQ99" s="79"/>
      <c r="ER99" s="35"/>
      <c r="ES99" s="35"/>
      <c r="ET99" s="35"/>
      <c r="EU99" s="79"/>
      <c r="EV99" s="35"/>
      <c r="EW99" s="35"/>
      <c r="EX99" s="35"/>
      <c r="EY99" s="79"/>
      <c r="EZ99" s="35"/>
      <c r="FA99" s="35"/>
      <c r="FB99" s="35"/>
      <c r="FC99" s="79"/>
      <c r="FD99" s="35"/>
      <c r="FE99" s="35"/>
      <c r="FF99" s="35"/>
      <c r="FG99" s="79"/>
      <c r="FH99" s="35"/>
      <c r="FI99" s="35"/>
      <c r="FJ99" s="35"/>
      <c r="FK99" s="79"/>
      <c r="FL99" s="35"/>
      <c r="FM99" s="35"/>
      <c r="FN99" s="35"/>
      <c r="FO99" s="79"/>
      <c r="FP99" s="35"/>
      <c r="FQ99" s="35"/>
      <c r="FR99" s="35"/>
      <c r="FS99" s="79"/>
      <c r="FT99" s="35"/>
      <c r="FU99" s="35"/>
      <c r="FV99" s="35"/>
      <c r="FW99" s="79"/>
      <c r="FX99" s="35"/>
      <c r="FY99" s="35"/>
      <c r="FZ99" s="35"/>
      <c r="GA99" s="79"/>
      <c r="GB99" s="35"/>
      <c r="GC99" s="35"/>
      <c r="GD99" s="35"/>
      <c r="GE99" s="79"/>
      <c r="GF99" s="35"/>
      <c r="GG99" s="35"/>
      <c r="GH99" s="35"/>
      <c r="GI99" s="79"/>
      <c r="GJ99" s="35"/>
      <c r="GK99" s="35"/>
      <c r="GL99" s="35"/>
      <c r="GM99" s="79"/>
      <c r="GN99" s="35"/>
      <c r="GO99" s="35"/>
      <c r="GP99" s="35"/>
      <c r="GQ99" s="79"/>
      <c r="GR99" s="35"/>
      <c r="GS99" s="35"/>
      <c r="GT99" s="35"/>
      <c r="GU99" s="79"/>
      <c r="GV99" s="35"/>
      <c r="GW99" s="35"/>
      <c r="GX99" s="35"/>
      <c r="GY99" s="79"/>
      <c r="GZ99" s="35"/>
      <c r="HA99" s="35"/>
      <c r="HB99" s="35"/>
      <c r="HC99" s="79"/>
      <c r="HD99" s="35"/>
      <c r="HE99" s="35"/>
      <c r="HF99" s="35"/>
      <c r="HG99" s="79"/>
      <c r="HH99" s="35"/>
      <c r="HI99" s="35"/>
      <c r="HJ99" s="35"/>
      <c r="HK99" s="35"/>
      <c r="HL99" s="35"/>
      <c r="HM99" s="35"/>
      <c r="HN99" s="35"/>
      <c r="HO99" s="35"/>
      <c r="HP99" s="35"/>
      <c r="HQ99" s="35"/>
      <c r="HR99" s="35"/>
      <c r="HS99" s="35"/>
      <c r="HT99" s="35"/>
    </row>
    <row r="100" spans="2:228" x14ac:dyDescent="0.25">
      <c r="B100" s="31" t="s">
        <v>153</v>
      </c>
      <c r="F100" s="143">
        <f>F98</f>
        <v>0</v>
      </c>
      <c r="J100" s="143">
        <f>J98</f>
        <v>0</v>
      </c>
      <c r="N100" s="143">
        <f>N98</f>
        <v>0</v>
      </c>
      <c r="R100" s="143">
        <f>R98</f>
        <v>0</v>
      </c>
      <c r="V100" s="143">
        <f>V98</f>
        <v>0</v>
      </c>
      <c r="Z100" s="143">
        <f>Z98</f>
        <v>0</v>
      </c>
      <c r="AD100" s="143">
        <f>AD98</f>
        <v>0</v>
      </c>
      <c r="AH100" s="143">
        <f>AH98</f>
        <v>0</v>
      </c>
      <c r="AL100" s="143">
        <f>AL98</f>
        <v>0</v>
      </c>
      <c r="AP100" s="143">
        <f>AP98</f>
        <v>0</v>
      </c>
      <c r="AT100" s="143">
        <f>AT98</f>
        <v>0</v>
      </c>
      <c r="AX100" s="143">
        <f>AX98</f>
        <v>0</v>
      </c>
      <c r="BB100" s="143">
        <f>BB98</f>
        <v>0</v>
      </c>
      <c r="BF100" s="143">
        <f>BF98</f>
        <v>0</v>
      </c>
      <c r="BJ100" s="143">
        <f>BJ98</f>
        <v>0</v>
      </c>
      <c r="BN100" s="143">
        <f>BN98</f>
        <v>0</v>
      </c>
      <c r="BR100" s="143">
        <f>BR98</f>
        <v>0</v>
      </c>
      <c r="BV100" s="143">
        <f>BV98</f>
        <v>0</v>
      </c>
      <c r="BZ100" s="143">
        <f>BZ98</f>
        <v>0</v>
      </c>
      <c r="CD100" s="143">
        <f>CD98</f>
        <v>0</v>
      </c>
      <c r="CH100" s="143">
        <f>CH98</f>
        <v>0</v>
      </c>
      <c r="CL100" s="143">
        <f>CL98</f>
        <v>0</v>
      </c>
      <c r="CP100" s="143">
        <f>CP98</f>
        <v>0</v>
      </c>
      <c r="CT100" s="143">
        <f>CT98</f>
        <v>0</v>
      </c>
      <c r="CX100" s="143">
        <f>CX98</f>
        <v>0</v>
      </c>
      <c r="DB100" s="143">
        <f>DB98</f>
        <v>0</v>
      </c>
      <c r="DF100" s="143">
        <f>DF98</f>
        <v>0</v>
      </c>
      <c r="DJ100" s="143">
        <f>DJ98</f>
        <v>0</v>
      </c>
      <c r="DN100" s="143">
        <f>DN98</f>
        <v>0</v>
      </c>
      <c r="DR100" s="143">
        <f>DR98</f>
        <v>0</v>
      </c>
      <c r="DV100" s="143">
        <f>DV98</f>
        <v>0</v>
      </c>
      <c r="DZ100" s="143">
        <f>DZ98</f>
        <v>0</v>
      </c>
      <c r="ED100" s="143">
        <f>ED98</f>
        <v>0</v>
      </c>
      <c r="EH100" s="143">
        <f>EH98</f>
        <v>0</v>
      </c>
      <c r="EL100" s="143">
        <f>EL98</f>
        <v>0</v>
      </c>
      <c r="EP100" s="143">
        <f>EP98</f>
        <v>0</v>
      </c>
      <c r="ET100" s="143">
        <f>ET98</f>
        <v>0</v>
      </c>
      <c r="EX100" s="143">
        <f>EX98</f>
        <v>0</v>
      </c>
      <c r="FB100" s="143">
        <f>FB98</f>
        <v>0</v>
      </c>
      <c r="FF100" s="143">
        <f>FF98</f>
        <v>0</v>
      </c>
      <c r="FJ100" s="143">
        <f>FJ98</f>
        <v>0</v>
      </c>
      <c r="FN100" s="143">
        <f>FN98</f>
        <v>0</v>
      </c>
      <c r="FR100" s="143">
        <f>FR98</f>
        <v>0</v>
      </c>
      <c r="FV100" s="143">
        <f>FV98</f>
        <v>0</v>
      </c>
      <c r="FZ100" s="143">
        <f>FZ98</f>
        <v>0</v>
      </c>
      <c r="GD100" s="143">
        <f>GD98</f>
        <v>0</v>
      </c>
      <c r="GH100" s="143">
        <f>GH98</f>
        <v>0</v>
      </c>
      <c r="GL100" s="143">
        <f>GL98</f>
        <v>0</v>
      </c>
      <c r="GP100" s="143">
        <f>GP98</f>
        <v>0</v>
      </c>
      <c r="GT100" s="143">
        <f>GT98</f>
        <v>0</v>
      </c>
      <c r="GX100" s="143">
        <f>GX98</f>
        <v>0</v>
      </c>
      <c r="HB100" s="143">
        <f>HB98</f>
        <v>0</v>
      </c>
      <c r="HF100" s="143">
        <f>HF98</f>
        <v>0</v>
      </c>
    </row>
    <row r="101" spans="2:228" x14ac:dyDescent="0.25">
      <c r="B101" s="31"/>
    </row>
    <row r="102" spans="2:228" s="25" customFormat="1" x14ac:dyDescent="0.25">
      <c r="B102" s="31" t="s">
        <v>152</v>
      </c>
      <c r="D102" s="84"/>
      <c r="E102" s="22"/>
      <c r="F102" s="22"/>
      <c r="G102" s="24"/>
      <c r="H102" s="22"/>
      <c r="I102" s="22"/>
      <c r="J102" s="22"/>
      <c r="K102" s="24"/>
      <c r="L102" s="22"/>
      <c r="M102" s="22"/>
      <c r="N102" s="22"/>
      <c r="O102" s="24"/>
      <c r="P102" s="22"/>
      <c r="Q102" s="84"/>
      <c r="R102" s="22"/>
      <c r="S102" s="85"/>
      <c r="T102" s="84"/>
      <c r="U102" s="84"/>
      <c r="V102" s="87">
        <f>(F98+J98+N98+R98+V98)/5</f>
        <v>0</v>
      </c>
      <c r="W102" s="85"/>
      <c r="X102" s="84"/>
      <c r="Y102" s="22"/>
      <c r="Z102" s="22"/>
      <c r="AA102" s="24"/>
      <c r="AB102" s="22"/>
      <c r="AC102" s="22"/>
      <c r="AD102" s="22"/>
      <c r="AE102" s="24"/>
      <c r="AF102" s="22"/>
      <c r="AG102" s="22"/>
      <c r="AH102" s="22"/>
      <c r="AI102" s="85"/>
      <c r="AJ102" s="84"/>
      <c r="AK102" s="84"/>
      <c r="AL102" s="87">
        <f>(Z98+AD98+AH98+AL98)/4</f>
        <v>0</v>
      </c>
      <c r="AM102" s="85"/>
      <c r="AN102" s="84"/>
      <c r="AO102" s="22"/>
      <c r="AP102" s="22"/>
      <c r="AQ102" s="24"/>
      <c r="AR102" s="22"/>
      <c r="AS102" s="84"/>
      <c r="AT102" s="22"/>
      <c r="AU102" s="85"/>
      <c r="AV102" s="84"/>
      <c r="AW102" s="84"/>
      <c r="AX102" s="22"/>
      <c r="AY102" s="85"/>
      <c r="AZ102" s="84"/>
      <c r="BA102" s="84"/>
      <c r="BB102" s="87">
        <f>(AP98+AT98+AX98+BB98)/4</f>
        <v>0</v>
      </c>
      <c r="BC102" s="85"/>
      <c r="BD102" s="84"/>
      <c r="BE102" s="22"/>
      <c r="BF102" s="22"/>
      <c r="BG102" s="24"/>
      <c r="BH102" s="22"/>
      <c r="BI102" s="22"/>
      <c r="BJ102" s="22"/>
      <c r="BK102" s="24"/>
      <c r="BL102" s="22"/>
      <c r="BM102" s="22"/>
      <c r="BN102" s="22"/>
      <c r="BO102" s="85"/>
      <c r="BP102" s="84"/>
      <c r="BQ102" s="84"/>
      <c r="BR102" s="87">
        <f>(BF98+BJ98+BN98+BR98)/4</f>
        <v>0</v>
      </c>
      <c r="BS102" s="85"/>
      <c r="BT102" s="22"/>
      <c r="BU102" s="22"/>
      <c r="BV102" s="22"/>
      <c r="BW102" s="24"/>
      <c r="BX102" s="22"/>
      <c r="BY102" s="22"/>
      <c r="BZ102" s="22"/>
      <c r="CA102" s="24"/>
      <c r="CB102" s="22"/>
      <c r="CC102" s="22"/>
      <c r="CD102" s="22"/>
      <c r="CE102" s="24"/>
      <c r="CF102" s="22"/>
      <c r="CG102" s="22"/>
      <c r="CH102" s="22"/>
      <c r="CI102" s="24"/>
      <c r="CJ102" s="84"/>
      <c r="CK102" s="84"/>
      <c r="CL102" s="87">
        <f>(BV98+BZ98+CD98+CH98+CL98)/5</f>
        <v>0</v>
      </c>
      <c r="CM102" s="85"/>
      <c r="CN102" s="84"/>
      <c r="CO102" s="22"/>
      <c r="CP102" s="22"/>
      <c r="CQ102" s="24"/>
      <c r="CR102" s="22"/>
      <c r="CS102" s="22"/>
      <c r="CT102" s="22"/>
      <c r="CU102" s="24"/>
      <c r="CV102" s="22"/>
      <c r="CW102" s="22"/>
      <c r="CX102" s="22"/>
      <c r="CY102" s="85"/>
      <c r="CZ102" s="84"/>
      <c r="DA102" s="84"/>
      <c r="DB102" s="87">
        <f>(CP98+CT98+CX98+DB98)/4</f>
        <v>0</v>
      </c>
      <c r="DC102" s="85"/>
      <c r="DD102" s="84"/>
      <c r="DE102" s="22"/>
      <c r="DF102" s="22"/>
      <c r="DG102" s="24"/>
      <c r="DH102" s="22"/>
      <c r="DI102" s="22"/>
      <c r="DJ102" s="22"/>
      <c r="DK102" s="24"/>
      <c r="DL102" s="22"/>
      <c r="DM102" s="22"/>
      <c r="DN102" s="22"/>
      <c r="DO102" s="24"/>
      <c r="DP102" s="22"/>
      <c r="DQ102" s="22"/>
      <c r="DR102" s="22"/>
      <c r="DS102" s="24"/>
      <c r="DT102" s="22"/>
      <c r="DU102" s="22"/>
      <c r="DV102" s="22"/>
      <c r="DW102" s="24"/>
      <c r="DX102" s="22"/>
      <c r="DY102" s="22"/>
      <c r="DZ102" s="22"/>
      <c r="EA102" s="24"/>
      <c r="EB102" s="22"/>
      <c r="EC102" s="22"/>
      <c r="ED102" s="22"/>
      <c r="EE102" s="24"/>
      <c r="EF102" s="22"/>
      <c r="EG102" s="22"/>
      <c r="EH102" s="22"/>
      <c r="EI102" s="24"/>
      <c r="EJ102" s="22"/>
      <c r="EK102" s="22"/>
      <c r="EL102" s="22"/>
      <c r="EM102" s="24"/>
      <c r="EN102" s="22"/>
      <c r="EO102" s="22"/>
      <c r="EP102" s="22"/>
      <c r="EQ102" s="24"/>
      <c r="ER102" s="22"/>
      <c r="ES102" s="22"/>
      <c r="ET102" s="22"/>
      <c r="EU102" s="24"/>
      <c r="EV102" s="22"/>
      <c r="EW102" s="22"/>
      <c r="EX102" s="22"/>
      <c r="EY102" s="24"/>
      <c r="EZ102" s="22"/>
      <c r="FA102" s="22"/>
      <c r="FB102" s="22"/>
      <c r="FC102" s="24"/>
      <c r="FD102" s="22"/>
      <c r="FE102" s="22"/>
      <c r="FF102" s="22"/>
      <c r="FG102" s="24"/>
      <c r="FH102" s="22"/>
      <c r="FI102" s="22"/>
      <c r="FJ102" s="22"/>
      <c r="FK102" s="24"/>
      <c r="FL102" s="22"/>
      <c r="FM102" s="22"/>
      <c r="FN102" s="22"/>
      <c r="FO102" s="24"/>
      <c r="FP102" s="22"/>
      <c r="FQ102" s="22"/>
      <c r="FR102" s="22"/>
      <c r="FS102" s="24"/>
      <c r="FT102" s="22"/>
      <c r="FU102" s="22"/>
      <c r="FV102" s="22"/>
      <c r="FW102" s="24"/>
      <c r="FX102" s="22"/>
      <c r="FY102" s="22"/>
      <c r="FZ102" s="22"/>
      <c r="GA102" s="24"/>
      <c r="GB102" s="22"/>
      <c r="GC102" s="22"/>
      <c r="GD102" s="22"/>
      <c r="GE102" s="24"/>
      <c r="GF102" s="22"/>
      <c r="GG102" s="22"/>
      <c r="GH102" s="22"/>
      <c r="GI102" s="24"/>
      <c r="GJ102" s="22"/>
      <c r="GK102" s="22"/>
      <c r="GL102" s="22"/>
      <c r="GM102" s="24"/>
      <c r="GN102" s="22"/>
      <c r="GO102" s="22"/>
      <c r="GP102" s="22"/>
      <c r="GQ102" s="24"/>
      <c r="GR102" s="22"/>
      <c r="GS102" s="22"/>
      <c r="GT102" s="22"/>
      <c r="GU102" s="24"/>
      <c r="GV102" s="22"/>
      <c r="GW102" s="22"/>
      <c r="GX102" s="22"/>
      <c r="GY102" s="24"/>
      <c r="GZ102" s="22"/>
      <c r="HA102" s="22"/>
      <c r="HB102" s="22"/>
      <c r="HC102" s="24"/>
      <c r="HD102" s="22"/>
      <c r="HE102" s="22"/>
      <c r="HF102" s="22"/>
      <c r="HG102" s="79"/>
      <c r="HH102" s="35"/>
      <c r="HI102" s="84"/>
      <c r="HJ102" s="84"/>
      <c r="HK102" s="84"/>
      <c r="HL102" s="84"/>
      <c r="HM102" s="84"/>
      <c r="HN102" s="84"/>
      <c r="HO102" s="84"/>
      <c r="HP102" s="84"/>
      <c r="HQ102" s="84"/>
      <c r="HR102" s="84"/>
      <c r="HS102" s="84"/>
      <c r="HT102" s="84"/>
    </row>
    <row r="104" spans="2:228" x14ac:dyDescent="0.25">
      <c r="B104" s="31" t="s">
        <v>283</v>
      </c>
      <c r="F104" s="143">
        <f>COUNTIF(F11:F60,"&gt;0")+COUNTIF(F71:F79,"&gt;0")+COUNTIF(F90:F93,"&gt;0")+COUNTIF('2020 Payroll Supplemental'!F11:F62,"&gt;0")+COUNTIF('2020 Payroll Supplemental'!F71:F81,"&gt;0")+COUNTIF('2020 Payroll Supplemental'!F90:F95,"&gt;0")</f>
        <v>0</v>
      </c>
      <c r="J104" s="143">
        <f>COUNTIF(J11:J60,"&gt;0")+COUNTIF(J71:J79,"&gt;0")+COUNTIF(J90:J93,"&gt;0")+COUNTIF('2020 Payroll Supplemental'!J11:J62,"&gt;0")+COUNTIF('2020 Payroll Supplemental'!J71:J81,"&gt;0")+COUNTIF('2020 Payroll Supplemental'!J90:J95,"&gt;0")</f>
        <v>0</v>
      </c>
      <c r="N104" s="143">
        <f>COUNTIF(N11:N60,"&gt;0")+COUNTIF(N71:N79,"&gt;0")+COUNTIF(N90:N93,"&gt;0")+COUNTIF('2020 Payroll Supplemental'!N11:N62,"&gt;0")+COUNTIF('2020 Payroll Supplemental'!N71:N81,"&gt;0")+COUNTIF('2020 Payroll Supplemental'!N90:N95,"&gt;0")</f>
        <v>0</v>
      </c>
      <c r="R104" s="143">
        <f>COUNTIF(R11:R60,"&gt;0")+COUNTIF(R71:R79,"&gt;0")+COUNTIF(R90:R93,"&gt;0")+COUNTIF('2020 Payroll Supplemental'!R11:R62,"&gt;0")+COUNTIF('2020 Payroll Supplemental'!R71:R81,"&gt;0")+COUNTIF('2020 Payroll Supplemental'!R90:R95,"&gt;0")</f>
        <v>0</v>
      </c>
      <c r="V104" s="143">
        <f>COUNTIF(V11:V60,"&gt;0")+COUNTIF(V71:V79,"&gt;0")+COUNTIF(V90:V93,"&gt;0")+COUNTIF('2020 Payroll Supplemental'!V11:V62,"&gt;0")+COUNTIF('2020 Payroll Supplemental'!V71:V81,"&gt;0")+COUNTIF('2020 Payroll Supplemental'!V90:V95,"&gt;0")</f>
        <v>0</v>
      </c>
      <c r="Z104" s="143">
        <f>COUNTIF(Z11:Z60,"&gt;0")+COUNTIF(Z71:Z79,"&gt;0")+COUNTIF(Z90:Z93,"&gt;0")+COUNTIF('2020 Payroll Supplemental'!Z11:Z62,"&gt;0")+COUNTIF('2020 Payroll Supplemental'!Z71:Z81,"&gt;0")+COUNTIF('2020 Payroll Supplemental'!Z90:Z95,"&gt;0")</f>
        <v>0</v>
      </c>
      <c r="AD104" s="143">
        <f>COUNTIF(AD11:AD60,"&gt;0")+COUNTIF(AD71:AD79,"&gt;0")+COUNTIF(AD90:AD93,"&gt;0")+COUNTIF('2020 Payroll Supplemental'!AD11:AD62,"&gt;0")+COUNTIF('2020 Payroll Supplemental'!AD71:AD81,"&gt;0")+COUNTIF('2020 Payroll Supplemental'!AD90:AD95,"&gt;0")</f>
        <v>0</v>
      </c>
      <c r="AH104" s="143">
        <f>COUNTIF(AH11:AH60,"&gt;0")+COUNTIF(AH71:AH79,"&gt;0")+COUNTIF(AH90:AH93,"&gt;0")+COUNTIF('2020 Payroll Supplemental'!AH11:AH62,"&gt;0")+COUNTIF('2020 Payroll Supplemental'!AH71:AH81,"&gt;0")+COUNTIF('2020 Payroll Supplemental'!AH90:AH95,"&gt;0")</f>
        <v>0</v>
      </c>
      <c r="AL104" s="143">
        <f>COUNTIF(AL11:AL60,"&gt;0")+COUNTIF(AL71:AL79,"&gt;0")+COUNTIF(AL90:AL93,"&gt;0")+COUNTIF('2020 Payroll Supplemental'!AL11:AL62,"&gt;0")+COUNTIF('2020 Payroll Supplemental'!AL71:AL81,"&gt;0")+COUNTIF('2020 Payroll Supplemental'!AL90:AL95,"&gt;0")</f>
        <v>0</v>
      </c>
      <c r="AP104" s="143">
        <f>COUNTIF(AP11:AP60,"&gt;0")+COUNTIF(AP71:AP79,"&gt;0")+COUNTIF(AP90:AP93,"&gt;0")+COUNTIF('2020 Payroll Supplemental'!AP11:AP62,"&gt;0")+COUNTIF('2020 Payroll Supplemental'!AP71:AP81,"&gt;0")+COUNTIF('2020 Payroll Supplemental'!AP90:AP95,"&gt;0")</f>
        <v>0</v>
      </c>
      <c r="AT104" s="143">
        <f>COUNTIF(AT11:AT60,"&gt;0")+COUNTIF(AT71:AT79,"&gt;0")+COUNTIF(AT90:AT93,"&gt;0")+COUNTIF('2020 Payroll Supplemental'!AT11:AT62,"&gt;0")+COUNTIF('2020 Payroll Supplemental'!AT71:AT81,"&gt;0")+COUNTIF('2020 Payroll Supplemental'!AT90:AT95,"&gt;0")</f>
        <v>0</v>
      </c>
      <c r="AX104" s="143">
        <f>COUNTIF(AX11:AX60,"&gt;0")+COUNTIF(AX71:AX79,"&gt;0")+COUNTIF(AX90:AX93,"&gt;0")+COUNTIF('2020 Payroll Supplemental'!AX11:AX62,"&gt;0")+COUNTIF('2020 Payroll Supplemental'!AX71:AX81,"&gt;0")+COUNTIF('2020 Payroll Supplemental'!AX90:AX95,"&gt;0")</f>
        <v>0</v>
      </c>
      <c r="BB104" s="143">
        <f>COUNTIF(BB11:BB60,"&gt;0")+COUNTIF(BB71:BB79,"&gt;0")+COUNTIF(BB90:BB93,"&gt;0")+COUNTIF('2020 Payroll Supplemental'!BB11:BB62,"&gt;0")+COUNTIF('2020 Payroll Supplemental'!BB71:BB81,"&gt;0")+COUNTIF('2020 Payroll Supplemental'!BB90:BB95,"&gt;0")</f>
        <v>0</v>
      </c>
      <c r="BF104" s="143">
        <f>COUNTIF(BF11:BF60,"&gt;0")+COUNTIF(BF71:BF79,"&gt;0")+COUNTIF(BF90:BF93,"&gt;0")+COUNTIF('2020 Payroll Supplemental'!BF11:BF62,"&gt;0")+COUNTIF('2020 Payroll Supplemental'!BF71:BF81,"&gt;0")+COUNTIF('2020 Payroll Supplemental'!BF90:BF95,"&gt;0")</f>
        <v>0</v>
      </c>
      <c r="BJ104" s="143">
        <f>COUNTIF(BJ11:BJ60,"&gt;0")+COUNTIF(BJ71:BJ79,"&gt;0")+COUNTIF(BJ90:BJ93,"&gt;0")+COUNTIF('2020 Payroll Supplemental'!BJ11:BJ62,"&gt;0")+COUNTIF('2020 Payroll Supplemental'!BJ71:BJ81,"&gt;0")+COUNTIF('2020 Payroll Supplemental'!BJ90:BJ95,"&gt;0")</f>
        <v>0</v>
      </c>
      <c r="BN104" s="143">
        <f>COUNTIF(BN11:BN60,"&gt;0")+COUNTIF(BN71:BN79,"&gt;0")+COUNTIF(BN90:BN93,"&gt;0")+COUNTIF('2020 Payroll Supplemental'!BN11:BN62,"&gt;0")+COUNTIF('2020 Payroll Supplemental'!BN71:BN81,"&gt;0")+COUNTIF('2020 Payroll Supplemental'!BN90:BN95,"&gt;0")</f>
        <v>0</v>
      </c>
      <c r="BR104" s="143">
        <f>COUNTIF(BR11:BR60,"&gt;0")+COUNTIF(BR71:BR79,"&gt;0")+COUNTIF(BR90:BR93,"&gt;0")+COUNTIF('2020 Payroll Supplemental'!BR11:BR62,"&gt;0")+COUNTIF('2020 Payroll Supplemental'!BR71:BR81,"&gt;0")+COUNTIF('2020 Payroll Supplemental'!BR90:BR95,"&gt;0")</f>
        <v>0</v>
      </c>
      <c r="BV104" s="143">
        <f>COUNTIF(BV11:BV60,"&gt;0")+COUNTIF(BV71:BV79,"&gt;0")+COUNTIF(BV90:BV93,"&gt;0")+COUNTIF('2020 Payroll Supplemental'!BV11:BV62,"&gt;0")+COUNTIF('2020 Payroll Supplemental'!BV71:BV81,"&gt;0")+COUNTIF('2020 Payroll Supplemental'!BV90:BV95,"&gt;0")</f>
        <v>0</v>
      </c>
      <c r="BZ104" s="143">
        <f>COUNTIF(BZ11:BZ60,"&gt;0")+COUNTIF(BZ71:BZ79,"&gt;0")+COUNTIF(BZ90:BZ93,"&gt;0")+COUNTIF('2020 Payroll Supplemental'!BZ11:BZ62,"&gt;0")+COUNTIF('2020 Payroll Supplemental'!BZ71:BZ81,"&gt;0")+COUNTIF('2020 Payroll Supplemental'!BZ90:BZ95,"&gt;0")</f>
        <v>0</v>
      </c>
      <c r="CD104" s="143">
        <f>COUNTIF(CD11:CD60,"&gt;0")+COUNTIF(CD71:CD79,"&gt;0")+COUNTIF(CD90:CD93,"&gt;0")+COUNTIF('2020 Payroll Supplemental'!CD11:CD62,"&gt;0")+COUNTIF('2020 Payroll Supplemental'!CD71:CD81,"&gt;0")+COUNTIF('2020 Payroll Supplemental'!CD90:CD95,"&gt;0")</f>
        <v>0</v>
      </c>
      <c r="CH104" s="143">
        <f>COUNTIF(CH11:CH60,"&gt;0")+COUNTIF(CH71:CH79,"&gt;0")+COUNTIF(CH90:CH93,"&gt;0")+COUNTIF('2020 Payroll Supplemental'!CH11:CH62,"&gt;0")+COUNTIF('2020 Payroll Supplemental'!CH71:CH81,"&gt;0")+COUNTIF('2020 Payroll Supplemental'!CH90:CH95,"&gt;0")</f>
        <v>0</v>
      </c>
      <c r="CL104" s="143">
        <f>COUNTIF(CL11:CL60,"&gt;0")+COUNTIF(CL71:CL79,"&gt;0")+COUNTIF(CL90:CL93,"&gt;0")+COUNTIF('2020 Payroll Supplemental'!CL11:CL62,"&gt;0")+COUNTIF('2020 Payroll Supplemental'!CL71:CL81,"&gt;0")+COUNTIF('2020 Payroll Supplemental'!CL90:CL95,"&gt;0")</f>
        <v>0</v>
      </c>
      <c r="CP104" s="143">
        <f>COUNTIF(CP11:CP60,"&gt;0")+COUNTIF(CP71:CP79,"&gt;0")+COUNTIF(CP90:CP93,"&gt;0")+COUNTIF('2020 Payroll Supplemental'!CP11:CP62,"&gt;0")+COUNTIF('2020 Payroll Supplemental'!CP71:CP81,"&gt;0")+COUNTIF('2020 Payroll Supplemental'!CP90:CP95,"&gt;0")</f>
        <v>0</v>
      </c>
      <c r="CT104" s="143">
        <f>COUNTIF(CT11:CT60,"&gt;0")+COUNTIF(CT71:CT79,"&gt;0")+COUNTIF(CT90:CT93,"&gt;0")+COUNTIF('2020 Payroll Supplemental'!CT11:CT62,"&gt;0")+COUNTIF('2020 Payroll Supplemental'!CT71:CT81,"&gt;0")+COUNTIF('2020 Payroll Supplemental'!CT90:CT95,"&gt;0")</f>
        <v>0</v>
      </c>
      <c r="CX104" s="143">
        <f>COUNTIF(CX11:CX60,"&gt;0")+COUNTIF(CX71:CX79,"&gt;0")+COUNTIF(CX90:CX93,"&gt;0")+COUNTIF('2020 Payroll Supplemental'!CX11:CX62,"&gt;0")+COUNTIF('2020 Payroll Supplemental'!CX71:CX81,"&gt;0")+COUNTIF('2020 Payroll Supplemental'!CX90:CX95,"&gt;0")</f>
        <v>0</v>
      </c>
      <c r="DB104" s="143">
        <f>COUNTIF(DB11:DB60,"&gt;0")+COUNTIF(DB71:DB79,"&gt;0")+COUNTIF(DB90:DB93,"&gt;0")+COUNTIF('2020 Payroll Supplemental'!DB11:DB62,"&gt;0")+COUNTIF('2020 Payroll Supplemental'!DB71:DB81,"&gt;0")+COUNTIF('2020 Payroll Supplemental'!DB90:DB95,"&gt;0")</f>
        <v>0</v>
      </c>
      <c r="DF104" s="143">
        <f>COUNTIF(DF11:DF60,"&gt;0")+COUNTIF(DF71:DF79,"&gt;0")+COUNTIF(DF90:DF93,"&gt;0")+COUNTIF('2020 Payroll Supplemental'!DF11:DF62,"&gt;0")+COUNTIF('2020 Payroll Supplemental'!DF71:DF81,"&gt;0")+COUNTIF('2020 Payroll Supplemental'!DF90:DF95,"&gt;0")</f>
        <v>0</v>
      </c>
      <c r="DJ104" s="143">
        <f>COUNTIF(DJ11:DJ60,"&gt;0")+COUNTIF(DJ71:DJ79,"&gt;0")+COUNTIF(DJ90:DJ93,"&gt;0")+COUNTIF('2020 Payroll Supplemental'!DJ11:DJ62,"&gt;0")+COUNTIF('2020 Payroll Supplemental'!DJ71:DJ81,"&gt;0")+COUNTIF('2020 Payroll Supplemental'!DJ90:DJ95,"&gt;0")</f>
        <v>0</v>
      </c>
      <c r="DN104" s="143">
        <f>COUNTIF(DN11:DN60,"&gt;0")+COUNTIF(DN71:DN79,"&gt;0")+COUNTIF(DN90:DN93,"&gt;0")+COUNTIF('2020 Payroll Supplemental'!DN11:DN62,"&gt;0")+COUNTIF('2020 Payroll Supplemental'!DN71:DN81,"&gt;0")+COUNTIF('2020 Payroll Supplemental'!DN90:DN95,"&gt;0")</f>
        <v>0</v>
      </c>
      <c r="DR104" s="143">
        <f>COUNTIF(DR11:DR60,"&gt;0")+COUNTIF(DR71:DR79,"&gt;0")+COUNTIF(DR90:DR93,"&gt;0")+COUNTIF('2020 Payroll Supplemental'!DR11:DR62,"&gt;0")+COUNTIF('2020 Payroll Supplemental'!DR71:DR81,"&gt;0")+COUNTIF('2020 Payroll Supplemental'!DR90:DR95,"&gt;0")</f>
        <v>0</v>
      </c>
      <c r="DV104" s="143">
        <f>COUNTIF(DV11:DV60,"&gt;0")+COUNTIF(DV71:DV79,"&gt;0")+COUNTIF(DV90:DV93,"&gt;0")+COUNTIF('2020 Payroll Supplemental'!DV11:DV62,"&gt;0")+COUNTIF('2020 Payroll Supplemental'!DV71:DV81,"&gt;0")+COUNTIF('2020 Payroll Supplemental'!DV90:DV95,"&gt;0")</f>
        <v>0</v>
      </c>
      <c r="DZ104" s="143">
        <f>COUNTIF(DZ11:DZ60,"&gt;0")+COUNTIF(DZ71:DZ79,"&gt;0")+COUNTIF(DZ90:DZ93,"&gt;0")+COUNTIF('2020 Payroll Supplemental'!DZ11:DZ62,"&gt;0")+COUNTIF('2020 Payroll Supplemental'!DZ71:DZ81,"&gt;0")+COUNTIF('2020 Payroll Supplemental'!DZ90:DZ95,"&gt;0")</f>
        <v>0</v>
      </c>
      <c r="ED104" s="143">
        <f>COUNTIF(ED11:ED60,"&gt;0")+COUNTIF(ED71:ED79,"&gt;0")+COUNTIF(ED90:ED93,"&gt;0")+COUNTIF('2020 Payroll Supplemental'!ED11:ED62,"&gt;0")+COUNTIF('2020 Payroll Supplemental'!ED71:ED81,"&gt;0")+COUNTIF('2020 Payroll Supplemental'!ED90:ED95,"&gt;0")</f>
        <v>0</v>
      </c>
      <c r="EH104" s="143">
        <f>COUNTIF(EH11:EH60,"&gt;0")+COUNTIF(EH71:EH79,"&gt;0")+COUNTIF(EH90:EH93,"&gt;0")+COUNTIF('2020 Payroll Supplemental'!EH11:EH62,"&gt;0")+COUNTIF('2020 Payroll Supplemental'!EH71:EH81,"&gt;0")+COUNTIF('2020 Payroll Supplemental'!EH90:EH95,"&gt;0")</f>
        <v>0</v>
      </c>
      <c r="EL104" s="143">
        <f>COUNTIF(EL11:EL60,"&gt;0")+COUNTIF(EL71:EL79,"&gt;0")+COUNTIF(EL90:EL93,"&gt;0")+COUNTIF('2020 Payroll Supplemental'!EL11:EL62,"&gt;0")+COUNTIF('2020 Payroll Supplemental'!EL71:EL81,"&gt;0")+COUNTIF('2020 Payroll Supplemental'!EL90:EL95,"&gt;0")</f>
        <v>0</v>
      </c>
      <c r="EP104" s="143">
        <f>COUNTIF(EP11:EP60,"&gt;0")+COUNTIF(EP71:EP79,"&gt;0")+COUNTIF(EP90:EP93,"&gt;0")+COUNTIF('2020 Payroll Supplemental'!EP11:EP62,"&gt;0")+COUNTIF('2020 Payroll Supplemental'!EP71:EP81,"&gt;0")+COUNTIF('2020 Payroll Supplemental'!EP90:EP95,"&gt;0")</f>
        <v>0</v>
      </c>
      <c r="ET104" s="143">
        <f>COUNTIF(ET11:ET60,"&gt;0")+COUNTIF(ET71:ET79,"&gt;0")+COUNTIF(ET90:ET93,"&gt;0")+COUNTIF('2020 Payroll Supplemental'!ET11:ET62,"&gt;0")+COUNTIF('2020 Payroll Supplemental'!ET71:ET81,"&gt;0")+COUNTIF('2020 Payroll Supplemental'!ET90:ET95,"&gt;0")</f>
        <v>0</v>
      </c>
      <c r="EX104" s="143">
        <f>COUNTIF(EX11:EX60,"&gt;0")+COUNTIF(EX71:EX79,"&gt;0")+COUNTIF(EX90:EX93,"&gt;0")+COUNTIF('2020 Payroll Supplemental'!EX11:EX62,"&gt;0")+COUNTIF('2020 Payroll Supplemental'!EX71:EX81,"&gt;0")+COUNTIF('2020 Payroll Supplemental'!EX90:EX95,"&gt;0")</f>
        <v>0</v>
      </c>
      <c r="FB104" s="143">
        <f>COUNTIF(FB11:FB60,"&gt;0")+COUNTIF(FB71:FB79,"&gt;0")+COUNTIF(FB90:FB93,"&gt;0")+COUNTIF('2020 Payroll Supplemental'!FB11:FB62,"&gt;0")+COUNTIF('2020 Payroll Supplemental'!FB71:FB81,"&gt;0")+COUNTIF('2020 Payroll Supplemental'!FB90:FB95,"&gt;0")</f>
        <v>0</v>
      </c>
      <c r="FF104" s="143">
        <f>COUNTIF(FF11:FF60,"&gt;0")+COUNTIF(FF71:FF79,"&gt;0")+COUNTIF(FF90:FF93,"&gt;0")+COUNTIF('2020 Payroll Supplemental'!FF11:FF62,"&gt;0")+COUNTIF('2020 Payroll Supplemental'!FF71:FF81,"&gt;0")+COUNTIF('2020 Payroll Supplemental'!FF90:FF95,"&gt;0")</f>
        <v>0</v>
      </c>
      <c r="FJ104" s="143">
        <f>COUNTIF(FJ11:FJ60,"&gt;0")+COUNTIF(FJ71:FJ79,"&gt;0")+COUNTIF(FJ90:FJ93,"&gt;0")+COUNTIF('2020 Payroll Supplemental'!FJ11:FJ62,"&gt;0")+COUNTIF('2020 Payroll Supplemental'!FJ71:FJ81,"&gt;0")+COUNTIF('2020 Payroll Supplemental'!FJ90:FJ95,"&gt;0")</f>
        <v>0</v>
      </c>
      <c r="FN104" s="143">
        <f>COUNTIF(FN11:FN60,"&gt;0")+COUNTIF(FN71:FN79,"&gt;0")+COUNTIF(FN90:FN93,"&gt;0")+COUNTIF('2020 Payroll Supplemental'!FN11:FN62,"&gt;0")+COUNTIF('2020 Payroll Supplemental'!FN71:FN81,"&gt;0")+COUNTIF('2020 Payroll Supplemental'!FN90:FN95,"&gt;0")</f>
        <v>0</v>
      </c>
      <c r="FR104" s="143">
        <f>COUNTIF(FR11:FR60,"&gt;0")+COUNTIF(FR71:FR79,"&gt;0")+COUNTIF(FR90:FR93,"&gt;0")+COUNTIF('2020 Payroll Supplemental'!FR11:FR62,"&gt;0")+COUNTIF('2020 Payroll Supplemental'!FR71:FR81,"&gt;0")+COUNTIF('2020 Payroll Supplemental'!FR90:FR95,"&gt;0")</f>
        <v>0</v>
      </c>
      <c r="FV104" s="143">
        <f>COUNTIF(FV11:FV60,"&gt;0")+COUNTIF(FV71:FV79,"&gt;0")+COUNTIF(FV90:FV93,"&gt;0")+COUNTIF('2020 Payroll Supplemental'!FV11:FV62,"&gt;0")+COUNTIF('2020 Payroll Supplemental'!FV71:FV81,"&gt;0")+COUNTIF('2020 Payroll Supplemental'!FV90:FV95,"&gt;0")</f>
        <v>0</v>
      </c>
      <c r="FZ104" s="143">
        <f>COUNTIF(FZ11:FZ60,"&gt;0")+COUNTIF(FZ71:FZ79,"&gt;0")+COUNTIF(FZ90:FZ93,"&gt;0")+COUNTIF('2020 Payroll Supplemental'!FZ11:FZ62,"&gt;0")+COUNTIF('2020 Payroll Supplemental'!FZ71:FZ81,"&gt;0")+COUNTIF('2020 Payroll Supplemental'!FZ90:FZ95,"&gt;0")</f>
        <v>0</v>
      </c>
      <c r="GD104" s="143">
        <f>COUNTIF(GD11:GD60,"&gt;0")+COUNTIF(GD71:GD79,"&gt;0")+COUNTIF(GD90:GD93,"&gt;0")+COUNTIF('2020 Payroll Supplemental'!GD11:GD62,"&gt;0")+COUNTIF('2020 Payroll Supplemental'!GD71:GD81,"&gt;0")+COUNTIF('2020 Payroll Supplemental'!GD90:GD95,"&gt;0")</f>
        <v>0</v>
      </c>
      <c r="GH104" s="143">
        <f>COUNTIF(GH11:GH60,"&gt;0")+COUNTIF(GH71:GH79,"&gt;0")+COUNTIF(GH90:GH93,"&gt;0")+COUNTIF('2020 Payroll Supplemental'!GH11:GH62,"&gt;0")+COUNTIF('2020 Payroll Supplemental'!GH71:GH81,"&gt;0")+COUNTIF('2020 Payroll Supplemental'!GH90:GH95,"&gt;0")</f>
        <v>0</v>
      </c>
      <c r="GL104" s="143">
        <f>COUNTIF(GL11:GL60,"&gt;0")+COUNTIF(GL71:GL79,"&gt;0")+COUNTIF(GL90:GL93,"&gt;0")+COUNTIF('2020 Payroll Supplemental'!GL11:GL62,"&gt;0")+COUNTIF('2020 Payroll Supplemental'!GL71:GL81,"&gt;0")+COUNTIF('2020 Payroll Supplemental'!GL90:GL95,"&gt;0")</f>
        <v>0</v>
      </c>
      <c r="GP104" s="143">
        <f>COUNTIF(GP11:GP60,"&gt;0")+COUNTIF(GP71:GP79,"&gt;0")+COUNTIF(GP90:GP93,"&gt;0")+COUNTIF('2020 Payroll Supplemental'!GP11:GP62,"&gt;0")+COUNTIF('2020 Payroll Supplemental'!GP71:GP81,"&gt;0")+COUNTIF('2020 Payroll Supplemental'!GP90:GP95,"&gt;0")</f>
        <v>0</v>
      </c>
      <c r="GT104" s="143">
        <f>COUNTIF(GT11:GT60,"&gt;0")+COUNTIF(GT71:GT79,"&gt;0")+COUNTIF(GT90:GT93,"&gt;0")+COUNTIF('2020 Payroll Supplemental'!GT11:GT62,"&gt;0")+COUNTIF('2020 Payroll Supplemental'!GT71:GT81,"&gt;0")+COUNTIF('2020 Payroll Supplemental'!GT90:GT95,"&gt;0")</f>
        <v>0</v>
      </c>
      <c r="GX104" s="143">
        <f>COUNTIF(GX11:GX60,"&gt;0")+COUNTIF(GX71:GX79,"&gt;0")+COUNTIF(GX90:GX93,"&gt;0")+COUNTIF('2020 Payroll Supplemental'!GX11:GX62,"&gt;0")+COUNTIF('2020 Payroll Supplemental'!GX71:GX81,"&gt;0")+COUNTIF('2020 Payroll Supplemental'!GX90:GX95,"&gt;0")</f>
        <v>0</v>
      </c>
      <c r="HB104" s="143">
        <f>COUNTIF(HB11:HB60,"&gt;0")+COUNTIF(HB71:HB79,"&gt;0")+COUNTIF(HB90:HB93,"&gt;0")+COUNTIF('2020 Payroll Supplemental'!HB11:HB62,"&gt;0")+COUNTIF('2020 Payroll Supplemental'!HB71:HB81,"&gt;0")+COUNTIF('2020 Payroll Supplemental'!HB90:HB95,"&gt;0")</f>
        <v>0</v>
      </c>
      <c r="HF104" s="143">
        <f>COUNTIF(HF11:HF60,"&gt;0")+COUNTIF(HF71:HF79,"&gt;0")+COUNTIF(HF90:HF93,"&gt;0")+COUNTIF('2020 Payroll Supplemental'!HF11:HF62,"&gt;0")+COUNTIF('2020 Payroll Supplemental'!HF71:HF81,"&gt;0")+COUNTIF('2020 Payroll Supplemental'!HF90:HF95,"&gt;0")</f>
        <v>0</v>
      </c>
    </row>
  </sheetData>
  <sheetProtection formatCells="0" formatColumns="0" formatRows="0" insertColumns="0" insertRows="0" insertHyperlinks="0" deleteColumns="0" deleteRows="0" sort="0" autoFilter="0" pivotTables="0"/>
  <mergeCells count="53">
    <mergeCell ref="BP6:BR6"/>
    <mergeCell ref="CV6:CX6"/>
    <mergeCell ref="CZ6:DB6"/>
    <mergeCell ref="BX6:BZ6"/>
    <mergeCell ref="CB6:CD6"/>
    <mergeCell ref="CF6:CH6"/>
    <mergeCell ref="CJ6:CL6"/>
    <mergeCell ref="CN6:CP6"/>
    <mergeCell ref="CR6:CT6"/>
    <mergeCell ref="D6:F6"/>
    <mergeCell ref="H6:J6"/>
    <mergeCell ref="L6:N6"/>
    <mergeCell ref="P6:R6"/>
    <mergeCell ref="T6:V6"/>
    <mergeCell ref="X6:Z6"/>
    <mergeCell ref="DD6:DF6"/>
    <mergeCell ref="DH6:DJ6"/>
    <mergeCell ref="DL6:DN6"/>
    <mergeCell ref="DP6:DR6"/>
    <mergeCell ref="BT6:BV6"/>
    <mergeCell ref="AB6:AD6"/>
    <mergeCell ref="AF6:AH6"/>
    <mergeCell ref="AJ6:AL6"/>
    <mergeCell ref="AN6:AP6"/>
    <mergeCell ref="AR6:AT6"/>
    <mergeCell ref="AV6:AX6"/>
    <mergeCell ref="AZ6:BB6"/>
    <mergeCell ref="BD6:BF6"/>
    <mergeCell ref="BH6:BJ6"/>
    <mergeCell ref="BL6:BN6"/>
    <mergeCell ref="DT6:DV6"/>
    <mergeCell ref="DX6:DZ6"/>
    <mergeCell ref="EB6:ED6"/>
    <mergeCell ref="EF6:EH6"/>
    <mergeCell ref="EJ6:EL6"/>
    <mergeCell ref="EN6:EP6"/>
    <mergeCell ref="ER6:ET6"/>
    <mergeCell ref="EV6:EX6"/>
    <mergeCell ref="EZ6:FB6"/>
    <mergeCell ref="FD6:FF6"/>
    <mergeCell ref="FH6:FJ6"/>
    <mergeCell ref="FL6:FN6"/>
    <mergeCell ref="FP6:FR6"/>
    <mergeCell ref="FT6:FV6"/>
    <mergeCell ref="FX6:FZ6"/>
    <mergeCell ref="GV6:GX6"/>
    <mergeCell ref="GZ6:HB6"/>
    <mergeCell ref="HD6:HF6"/>
    <mergeCell ref="GB6:GD6"/>
    <mergeCell ref="GF6:GH6"/>
    <mergeCell ref="GJ6:GL6"/>
    <mergeCell ref="GN6:GP6"/>
    <mergeCell ref="GR6:GT6"/>
  </mergeCells>
  <hyperlinks>
    <hyperlink ref="B61" location="'2020 Payroll Supplemental'!B63" display="2020 Payroll Supplemental Totals"/>
    <hyperlink ref="B80" location="'2020 Payroll Supplemental'!B82" display="2020 Payroll Supplemental Totals"/>
    <hyperlink ref="B94" location="'2020 Payroll Supplemental'!B96" display="2020 Payroll Supplemental Totals"/>
  </hyperlinks>
  <pageMargins left="0.7" right="0.7" top="0.75" bottom="0.75" header="0.3" footer="0.3"/>
  <pageSetup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DV74"/>
  <sheetViews>
    <sheetView zoomScale="80" zoomScaleNormal="80" workbookViewId="0">
      <pane xSplit="1" ySplit="8" topLeftCell="B9" activePane="bottomRight" state="frozen"/>
      <selection activeCell="B13" sqref="B13"/>
      <selection pane="topRight" activeCell="B13" sqref="B13"/>
      <selection pane="bottomLeft" activeCell="B13" sqref="B13"/>
      <selection pane="bottomRight" activeCell="A4" sqref="A4"/>
    </sheetView>
  </sheetViews>
  <sheetFormatPr defaultRowHeight="15" x14ac:dyDescent="0.25"/>
  <cols>
    <col min="1" max="1" width="23.140625" style="22" customWidth="1"/>
    <col min="2" max="3" width="11.7109375" style="22" customWidth="1"/>
    <col min="4" max="4" width="9.28515625" style="22" customWidth="1"/>
    <col min="5" max="5" width="2.7109375" style="24" customWidth="1"/>
    <col min="6" max="7" width="11.7109375" style="22" customWidth="1"/>
    <col min="8" max="8" width="9.28515625" style="22" customWidth="1"/>
    <col min="9" max="9" width="2.7109375" style="24" customWidth="1"/>
    <col min="10" max="11" width="11.7109375" style="22" customWidth="1"/>
    <col min="12" max="12" width="9.28515625" style="22" customWidth="1"/>
    <col min="13" max="13" width="2.7109375" style="24" customWidth="1"/>
    <col min="14" max="15" width="11.7109375" style="22" customWidth="1"/>
    <col min="16" max="16" width="9.28515625" style="22" customWidth="1"/>
    <col min="17" max="17" width="2.7109375" style="24" customWidth="1"/>
    <col min="18" max="19" width="11.7109375" style="22" customWidth="1"/>
    <col min="20" max="20" width="9.28515625" style="22" customWidth="1"/>
    <col min="21" max="21" width="2.7109375" style="24" customWidth="1"/>
    <col min="22" max="23" width="11.7109375" style="22" customWidth="1"/>
    <col min="24" max="24" width="9.28515625" style="22" customWidth="1"/>
    <col min="25" max="25" width="2.7109375" style="24" customWidth="1"/>
    <col min="26" max="27" width="11.7109375" style="22" customWidth="1"/>
    <col min="28" max="28" width="9.28515625" style="22" customWidth="1"/>
    <col min="29" max="29" width="2.7109375" style="24" customWidth="1"/>
    <col min="30" max="31" width="11.7109375" style="22" customWidth="1"/>
    <col min="32" max="32" width="9.28515625" style="22" customWidth="1"/>
    <col min="33" max="33" width="2.7109375" style="24" customWidth="1"/>
    <col min="34" max="35" width="11.7109375" style="22" customWidth="1"/>
    <col min="36" max="36" width="9.28515625" style="22" customWidth="1"/>
    <col min="37" max="37" width="2.7109375" style="24" customWidth="1"/>
    <col min="38" max="39" width="11.7109375" style="22" customWidth="1"/>
    <col min="40" max="40" width="9.28515625" style="22" customWidth="1"/>
    <col min="41" max="41" width="2.7109375" style="24" customWidth="1"/>
    <col min="42" max="43" width="11.7109375" style="22" customWidth="1"/>
    <col min="44" max="44" width="9.28515625" style="22" customWidth="1"/>
    <col min="45" max="45" width="2.7109375" style="24" customWidth="1"/>
    <col min="46" max="47" width="11.7109375" style="22" customWidth="1"/>
    <col min="48" max="48" width="9.28515625" style="22" customWidth="1"/>
    <col min="49" max="49" width="2.7109375" style="24" customWidth="1"/>
    <col min="50" max="51" width="11.7109375" style="22" customWidth="1"/>
    <col min="52" max="52" width="9.28515625" style="22" customWidth="1"/>
    <col min="53" max="53" width="2.7109375" style="24" customWidth="1"/>
    <col min="54" max="55" width="11.7109375" style="22" customWidth="1"/>
    <col min="56" max="56" width="9.28515625" style="22" customWidth="1"/>
    <col min="57" max="57" width="2.7109375" style="24" customWidth="1"/>
    <col min="58" max="59" width="11.7109375" style="22" customWidth="1"/>
    <col min="60" max="60" width="9.28515625" style="22" customWidth="1"/>
    <col min="61" max="61" width="2.7109375" style="24" customWidth="1"/>
    <col min="62" max="63" width="11.7109375" style="22" customWidth="1"/>
    <col min="64" max="64" width="9.28515625" style="22" customWidth="1"/>
    <col min="65" max="65" width="2.7109375" style="24" customWidth="1"/>
    <col min="66" max="67" width="11.7109375" style="22" customWidth="1"/>
    <col min="68" max="68" width="9.28515625" style="22" customWidth="1"/>
    <col min="69" max="69" width="2.7109375" style="24" customWidth="1"/>
    <col min="70" max="71" width="11.7109375" style="22" customWidth="1"/>
    <col min="72" max="72" width="9.28515625" style="22" customWidth="1"/>
    <col min="73" max="73" width="2.7109375" style="24" customWidth="1"/>
    <col min="74" max="75" width="11.7109375" style="22" customWidth="1"/>
    <col min="76" max="76" width="9.28515625" style="22" customWidth="1"/>
    <col min="77" max="77" width="2.7109375" style="24" customWidth="1"/>
    <col min="78" max="79" width="11.7109375" style="22" customWidth="1"/>
    <col min="80" max="80" width="9.28515625" style="22" customWidth="1"/>
    <col min="81" max="81" width="2.7109375" style="24" customWidth="1"/>
    <col min="82" max="83" width="11.7109375" style="22" customWidth="1"/>
    <col min="84" max="84" width="9.28515625" style="22" customWidth="1"/>
    <col min="85" max="85" width="2.7109375" style="24" customWidth="1"/>
    <col min="86" max="87" width="11.7109375" style="22" customWidth="1"/>
    <col min="88" max="88" width="9.28515625" style="22" customWidth="1"/>
    <col min="89" max="89" width="2.7109375" style="24" customWidth="1"/>
    <col min="90" max="91" width="11.7109375" style="22" customWidth="1"/>
    <col min="92" max="92" width="9.28515625" style="22" customWidth="1"/>
    <col min="93" max="93" width="2.7109375" style="24" customWidth="1"/>
    <col min="94" max="95" width="11.7109375" style="22" customWidth="1"/>
    <col min="96" max="96" width="9.28515625" style="22" customWidth="1"/>
    <col min="97" max="97" width="2.7109375" style="24" customWidth="1"/>
    <col min="98" max="99" width="11.7109375" style="22" customWidth="1"/>
    <col min="100" max="100" width="9.28515625" style="22" customWidth="1"/>
    <col min="101" max="101" width="2.7109375" style="24" customWidth="1"/>
    <col min="102" max="103" width="11.7109375" style="22" customWidth="1"/>
    <col min="104" max="104" width="9.28515625" style="22" customWidth="1"/>
    <col min="105" max="106" width="9.140625" style="22"/>
    <col min="107" max="107" width="12.7109375" style="22" customWidth="1"/>
    <col min="108" max="108" width="2.7109375" style="24" customWidth="1"/>
    <col min="109" max="109" width="12.7109375" style="22" customWidth="1"/>
    <col min="110" max="16384" width="9.140625" style="22"/>
  </cols>
  <sheetData>
    <row r="1" spans="1:109" x14ac:dyDescent="0.25">
      <c r="A1" s="119" t="s">
        <v>87</v>
      </c>
    </row>
    <row r="2" spans="1:109" x14ac:dyDescent="0.25">
      <c r="A2" s="119" t="s">
        <v>88</v>
      </c>
    </row>
    <row r="3" spans="1:109" x14ac:dyDescent="0.25">
      <c r="DA3" s="24"/>
      <c r="DB3" s="24"/>
    </row>
    <row r="4" spans="1:109" s="86" customFormat="1" x14ac:dyDescent="0.25">
      <c r="B4" s="224">
        <v>43469</v>
      </c>
      <c r="C4" s="224"/>
      <c r="D4" s="224"/>
      <c r="F4" s="223">
        <f>B4+7</f>
        <v>43476</v>
      </c>
      <c r="G4" s="223"/>
      <c r="H4" s="223"/>
      <c r="J4" s="223">
        <f>F4+7</f>
        <v>43483</v>
      </c>
      <c r="K4" s="223"/>
      <c r="L4" s="223"/>
      <c r="N4" s="223">
        <f>J4+7</f>
        <v>43490</v>
      </c>
      <c r="O4" s="223"/>
      <c r="P4" s="223"/>
      <c r="R4" s="223">
        <f>N4+7</f>
        <v>43497</v>
      </c>
      <c r="S4" s="223"/>
      <c r="T4" s="223"/>
      <c r="V4" s="223">
        <f>R4+7</f>
        <v>43504</v>
      </c>
      <c r="W4" s="223"/>
      <c r="X4" s="223"/>
      <c r="Z4" s="223">
        <f>V4+7</f>
        <v>43511</v>
      </c>
      <c r="AA4" s="223"/>
      <c r="AB4" s="223"/>
      <c r="AD4" s="223">
        <f>Z4+7</f>
        <v>43518</v>
      </c>
      <c r="AE4" s="223"/>
      <c r="AF4" s="223"/>
      <c r="AH4" s="223">
        <f>AD4+7</f>
        <v>43525</v>
      </c>
      <c r="AI4" s="223"/>
      <c r="AJ4" s="223"/>
      <c r="AL4" s="223">
        <f>AH4+7</f>
        <v>43532</v>
      </c>
      <c r="AM4" s="223"/>
      <c r="AN4" s="223"/>
      <c r="AP4" s="223">
        <f>AL4+7</f>
        <v>43539</v>
      </c>
      <c r="AQ4" s="223"/>
      <c r="AR4" s="223"/>
      <c r="AT4" s="223">
        <f>AP4+7</f>
        <v>43546</v>
      </c>
      <c r="AU4" s="223"/>
      <c r="AV4" s="223"/>
      <c r="AX4" s="223">
        <f>AT4+7</f>
        <v>43553</v>
      </c>
      <c r="AY4" s="223"/>
      <c r="AZ4" s="223"/>
      <c r="BB4" s="223">
        <f>AX4+7</f>
        <v>43560</v>
      </c>
      <c r="BC4" s="223"/>
      <c r="BD4" s="223"/>
      <c r="BF4" s="223">
        <f>BB4+7</f>
        <v>43567</v>
      </c>
      <c r="BG4" s="223"/>
      <c r="BH4" s="223"/>
      <c r="BJ4" s="223">
        <f>BF4+7</f>
        <v>43574</v>
      </c>
      <c r="BK4" s="223"/>
      <c r="BL4" s="223"/>
      <c r="BN4" s="223">
        <f>BJ4+7</f>
        <v>43581</v>
      </c>
      <c r="BO4" s="223"/>
      <c r="BP4" s="223"/>
      <c r="BR4" s="223">
        <f>BN4+7</f>
        <v>43588</v>
      </c>
      <c r="BS4" s="223"/>
      <c r="BT4" s="223"/>
      <c r="BV4" s="223">
        <f>BR4+7</f>
        <v>43595</v>
      </c>
      <c r="BW4" s="223"/>
      <c r="BX4" s="223"/>
      <c r="BZ4" s="223">
        <f>BV4+7</f>
        <v>43602</v>
      </c>
      <c r="CA4" s="223"/>
      <c r="CB4" s="223"/>
      <c r="CD4" s="223">
        <f>BZ4+7</f>
        <v>43609</v>
      </c>
      <c r="CE4" s="223"/>
      <c r="CF4" s="223"/>
      <c r="CH4" s="223">
        <f>CD4+7</f>
        <v>43616</v>
      </c>
      <c r="CI4" s="223"/>
      <c r="CJ4" s="223"/>
      <c r="CL4" s="223">
        <f>CH4+7</f>
        <v>43623</v>
      </c>
      <c r="CM4" s="223"/>
      <c r="CN4" s="223"/>
      <c r="CP4" s="223">
        <f>CL4+7</f>
        <v>43630</v>
      </c>
      <c r="CQ4" s="223"/>
      <c r="CR4" s="223"/>
      <c r="CT4" s="223">
        <f>CP4+7</f>
        <v>43637</v>
      </c>
      <c r="CU4" s="223"/>
      <c r="CV4" s="223"/>
      <c r="CX4" s="223">
        <f>CT4+7</f>
        <v>43644</v>
      </c>
      <c r="CY4" s="223"/>
      <c r="CZ4" s="223"/>
      <c r="DC4" s="93" t="s">
        <v>66</v>
      </c>
      <c r="DE4" s="93" t="s">
        <v>67</v>
      </c>
    </row>
    <row r="5" spans="1:109" s="86" customFormat="1" hidden="1" x14ac:dyDescent="0.25">
      <c r="B5" s="94">
        <f>B4</f>
        <v>43469</v>
      </c>
      <c r="C5" s="94"/>
      <c r="D5" s="94"/>
      <c r="F5" s="92">
        <f>F4</f>
        <v>43476</v>
      </c>
      <c r="G5" s="92"/>
      <c r="H5" s="92"/>
      <c r="J5" s="92">
        <f>J4</f>
        <v>43483</v>
      </c>
      <c r="K5" s="92"/>
      <c r="L5" s="92"/>
      <c r="N5" s="92">
        <f>N4</f>
        <v>43490</v>
      </c>
      <c r="O5" s="92"/>
      <c r="P5" s="92"/>
      <c r="R5" s="92">
        <f>R4</f>
        <v>43497</v>
      </c>
      <c r="S5" s="92"/>
      <c r="T5" s="92"/>
      <c r="V5" s="92">
        <f>V4</f>
        <v>43504</v>
      </c>
      <c r="W5" s="92"/>
      <c r="X5" s="92"/>
      <c r="Z5" s="92">
        <f>Z4</f>
        <v>43511</v>
      </c>
      <c r="AA5" s="92"/>
      <c r="AB5" s="92"/>
      <c r="AD5" s="92">
        <f>AD4</f>
        <v>43518</v>
      </c>
      <c r="AE5" s="92"/>
      <c r="AF5" s="92"/>
      <c r="AH5" s="92">
        <f>AH4</f>
        <v>43525</v>
      </c>
      <c r="AI5" s="92"/>
      <c r="AJ5" s="92"/>
      <c r="AL5" s="92">
        <f>AL4</f>
        <v>43532</v>
      </c>
      <c r="AM5" s="92"/>
      <c r="AN5" s="92"/>
      <c r="AP5" s="92">
        <f>AP4</f>
        <v>43539</v>
      </c>
      <c r="AQ5" s="92"/>
      <c r="AR5" s="92"/>
      <c r="AT5" s="92">
        <f>AT4</f>
        <v>43546</v>
      </c>
      <c r="AU5" s="92"/>
      <c r="AV5" s="92"/>
      <c r="AX5" s="92">
        <f>AX4</f>
        <v>43553</v>
      </c>
      <c r="AY5" s="92"/>
      <c r="AZ5" s="92"/>
      <c r="BB5" s="92">
        <f>BB4</f>
        <v>43560</v>
      </c>
      <c r="BC5" s="92"/>
      <c r="BD5" s="92"/>
      <c r="BF5" s="92">
        <f>BF4</f>
        <v>43567</v>
      </c>
      <c r="BG5" s="92"/>
      <c r="BH5" s="92"/>
      <c r="BJ5" s="92">
        <f>BJ4</f>
        <v>43574</v>
      </c>
      <c r="BK5" s="92"/>
      <c r="BL5" s="92"/>
      <c r="BN5" s="92">
        <f>BN4</f>
        <v>43581</v>
      </c>
      <c r="BO5" s="92"/>
      <c r="BP5" s="92"/>
      <c r="BR5" s="92">
        <f>BR4</f>
        <v>43588</v>
      </c>
      <c r="BS5" s="92"/>
      <c r="BT5" s="92"/>
      <c r="BV5" s="92">
        <f>BV4</f>
        <v>43595</v>
      </c>
      <c r="BW5" s="92"/>
      <c r="BX5" s="92"/>
      <c r="BZ5" s="92">
        <f>BZ4</f>
        <v>43602</v>
      </c>
      <c r="CA5" s="92"/>
      <c r="CB5" s="92"/>
      <c r="CD5" s="92">
        <f>CD4</f>
        <v>43609</v>
      </c>
      <c r="CE5" s="92"/>
      <c r="CF5" s="92"/>
      <c r="CH5" s="92">
        <f>CH4</f>
        <v>43616</v>
      </c>
      <c r="CI5" s="92"/>
      <c r="CJ5" s="92"/>
      <c r="CL5" s="92">
        <f>CL4</f>
        <v>43623</v>
      </c>
      <c r="CM5" s="92"/>
      <c r="CN5" s="92"/>
      <c r="CP5" s="92">
        <f>CP4</f>
        <v>43630</v>
      </c>
      <c r="CQ5" s="92"/>
      <c r="CR5" s="92"/>
      <c r="CT5" s="92">
        <f>CT4</f>
        <v>43637</v>
      </c>
      <c r="CU5" s="92"/>
      <c r="CV5" s="92"/>
      <c r="CX5" s="92">
        <f>CX4</f>
        <v>43644</v>
      </c>
      <c r="CY5" s="92"/>
      <c r="CZ5" s="92"/>
    </row>
    <row r="6" spans="1:109" s="86" customFormat="1" hidden="1" x14ac:dyDescent="0.25">
      <c r="B6" s="94"/>
      <c r="C6" s="94"/>
      <c r="D6" s="94">
        <f>B4</f>
        <v>43469</v>
      </c>
      <c r="F6" s="92"/>
      <c r="G6" s="92"/>
      <c r="H6" s="92">
        <f>F4</f>
        <v>43476</v>
      </c>
      <c r="J6" s="92"/>
      <c r="K6" s="92"/>
      <c r="L6" s="92">
        <f>J4</f>
        <v>43483</v>
      </c>
      <c r="N6" s="92"/>
      <c r="O6" s="92"/>
      <c r="P6" s="92">
        <f>N4</f>
        <v>43490</v>
      </c>
      <c r="R6" s="92"/>
      <c r="S6" s="92"/>
      <c r="T6" s="92">
        <f>R4</f>
        <v>43497</v>
      </c>
      <c r="V6" s="92"/>
      <c r="W6" s="92"/>
      <c r="X6" s="92">
        <f>V4</f>
        <v>43504</v>
      </c>
      <c r="Z6" s="92"/>
      <c r="AA6" s="92"/>
      <c r="AB6" s="92">
        <f>Z4</f>
        <v>43511</v>
      </c>
      <c r="AD6" s="92"/>
      <c r="AE6" s="92"/>
      <c r="AF6" s="92">
        <f>AD4</f>
        <v>43518</v>
      </c>
      <c r="AH6" s="92"/>
      <c r="AI6" s="92"/>
      <c r="AJ6" s="92">
        <f>AH4</f>
        <v>43525</v>
      </c>
      <c r="AL6" s="92"/>
      <c r="AM6" s="92"/>
      <c r="AN6" s="92">
        <f>AL4</f>
        <v>43532</v>
      </c>
      <c r="AP6" s="92"/>
      <c r="AQ6" s="92"/>
      <c r="AR6" s="92">
        <f>AP4</f>
        <v>43539</v>
      </c>
      <c r="AT6" s="92"/>
      <c r="AU6" s="92"/>
      <c r="AV6" s="92">
        <f>AT4</f>
        <v>43546</v>
      </c>
      <c r="AX6" s="92"/>
      <c r="AY6" s="92"/>
      <c r="AZ6" s="92">
        <f>AX4</f>
        <v>43553</v>
      </c>
      <c r="BB6" s="92"/>
      <c r="BC6" s="92"/>
      <c r="BD6" s="92">
        <f>BB4</f>
        <v>43560</v>
      </c>
      <c r="BF6" s="92"/>
      <c r="BG6" s="92"/>
      <c r="BH6" s="92">
        <f>BF4</f>
        <v>43567</v>
      </c>
      <c r="BJ6" s="92"/>
      <c r="BK6" s="92"/>
      <c r="BL6" s="92">
        <f>BJ4</f>
        <v>43574</v>
      </c>
      <c r="BN6" s="92"/>
      <c r="BO6" s="92"/>
      <c r="BP6" s="92">
        <f>BN4</f>
        <v>43581</v>
      </c>
      <c r="BR6" s="92"/>
      <c r="BS6" s="92"/>
      <c r="BT6" s="92">
        <f>BR4</f>
        <v>43588</v>
      </c>
      <c r="BV6" s="92"/>
      <c r="BW6" s="92"/>
      <c r="BX6" s="92">
        <f>BV4</f>
        <v>43595</v>
      </c>
      <c r="BZ6" s="92"/>
      <c r="CA6" s="92"/>
      <c r="CB6" s="92">
        <f>BZ4</f>
        <v>43602</v>
      </c>
      <c r="CD6" s="92"/>
      <c r="CE6" s="92"/>
      <c r="CF6" s="92">
        <f>CD4</f>
        <v>43609</v>
      </c>
      <c r="CH6" s="92"/>
      <c r="CI6" s="92"/>
      <c r="CJ6" s="92">
        <f>CH4</f>
        <v>43616</v>
      </c>
      <c r="CL6" s="92"/>
      <c r="CM6" s="92"/>
      <c r="CN6" s="92">
        <f>CL4</f>
        <v>43623</v>
      </c>
      <c r="CP6" s="92"/>
      <c r="CQ6" s="92"/>
      <c r="CR6" s="92">
        <f>CP4</f>
        <v>43630</v>
      </c>
      <c r="CT6" s="92"/>
      <c r="CU6" s="92"/>
      <c r="CV6" s="92">
        <f>CT4</f>
        <v>43637</v>
      </c>
      <c r="CX6" s="92"/>
      <c r="CY6" s="92"/>
      <c r="CZ6" s="92">
        <f>CX4</f>
        <v>43644</v>
      </c>
    </row>
    <row r="7" spans="1:109" s="86" customFormat="1" hidden="1" x14ac:dyDescent="0.25">
      <c r="B7" s="94"/>
      <c r="C7" s="94">
        <f>B4</f>
        <v>43469</v>
      </c>
      <c r="D7" s="94"/>
      <c r="F7" s="92"/>
      <c r="G7" s="92">
        <f>F4</f>
        <v>43476</v>
      </c>
      <c r="H7" s="92"/>
      <c r="J7" s="92"/>
      <c r="K7" s="92">
        <f>J4</f>
        <v>43483</v>
      </c>
      <c r="L7" s="92"/>
      <c r="N7" s="92"/>
      <c r="O7" s="92">
        <f>N4</f>
        <v>43490</v>
      </c>
      <c r="P7" s="92"/>
      <c r="R7" s="92"/>
      <c r="S7" s="92">
        <f>R4</f>
        <v>43497</v>
      </c>
      <c r="T7" s="92"/>
      <c r="V7" s="92"/>
      <c r="W7" s="92">
        <f>V4</f>
        <v>43504</v>
      </c>
      <c r="X7" s="92"/>
      <c r="Z7" s="92"/>
      <c r="AA7" s="92">
        <f>Z4</f>
        <v>43511</v>
      </c>
      <c r="AB7" s="92"/>
      <c r="AD7" s="92"/>
      <c r="AE7" s="92">
        <f>AD4</f>
        <v>43518</v>
      </c>
      <c r="AF7" s="92"/>
      <c r="AH7" s="92"/>
      <c r="AI7" s="92">
        <f>AH4</f>
        <v>43525</v>
      </c>
      <c r="AJ7" s="92"/>
      <c r="AL7" s="92"/>
      <c r="AM7" s="92">
        <f>AL4</f>
        <v>43532</v>
      </c>
      <c r="AN7" s="92"/>
      <c r="AP7" s="92"/>
      <c r="AQ7" s="92">
        <f>AP4</f>
        <v>43539</v>
      </c>
      <c r="AR7" s="92"/>
      <c r="AT7" s="92"/>
      <c r="AU7" s="92">
        <f>AT4</f>
        <v>43546</v>
      </c>
      <c r="AV7" s="92"/>
      <c r="AX7" s="92"/>
      <c r="AY7" s="92">
        <f>AX4</f>
        <v>43553</v>
      </c>
      <c r="AZ7" s="92"/>
      <c r="BB7" s="92"/>
      <c r="BC7" s="92">
        <f>BB4</f>
        <v>43560</v>
      </c>
      <c r="BD7" s="92"/>
      <c r="BF7" s="92"/>
      <c r="BG7" s="92">
        <f>BF4</f>
        <v>43567</v>
      </c>
      <c r="BH7" s="92"/>
      <c r="BJ7" s="92"/>
      <c r="BK7" s="92">
        <f>BJ4</f>
        <v>43574</v>
      </c>
      <c r="BL7" s="92"/>
      <c r="BN7" s="92"/>
      <c r="BO7" s="92">
        <f>BN4</f>
        <v>43581</v>
      </c>
      <c r="BP7" s="92"/>
      <c r="BR7" s="92"/>
      <c r="BS7" s="92">
        <f>BR4</f>
        <v>43588</v>
      </c>
      <c r="BT7" s="92"/>
      <c r="BV7" s="92"/>
      <c r="BW7" s="92">
        <f>BV4</f>
        <v>43595</v>
      </c>
      <c r="BX7" s="92"/>
      <c r="BZ7" s="92"/>
      <c r="CA7" s="92">
        <f>BZ4</f>
        <v>43602</v>
      </c>
      <c r="CB7" s="92"/>
      <c r="CD7" s="92"/>
      <c r="CE7" s="92">
        <f>CD4</f>
        <v>43609</v>
      </c>
      <c r="CF7" s="92"/>
      <c r="CH7" s="92"/>
      <c r="CI7" s="92">
        <f>CH4</f>
        <v>43616</v>
      </c>
      <c r="CJ7" s="92"/>
      <c r="CL7" s="92"/>
      <c r="CM7" s="92">
        <f>CL4</f>
        <v>43623</v>
      </c>
      <c r="CN7" s="92"/>
      <c r="CP7" s="92"/>
      <c r="CQ7" s="92">
        <f>CP4</f>
        <v>43630</v>
      </c>
      <c r="CR7" s="92"/>
      <c r="CT7" s="92"/>
      <c r="CU7" s="92">
        <f>CT4</f>
        <v>43637</v>
      </c>
      <c r="CV7" s="92"/>
      <c r="CX7" s="92"/>
      <c r="CY7" s="92">
        <f>CX4</f>
        <v>43644</v>
      </c>
      <c r="CZ7" s="92"/>
    </row>
    <row r="8" spans="1:109" s="29" customFormat="1" x14ac:dyDescent="0.25">
      <c r="A8" s="28" t="s">
        <v>0</v>
      </c>
      <c r="B8" s="28" t="s">
        <v>1</v>
      </c>
      <c r="C8" s="28" t="s">
        <v>2</v>
      </c>
      <c r="D8" s="88" t="s">
        <v>3</v>
      </c>
      <c r="E8" s="38"/>
      <c r="F8" s="28" t="s">
        <v>1</v>
      </c>
      <c r="G8" s="28" t="s">
        <v>2</v>
      </c>
      <c r="H8" s="88" t="s">
        <v>3</v>
      </c>
      <c r="I8" s="38"/>
      <c r="J8" s="28" t="s">
        <v>1</v>
      </c>
      <c r="K8" s="28" t="s">
        <v>2</v>
      </c>
      <c r="L8" s="88" t="s">
        <v>3</v>
      </c>
      <c r="M8" s="38"/>
      <c r="N8" s="28" t="s">
        <v>1</v>
      </c>
      <c r="O8" s="28" t="s">
        <v>2</v>
      </c>
      <c r="P8" s="88" t="s">
        <v>3</v>
      </c>
      <c r="Q8" s="38"/>
      <c r="R8" s="28" t="s">
        <v>1</v>
      </c>
      <c r="S8" s="28" t="s">
        <v>2</v>
      </c>
      <c r="T8" s="88" t="s">
        <v>3</v>
      </c>
      <c r="U8" s="38"/>
      <c r="V8" s="28" t="s">
        <v>1</v>
      </c>
      <c r="W8" s="28" t="s">
        <v>2</v>
      </c>
      <c r="X8" s="88" t="s">
        <v>3</v>
      </c>
      <c r="Y8" s="38"/>
      <c r="Z8" s="28" t="s">
        <v>1</v>
      </c>
      <c r="AA8" s="28" t="s">
        <v>2</v>
      </c>
      <c r="AB8" s="88" t="s">
        <v>3</v>
      </c>
      <c r="AC8" s="38"/>
      <c r="AD8" s="28" t="s">
        <v>1</v>
      </c>
      <c r="AE8" s="28" t="s">
        <v>2</v>
      </c>
      <c r="AF8" s="88" t="s">
        <v>3</v>
      </c>
      <c r="AG8" s="38"/>
      <c r="AH8" s="28" t="s">
        <v>1</v>
      </c>
      <c r="AI8" s="28" t="s">
        <v>2</v>
      </c>
      <c r="AJ8" s="88" t="s">
        <v>3</v>
      </c>
      <c r="AK8" s="38"/>
      <c r="AL8" s="28" t="s">
        <v>1</v>
      </c>
      <c r="AM8" s="28" t="s">
        <v>2</v>
      </c>
      <c r="AN8" s="88" t="s">
        <v>3</v>
      </c>
      <c r="AO8" s="38"/>
      <c r="AP8" s="28" t="s">
        <v>1</v>
      </c>
      <c r="AQ8" s="28" t="s">
        <v>2</v>
      </c>
      <c r="AR8" s="88" t="s">
        <v>3</v>
      </c>
      <c r="AS8" s="38"/>
      <c r="AT8" s="28" t="s">
        <v>1</v>
      </c>
      <c r="AU8" s="28" t="s">
        <v>2</v>
      </c>
      <c r="AV8" s="88" t="s">
        <v>3</v>
      </c>
      <c r="AW8" s="38"/>
      <c r="AX8" s="28" t="s">
        <v>1</v>
      </c>
      <c r="AY8" s="28" t="s">
        <v>2</v>
      </c>
      <c r="AZ8" s="88" t="s">
        <v>3</v>
      </c>
      <c r="BA8" s="38"/>
      <c r="BB8" s="28" t="s">
        <v>1</v>
      </c>
      <c r="BC8" s="28" t="s">
        <v>2</v>
      </c>
      <c r="BD8" s="88" t="s">
        <v>3</v>
      </c>
      <c r="BE8" s="38"/>
      <c r="BF8" s="28" t="s">
        <v>1</v>
      </c>
      <c r="BG8" s="28" t="s">
        <v>2</v>
      </c>
      <c r="BH8" s="88" t="s">
        <v>3</v>
      </c>
      <c r="BI8" s="38"/>
      <c r="BJ8" s="28" t="s">
        <v>1</v>
      </c>
      <c r="BK8" s="28" t="s">
        <v>2</v>
      </c>
      <c r="BL8" s="88" t="s">
        <v>3</v>
      </c>
      <c r="BM8" s="38"/>
      <c r="BN8" s="28" t="s">
        <v>1</v>
      </c>
      <c r="BO8" s="28" t="s">
        <v>2</v>
      </c>
      <c r="BP8" s="88" t="s">
        <v>3</v>
      </c>
      <c r="BQ8" s="38"/>
      <c r="BR8" s="28" t="s">
        <v>1</v>
      </c>
      <c r="BS8" s="28" t="s">
        <v>2</v>
      </c>
      <c r="BT8" s="88" t="s">
        <v>3</v>
      </c>
      <c r="BU8" s="38"/>
      <c r="BV8" s="28" t="s">
        <v>1</v>
      </c>
      <c r="BW8" s="28" t="s">
        <v>2</v>
      </c>
      <c r="BX8" s="88" t="s">
        <v>3</v>
      </c>
      <c r="BY8" s="38"/>
      <c r="BZ8" s="28" t="s">
        <v>1</v>
      </c>
      <c r="CA8" s="28" t="s">
        <v>2</v>
      </c>
      <c r="CB8" s="88" t="s">
        <v>3</v>
      </c>
      <c r="CC8" s="38"/>
      <c r="CD8" s="28" t="s">
        <v>1</v>
      </c>
      <c r="CE8" s="28" t="s">
        <v>2</v>
      </c>
      <c r="CF8" s="88" t="s">
        <v>3</v>
      </c>
      <c r="CG8" s="38"/>
      <c r="CH8" s="28" t="s">
        <v>1</v>
      </c>
      <c r="CI8" s="28" t="s">
        <v>2</v>
      </c>
      <c r="CJ8" s="88" t="s">
        <v>3</v>
      </c>
      <c r="CK8" s="38"/>
      <c r="CL8" s="28" t="s">
        <v>1</v>
      </c>
      <c r="CM8" s="28" t="s">
        <v>2</v>
      </c>
      <c r="CN8" s="88" t="s">
        <v>3</v>
      </c>
      <c r="CO8" s="38"/>
      <c r="CP8" s="28" t="s">
        <v>1</v>
      </c>
      <c r="CQ8" s="28" t="s">
        <v>2</v>
      </c>
      <c r="CR8" s="88" t="s">
        <v>3</v>
      </c>
      <c r="CS8" s="38"/>
      <c r="CT8" s="28" t="s">
        <v>1</v>
      </c>
      <c r="CU8" s="28" t="s">
        <v>2</v>
      </c>
      <c r="CV8" s="88" t="s">
        <v>3</v>
      </c>
      <c r="CW8" s="38"/>
      <c r="CX8" s="28" t="s">
        <v>1</v>
      </c>
      <c r="CY8" s="28" t="s">
        <v>2</v>
      </c>
      <c r="CZ8" s="88" t="s">
        <v>3</v>
      </c>
      <c r="DA8" s="79"/>
      <c r="DB8" s="79"/>
      <c r="DC8" s="28" t="s">
        <v>2</v>
      </c>
      <c r="DD8" s="38"/>
      <c r="DE8" s="28" t="s">
        <v>2</v>
      </c>
    </row>
    <row r="9" spans="1:109" s="35" customFormat="1" x14ac:dyDescent="0.25">
      <c r="A9" s="77" t="s">
        <v>131</v>
      </c>
      <c r="B9" s="77"/>
      <c r="C9" s="77"/>
      <c r="D9" s="78">
        <f>ROUND(MIN(1,IF(Input!$A$11="Weekly",B9/(Formulas!$A$3*1),B9/(Formulas!$A$3*2))),1)</f>
        <v>0</v>
      </c>
      <c r="E9" s="79"/>
      <c r="F9" s="77"/>
      <c r="G9" s="77"/>
      <c r="H9" s="78">
        <f>ROUND(MIN(1,IF(Input!$A$11="Weekly",F9/(Formulas!$A$3*1),F9/(Formulas!$A$3*2))),1)</f>
        <v>0</v>
      </c>
      <c r="I9" s="79"/>
      <c r="J9" s="77"/>
      <c r="K9" s="77"/>
      <c r="L9" s="78">
        <f>ROUND(MIN(1,IF(Input!$A$11="Weekly",J9/(Formulas!$A$3*1),J9/(Formulas!$A$3*2))),1)</f>
        <v>0</v>
      </c>
      <c r="M9" s="79"/>
      <c r="N9" s="77"/>
      <c r="O9" s="77"/>
      <c r="P9" s="78">
        <f>ROUND(MIN(1,IF(Input!$A$11="Weekly",N9/(Formulas!$A$3*1),N9/(Formulas!$A$3*2))),1)</f>
        <v>0</v>
      </c>
      <c r="Q9" s="79"/>
      <c r="R9" s="77"/>
      <c r="S9" s="77"/>
      <c r="T9" s="78">
        <f>ROUND(MIN(1,IF(Input!$A$11="Weekly",R9/(Formulas!$A$3*1),R9/(Formulas!$A$3*2))),1)</f>
        <v>0</v>
      </c>
      <c r="U9" s="79"/>
      <c r="V9" s="77"/>
      <c r="W9" s="77"/>
      <c r="X9" s="78">
        <f>ROUND(MIN(1,IF(Input!$A$11="Weekly",V9/(Formulas!$A$3*1),V9/(Formulas!$A$3*2))),1)</f>
        <v>0</v>
      </c>
      <c r="Y9" s="79"/>
      <c r="Z9" s="77"/>
      <c r="AA9" s="77"/>
      <c r="AB9" s="78">
        <f>ROUND(MIN(1,IF(Input!$A$11="Weekly",Z9/(Formulas!$A$3*1),Z9/(Formulas!$A$3*2))),1)</f>
        <v>0</v>
      </c>
      <c r="AC9" s="79"/>
      <c r="AD9" s="77"/>
      <c r="AE9" s="77"/>
      <c r="AF9" s="78">
        <f>ROUND(MIN(1,IF(Input!$A$11="Weekly",AD9/(Formulas!$A$3*1),AD9/(Formulas!$A$3*2))),1)</f>
        <v>0</v>
      </c>
      <c r="AG9" s="79"/>
      <c r="AH9" s="77"/>
      <c r="AI9" s="77"/>
      <c r="AJ9" s="78">
        <f>ROUND(MIN(1,IF(Input!$A$11="Weekly",AH9/(Formulas!$A$3*1),AH9/(Formulas!$A$3*2))),1)</f>
        <v>0</v>
      </c>
      <c r="AK9" s="79"/>
      <c r="AL9" s="77"/>
      <c r="AM9" s="77"/>
      <c r="AN9" s="78">
        <f>ROUND(MIN(1,IF(Input!$A$11="Weekly",AL9/(Formulas!$A$3*1),AL9/(Formulas!$A$3*2))),1)</f>
        <v>0</v>
      </c>
      <c r="AO9" s="79"/>
      <c r="AP9" s="77"/>
      <c r="AQ9" s="77"/>
      <c r="AR9" s="78">
        <f>ROUND(MIN(1,IF(Input!$A$11="Weekly",AP9/(Formulas!$A$3*1),AP9/(Formulas!$A$3*2))),1)</f>
        <v>0</v>
      </c>
      <c r="AS9" s="79"/>
      <c r="AT9" s="77"/>
      <c r="AU9" s="77"/>
      <c r="AV9" s="78">
        <f>ROUND(MIN(1,IF(Input!$A$11="Weekly",AT9/(Formulas!$A$3*1),AT9/(Formulas!$A$3*2))),1)</f>
        <v>0</v>
      </c>
      <c r="AW9" s="79"/>
      <c r="AX9" s="77"/>
      <c r="AY9" s="77"/>
      <c r="AZ9" s="78">
        <f>ROUND(MIN(1,IF(Input!$A$11="Weekly",AX9/(Formulas!$A$3*1),AX9/(Formulas!$A$3*2))),1)</f>
        <v>0</v>
      </c>
      <c r="BA9" s="79"/>
      <c r="BB9" s="77"/>
      <c r="BC9" s="77"/>
      <c r="BD9" s="78">
        <f>ROUND(MIN(1,IF(Input!$A$11="Weekly",BB9/(Formulas!$A$3*1),BB9/(Formulas!$A$3*2))),1)</f>
        <v>0</v>
      </c>
      <c r="BE9" s="79"/>
      <c r="BF9" s="77"/>
      <c r="BG9" s="77"/>
      <c r="BH9" s="78">
        <f>ROUND(MIN(1,IF(Input!$A$11="Weekly",BF9/(Formulas!$A$3*1),BF9/(Formulas!$A$3*2))),1)</f>
        <v>0</v>
      </c>
      <c r="BI9" s="79"/>
      <c r="BJ9" s="77"/>
      <c r="BK9" s="77"/>
      <c r="BL9" s="78">
        <f>ROUND(MIN(1,IF(Input!$A$11="Weekly",BJ9/(Formulas!$A$3*1),BJ9/(Formulas!$A$3*2))),1)</f>
        <v>0</v>
      </c>
      <c r="BM9" s="79"/>
      <c r="BN9" s="77"/>
      <c r="BO9" s="77"/>
      <c r="BP9" s="78">
        <f>ROUND(MIN(1,IF(Input!$A$11="Weekly",BN9/(Formulas!$A$3*1),BN9/(Formulas!$A$3*2))),1)</f>
        <v>0</v>
      </c>
      <c r="BQ9" s="79"/>
      <c r="BR9" s="77"/>
      <c r="BS9" s="77"/>
      <c r="BT9" s="78">
        <f>ROUND(MIN(1,IF(Input!$A$11="Weekly",BR9/(Formulas!$A$3*1),BR9/(Formulas!$A$3*2))),1)</f>
        <v>0</v>
      </c>
      <c r="BU9" s="79"/>
      <c r="BV9" s="77"/>
      <c r="BW9" s="77"/>
      <c r="BX9" s="78">
        <f>ROUND(MIN(1,IF(Input!$A$11="Weekly",BV9/(Formulas!$A$3*1),BV9/(Formulas!$A$3*2))),1)</f>
        <v>0</v>
      </c>
      <c r="BY9" s="79"/>
      <c r="BZ9" s="77"/>
      <c r="CA9" s="77"/>
      <c r="CB9" s="78">
        <f>ROUND(MIN(1,IF(Input!$A$11="Weekly",BZ9/(Formulas!$A$3*1),BZ9/(Formulas!$A$3*2))),1)</f>
        <v>0</v>
      </c>
      <c r="CC9" s="79"/>
      <c r="CD9" s="77"/>
      <c r="CE9" s="77"/>
      <c r="CF9" s="78">
        <f>ROUND(MIN(1,IF(Input!$A$11="Weekly",CD9/(Formulas!$A$3*1),CD9/(Formulas!$A$3*2))),1)</f>
        <v>0</v>
      </c>
      <c r="CG9" s="79"/>
      <c r="CH9" s="77"/>
      <c r="CI9" s="77"/>
      <c r="CJ9" s="78">
        <f>ROUND(MIN(1,IF(Input!$A$11="Weekly",CH9/(Formulas!$A$3*1),CH9/(Formulas!$A$3*2))),1)</f>
        <v>0</v>
      </c>
      <c r="CK9" s="79"/>
      <c r="CL9" s="77"/>
      <c r="CM9" s="77"/>
      <c r="CN9" s="78">
        <f>ROUND(MIN(1,IF(Input!$A$11="Weekly",CL9/(Formulas!$A$3*1),CL9/(Formulas!$A$3*2))),1)</f>
        <v>0</v>
      </c>
      <c r="CO9" s="79"/>
      <c r="CP9" s="77"/>
      <c r="CQ9" s="77"/>
      <c r="CR9" s="78">
        <f>ROUND(MIN(1,IF(Input!$A$11="Weekly",CP9/(Formulas!$A$3*1),CP9/(Formulas!$A$3*2))),1)</f>
        <v>0</v>
      </c>
      <c r="CS9" s="79"/>
      <c r="CT9" s="77"/>
      <c r="CU9" s="77"/>
      <c r="CV9" s="78">
        <f>ROUND(MIN(1,IF(Input!$A$11="Weekly",CT9/(Formulas!$A$3*1),CT9/(Formulas!$A$3*2))),1)</f>
        <v>0</v>
      </c>
      <c r="CW9" s="79"/>
      <c r="CX9" s="77"/>
      <c r="CY9" s="77"/>
      <c r="CZ9" s="78">
        <f>ROUND(MIN(1,IF(Input!$A$11="Weekly",CX9/(Formulas!$A$3*1),CX9/(Formulas!$A$3*2))),1)</f>
        <v>0</v>
      </c>
      <c r="DA9" s="79"/>
      <c r="DB9" s="79"/>
      <c r="DC9" s="77">
        <f t="shared" ref="DC9:DC40" si="0">C9+G9+K9+O9+S9+W9+AA9+AE9+AI9+AM9+AQ9+AU9+AY9</f>
        <v>0</v>
      </c>
      <c r="DD9" s="79"/>
      <c r="DE9" s="77">
        <f t="shared" ref="DE9:DE40" si="1">BC9+BG9+BK9+BO9+BS9+BW9+CA9+CE9+CI9+CM9+CQ9+CU9+CY9</f>
        <v>0</v>
      </c>
    </row>
    <row r="10" spans="1:109" s="35" customFormat="1" x14ac:dyDescent="0.25">
      <c r="A10" s="77"/>
      <c r="B10" s="77"/>
      <c r="C10" s="77"/>
      <c r="D10" s="78">
        <f>ROUND(MIN(1,IF(Input!$A$11="Weekly",B10/(Formulas!$A$3*1),B10/(Formulas!$A$3*2))),1)</f>
        <v>0</v>
      </c>
      <c r="E10" s="79"/>
      <c r="F10" s="77"/>
      <c r="G10" s="77"/>
      <c r="H10" s="78">
        <f>ROUND(MIN(1,IF(Input!$A$11="Weekly",F10/(Formulas!$A$3*1),F10/(Formulas!$A$3*2))),1)</f>
        <v>0</v>
      </c>
      <c r="I10" s="79"/>
      <c r="J10" s="77"/>
      <c r="K10" s="77"/>
      <c r="L10" s="78">
        <f>ROUND(MIN(1,IF(Input!$A$11="Weekly",J10/(Formulas!$A$3*1),J10/(Formulas!$A$3*2))),1)</f>
        <v>0</v>
      </c>
      <c r="M10" s="79"/>
      <c r="N10" s="77"/>
      <c r="O10" s="77"/>
      <c r="P10" s="78">
        <f>ROUND(MIN(1,IF(Input!$A$11="Weekly",N10/(Formulas!$A$3*1),N10/(Formulas!$A$3*2))),1)</f>
        <v>0</v>
      </c>
      <c r="Q10" s="79"/>
      <c r="R10" s="77"/>
      <c r="S10" s="77"/>
      <c r="T10" s="78">
        <f>ROUND(MIN(1,IF(Input!$A$11="Weekly",R10/(Formulas!$A$3*1),R10/(Formulas!$A$3*2))),1)</f>
        <v>0</v>
      </c>
      <c r="U10" s="79"/>
      <c r="V10" s="77"/>
      <c r="W10" s="77"/>
      <c r="X10" s="78">
        <f>ROUND(MIN(1,IF(Input!$A$11="Weekly",V10/(Formulas!$A$3*1),V10/(Formulas!$A$3*2))),1)</f>
        <v>0</v>
      </c>
      <c r="Y10" s="79"/>
      <c r="Z10" s="77"/>
      <c r="AA10" s="77"/>
      <c r="AB10" s="78">
        <f>ROUND(MIN(1,IF(Input!$A$11="Weekly",Z10/(Formulas!$A$3*1),Z10/(Formulas!$A$3*2))),1)</f>
        <v>0</v>
      </c>
      <c r="AC10" s="79"/>
      <c r="AD10" s="77"/>
      <c r="AE10" s="77"/>
      <c r="AF10" s="78">
        <f>ROUND(MIN(1,IF(Input!$A$11="Weekly",AD10/(Formulas!$A$3*1),AD10/(Formulas!$A$3*2))),1)</f>
        <v>0</v>
      </c>
      <c r="AG10" s="79"/>
      <c r="AH10" s="77"/>
      <c r="AI10" s="77"/>
      <c r="AJ10" s="78">
        <f>ROUND(MIN(1,IF(Input!$A$11="Weekly",AH10/(Formulas!$A$3*1),AH10/(Formulas!$A$3*2))),1)</f>
        <v>0</v>
      </c>
      <c r="AK10" s="79"/>
      <c r="AL10" s="77"/>
      <c r="AM10" s="77"/>
      <c r="AN10" s="78">
        <f>ROUND(MIN(1,IF(Input!$A$11="Weekly",AL10/(Formulas!$A$3*1),AL10/(Formulas!$A$3*2))),1)</f>
        <v>0</v>
      </c>
      <c r="AO10" s="79"/>
      <c r="AP10" s="77"/>
      <c r="AQ10" s="77"/>
      <c r="AR10" s="78">
        <f>ROUND(MIN(1,IF(Input!$A$11="Weekly",AP10/(Formulas!$A$3*1),AP10/(Formulas!$A$3*2))),1)</f>
        <v>0</v>
      </c>
      <c r="AS10" s="79"/>
      <c r="AT10" s="77"/>
      <c r="AU10" s="77"/>
      <c r="AV10" s="78">
        <f>ROUND(MIN(1,IF(Input!$A$11="Weekly",AT10/(Formulas!$A$3*1),AT10/(Formulas!$A$3*2))),1)</f>
        <v>0</v>
      </c>
      <c r="AW10" s="79"/>
      <c r="AX10" s="77"/>
      <c r="AY10" s="77"/>
      <c r="AZ10" s="78">
        <f>ROUND(MIN(1,IF(Input!$A$11="Weekly",AX10/(Formulas!$A$3*1),AX10/(Formulas!$A$3*2))),1)</f>
        <v>0</v>
      </c>
      <c r="BA10" s="79"/>
      <c r="BB10" s="77"/>
      <c r="BC10" s="77"/>
      <c r="BD10" s="78">
        <f>ROUND(MIN(1,IF(Input!$A$11="Weekly",BB10/(Formulas!$A$3*1),BB10/(Formulas!$A$3*2))),1)</f>
        <v>0</v>
      </c>
      <c r="BE10" s="79"/>
      <c r="BF10" s="77"/>
      <c r="BG10" s="77"/>
      <c r="BH10" s="78">
        <f>ROUND(MIN(1,IF(Input!$A$11="Weekly",BF10/(Formulas!$A$3*1),BF10/(Formulas!$A$3*2))),1)</f>
        <v>0</v>
      </c>
      <c r="BI10" s="79"/>
      <c r="BJ10" s="77"/>
      <c r="BK10" s="77"/>
      <c r="BL10" s="78">
        <f>ROUND(MIN(1,IF(Input!$A$11="Weekly",BJ10/(Formulas!$A$3*1),BJ10/(Formulas!$A$3*2))),1)</f>
        <v>0</v>
      </c>
      <c r="BM10" s="79"/>
      <c r="BN10" s="77"/>
      <c r="BO10" s="77"/>
      <c r="BP10" s="78">
        <f>ROUND(MIN(1,IF(Input!$A$11="Weekly",BN10/(Formulas!$A$3*1),BN10/(Formulas!$A$3*2))),1)</f>
        <v>0</v>
      </c>
      <c r="BQ10" s="79"/>
      <c r="BR10" s="77"/>
      <c r="BS10" s="77"/>
      <c r="BT10" s="78">
        <f>ROUND(MIN(1,IF(Input!$A$11="Weekly",BR10/(Formulas!$A$3*1),BR10/(Formulas!$A$3*2))),1)</f>
        <v>0</v>
      </c>
      <c r="BU10" s="79"/>
      <c r="BV10" s="77"/>
      <c r="BW10" s="77"/>
      <c r="BX10" s="78">
        <f>ROUND(MIN(1,IF(Input!$A$11="Weekly",BV10/(Formulas!$A$3*1),BV10/(Formulas!$A$3*2))),1)</f>
        <v>0</v>
      </c>
      <c r="BY10" s="79"/>
      <c r="BZ10" s="77"/>
      <c r="CA10" s="77"/>
      <c r="CB10" s="78">
        <f>ROUND(MIN(1,IF(Input!$A$11="Weekly",BZ10/(Formulas!$A$3*1),BZ10/(Formulas!$A$3*2))),1)</f>
        <v>0</v>
      </c>
      <c r="CC10" s="79"/>
      <c r="CD10" s="77"/>
      <c r="CE10" s="77"/>
      <c r="CF10" s="78">
        <f>ROUND(MIN(1,IF(Input!$A$11="Weekly",CD10/(Formulas!$A$3*1),CD10/(Formulas!$A$3*2))),1)</f>
        <v>0</v>
      </c>
      <c r="CG10" s="79"/>
      <c r="CH10" s="77"/>
      <c r="CI10" s="77"/>
      <c r="CJ10" s="78">
        <f>ROUND(MIN(1,IF(Input!$A$11="Weekly",CH10/(Formulas!$A$3*1),CH10/(Formulas!$A$3*2))),1)</f>
        <v>0</v>
      </c>
      <c r="CK10" s="79"/>
      <c r="CL10" s="77"/>
      <c r="CM10" s="77"/>
      <c r="CN10" s="78">
        <f>ROUND(MIN(1,IF(Input!$A$11="Weekly",CL10/(Formulas!$A$3*1),CL10/(Formulas!$A$3*2))),1)</f>
        <v>0</v>
      </c>
      <c r="CO10" s="79"/>
      <c r="CP10" s="77"/>
      <c r="CQ10" s="77"/>
      <c r="CR10" s="78">
        <f>ROUND(MIN(1,IF(Input!$A$11="Weekly",CP10/(Formulas!$A$3*1),CP10/(Formulas!$A$3*2))),1)</f>
        <v>0</v>
      </c>
      <c r="CS10" s="79"/>
      <c r="CT10" s="77"/>
      <c r="CU10" s="77"/>
      <c r="CV10" s="78">
        <f>ROUND(MIN(1,IF(Input!$A$11="Weekly",CT10/(Formulas!$A$3*1),CT10/(Formulas!$A$3*2))),1)</f>
        <v>0</v>
      </c>
      <c r="CW10" s="79"/>
      <c r="CX10" s="77"/>
      <c r="CY10" s="77"/>
      <c r="CZ10" s="78">
        <f>ROUND(MIN(1,IF(Input!$A$11="Weekly",CX10/(Formulas!$A$3*1),CX10/(Formulas!$A$3*2))),1)</f>
        <v>0</v>
      </c>
      <c r="DA10" s="79"/>
      <c r="DB10" s="79"/>
      <c r="DC10" s="77">
        <f t="shared" si="0"/>
        <v>0</v>
      </c>
      <c r="DD10" s="79"/>
      <c r="DE10" s="77">
        <f t="shared" si="1"/>
        <v>0</v>
      </c>
    </row>
    <row r="11" spans="1:109" s="35" customFormat="1" x14ac:dyDescent="0.25">
      <c r="A11" s="77"/>
      <c r="B11" s="77"/>
      <c r="C11" s="77"/>
      <c r="D11" s="78">
        <f>ROUND(MIN(1,IF(Input!$A$11="Weekly",B11/(Formulas!$A$3*1),B11/(Formulas!$A$3*2))),1)</f>
        <v>0</v>
      </c>
      <c r="E11" s="79"/>
      <c r="F11" s="77"/>
      <c r="G11" s="77"/>
      <c r="H11" s="78">
        <f>ROUND(MIN(1,IF(Input!$A$11="Weekly",F11/(Formulas!$A$3*1),F11/(Formulas!$A$3*2))),1)</f>
        <v>0</v>
      </c>
      <c r="I11" s="79"/>
      <c r="J11" s="77"/>
      <c r="K11" s="77"/>
      <c r="L11" s="78">
        <f>ROUND(MIN(1,IF(Input!$A$11="Weekly",J11/(Formulas!$A$3*1),J11/(Formulas!$A$3*2))),1)</f>
        <v>0</v>
      </c>
      <c r="M11" s="79"/>
      <c r="N11" s="77"/>
      <c r="O11" s="77"/>
      <c r="P11" s="78">
        <f>ROUND(MIN(1,IF(Input!$A$11="Weekly",N11/(Formulas!$A$3*1),N11/(Formulas!$A$3*2))),1)</f>
        <v>0</v>
      </c>
      <c r="Q11" s="79"/>
      <c r="R11" s="77"/>
      <c r="S11" s="77"/>
      <c r="T11" s="78">
        <f>ROUND(MIN(1,IF(Input!$A$11="Weekly",R11/(Formulas!$A$3*1),R11/(Formulas!$A$3*2))),1)</f>
        <v>0</v>
      </c>
      <c r="U11" s="79"/>
      <c r="V11" s="77"/>
      <c r="W11" s="77"/>
      <c r="X11" s="78">
        <f>ROUND(MIN(1,IF(Input!$A$11="Weekly",V11/(Formulas!$A$3*1),V11/(Formulas!$A$3*2))),1)</f>
        <v>0</v>
      </c>
      <c r="Y11" s="79"/>
      <c r="Z11" s="77"/>
      <c r="AA11" s="77"/>
      <c r="AB11" s="78">
        <f>ROUND(MIN(1,IF(Input!$A$11="Weekly",Z11/(Formulas!$A$3*1),Z11/(Formulas!$A$3*2))),1)</f>
        <v>0</v>
      </c>
      <c r="AC11" s="79"/>
      <c r="AD11" s="77"/>
      <c r="AE11" s="77"/>
      <c r="AF11" s="78">
        <f>ROUND(MIN(1,IF(Input!$A$11="Weekly",AD11/(Formulas!$A$3*1),AD11/(Formulas!$A$3*2))),1)</f>
        <v>0</v>
      </c>
      <c r="AG11" s="79"/>
      <c r="AH11" s="77"/>
      <c r="AI11" s="77"/>
      <c r="AJ11" s="78">
        <f>ROUND(MIN(1,IF(Input!$A$11="Weekly",AH11/(Formulas!$A$3*1),AH11/(Formulas!$A$3*2))),1)</f>
        <v>0</v>
      </c>
      <c r="AK11" s="79"/>
      <c r="AL11" s="77"/>
      <c r="AM11" s="77"/>
      <c r="AN11" s="78">
        <f>ROUND(MIN(1,IF(Input!$A$11="Weekly",AL11/(Formulas!$A$3*1),AL11/(Formulas!$A$3*2))),1)</f>
        <v>0</v>
      </c>
      <c r="AO11" s="79"/>
      <c r="AP11" s="77"/>
      <c r="AQ11" s="77"/>
      <c r="AR11" s="78">
        <f>ROUND(MIN(1,IF(Input!$A$11="Weekly",AP11/(Formulas!$A$3*1),AP11/(Formulas!$A$3*2))),1)</f>
        <v>0</v>
      </c>
      <c r="AS11" s="79"/>
      <c r="AT11" s="77"/>
      <c r="AU11" s="77"/>
      <c r="AV11" s="78">
        <f>ROUND(MIN(1,IF(Input!$A$11="Weekly",AT11/(Formulas!$A$3*1),AT11/(Formulas!$A$3*2))),1)</f>
        <v>0</v>
      </c>
      <c r="AW11" s="79"/>
      <c r="AX11" s="77"/>
      <c r="AY11" s="77"/>
      <c r="AZ11" s="78">
        <f>ROUND(MIN(1,IF(Input!$A$11="Weekly",AX11/(Formulas!$A$3*1),AX11/(Formulas!$A$3*2))),1)</f>
        <v>0</v>
      </c>
      <c r="BA11" s="79"/>
      <c r="BB11" s="77"/>
      <c r="BC11" s="77"/>
      <c r="BD11" s="78">
        <f>ROUND(MIN(1,IF(Input!$A$11="Weekly",BB11/(Formulas!$A$3*1),BB11/(Formulas!$A$3*2))),1)</f>
        <v>0</v>
      </c>
      <c r="BE11" s="79"/>
      <c r="BF11" s="77"/>
      <c r="BG11" s="77"/>
      <c r="BH11" s="78">
        <f>ROUND(MIN(1,IF(Input!$A$11="Weekly",BF11/(Formulas!$A$3*1),BF11/(Formulas!$A$3*2))),1)</f>
        <v>0</v>
      </c>
      <c r="BI11" s="79"/>
      <c r="BJ11" s="77"/>
      <c r="BK11" s="77"/>
      <c r="BL11" s="78">
        <f>ROUND(MIN(1,IF(Input!$A$11="Weekly",BJ11/(Formulas!$A$3*1),BJ11/(Formulas!$A$3*2))),1)</f>
        <v>0</v>
      </c>
      <c r="BM11" s="79"/>
      <c r="BN11" s="77"/>
      <c r="BO11" s="77"/>
      <c r="BP11" s="78">
        <f>ROUND(MIN(1,IF(Input!$A$11="Weekly",BN11/(Formulas!$A$3*1),BN11/(Formulas!$A$3*2))),1)</f>
        <v>0</v>
      </c>
      <c r="BQ11" s="79"/>
      <c r="BR11" s="77"/>
      <c r="BS11" s="77"/>
      <c r="BT11" s="78">
        <f>ROUND(MIN(1,IF(Input!$A$11="Weekly",BR11/(Formulas!$A$3*1),BR11/(Formulas!$A$3*2))),1)</f>
        <v>0</v>
      </c>
      <c r="BU11" s="79"/>
      <c r="BV11" s="77"/>
      <c r="BW11" s="77"/>
      <c r="BX11" s="78">
        <f>ROUND(MIN(1,IF(Input!$A$11="Weekly",BV11/(Formulas!$A$3*1),BV11/(Formulas!$A$3*2))),1)</f>
        <v>0</v>
      </c>
      <c r="BY11" s="79"/>
      <c r="BZ11" s="77"/>
      <c r="CA11" s="77"/>
      <c r="CB11" s="78">
        <f>ROUND(MIN(1,IF(Input!$A$11="Weekly",BZ11/(Formulas!$A$3*1),BZ11/(Formulas!$A$3*2))),1)</f>
        <v>0</v>
      </c>
      <c r="CC11" s="79"/>
      <c r="CD11" s="77"/>
      <c r="CE11" s="77"/>
      <c r="CF11" s="78">
        <f>ROUND(MIN(1,IF(Input!$A$11="Weekly",CD11/(Formulas!$A$3*1),CD11/(Formulas!$A$3*2))),1)</f>
        <v>0</v>
      </c>
      <c r="CG11" s="79"/>
      <c r="CH11" s="77"/>
      <c r="CI11" s="77"/>
      <c r="CJ11" s="78">
        <f>ROUND(MIN(1,IF(Input!$A$11="Weekly",CH11/(Formulas!$A$3*1),CH11/(Formulas!$A$3*2))),1)</f>
        <v>0</v>
      </c>
      <c r="CK11" s="79"/>
      <c r="CL11" s="77"/>
      <c r="CM11" s="77"/>
      <c r="CN11" s="78">
        <f>ROUND(MIN(1,IF(Input!$A$11="Weekly",CL11/(Formulas!$A$3*1),CL11/(Formulas!$A$3*2))),1)</f>
        <v>0</v>
      </c>
      <c r="CO11" s="79"/>
      <c r="CP11" s="77"/>
      <c r="CQ11" s="77"/>
      <c r="CR11" s="78">
        <f>ROUND(MIN(1,IF(Input!$A$11="Weekly",CP11/(Formulas!$A$3*1),CP11/(Formulas!$A$3*2))),1)</f>
        <v>0</v>
      </c>
      <c r="CS11" s="79"/>
      <c r="CT11" s="77"/>
      <c r="CU11" s="77"/>
      <c r="CV11" s="78">
        <f>ROUND(MIN(1,IF(Input!$A$11="Weekly",CT11/(Formulas!$A$3*1),CT11/(Formulas!$A$3*2))),1)</f>
        <v>0</v>
      </c>
      <c r="CW11" s="79"/>
      <c r="CX11" s="77"/>
      <c r="CY11" s="77"/>
      <c r="CZ11" s="78">
        <f>ROUND(MIN(1,IF(Input!$A$11="Weekly",CX11/(Formulas!$A$3*1),CX11/(Formulas!$A$3*2))),1)</f>
        <v>0</v>
      </c>
      <c r="DA11" s="79"/>
      <c r="DB11" s="79"/>
      <c r="DC11" s="77">
        <f t="shared" si="0"/>
        <v>0</v>
      </c>
      <c r="DD11" s="79"/>
      <c r="DE11" s="77">
        <f t="shared" si="1"/>
        <v>0</v>
      </c>
    </row>
    <row r="12" spans="1:109" s="35" customFormat="1" x14ac:dyDescent="0.25">
      <c r="A12" s="77"/>
      <c r="B12" s="77"/>
      <c r="C12" s="77"/>
      <c r="D12" s="78">
        <f>ROUND(MIN(1,IF(Input!$A$11="Weekly",B12/(Formulas!$A$3*1),B12/(Formulas!$A$3*2))),1)</f>
        <v>0</v>
      </c>
      <c r="E12" s="79"/>
      <c r="F12" s="77"/>
      <c r="G12" s="77"/>
      <c r="H12" s="78">
        <f>ROUND(MIN(1,IF(Input!$A$11="Weekly",F12/(Formulas!$A$3*1),F12/(Formulas!$A$3*2))),1)</f>
        <v>0</v>
      </c>
      <c r="I12" s="79"/>
      <c r="J12" s="77"/>
      <c r="K12" s="77"/>
      <c r="L12" s="78">
        <f>ROUND(MIN(1,IF(Input!$A$11="Weekly",J12/(Formulas!$A$3*1),J12/(Formulas!$A$3*2))),1)</f>
        <v>0</v>
      </c>
      <c r="M12" s="79"/>
      <c r="N12" s="77"/>
      <c r="O12" s="77"/>
      <c r="P12" s="78">
        <f>ROUND(MIN(1,IF(Input!$A$11="Weekly",N12/(Formulas!$A$3*1),N12/(Formulas!$A$3*2))),1)</f>
        <v>0</v>
      </c>
      <c r="Q12" s="79"/>
      <c r="R12" s="77"/>
      <c r="S12" s="77"/>
      <c r="T12" s="78">
        <f>ROUND(MIN(1,IF(Input!$A$11="Weekly",R12/(Formulas!$A$3*1),R12/(Formulas!$A$3*2))),1)</f>
        <v>0</v>
      </c>
      <c r="U12" s="79"/>
      <c r="V12" s="77"/>
      <c r="W12" s="77"/>
      <c r="X12" s="78">
        <f>ROUND(MIN(1,IF(Input!$A$11="Weekly",V12/(Formulas!$A$3*1),V12/(Formulas!$A$3*2))),1)</f>
        <v>0</v>
      </c>
      <c r="Y12" s="79"/>
      <c r="Z12" s="77"/>
      <c r="AA12" s="77"/>
      <c r="AB12" s="78">
        <f>ROUND(MIN(1,IF(Input!$A$11="Weekly",Z12/(Formulas!$A$3*1),Z12/(Formulas!$A$3*2))),1)</f>
        <v>0</v>
      </c>
      <c r="AC12" s="79"/>
      <c r="AD12" s="77"/>
      <c r="AE12" s="77"/>
      <c r="AF12" s="78">
        <f>ROUND(MIN(1,IF(Input!$A$11="Weekly",AD12/(Formulas!$A$3*1),AD12/(Formulas!$A$3*2))),1)</f>
        <v>0</v>
      </c>
      <c r="AG12" s="79"/>
      <c r="AH12" s="77"/>
      <c r="AI12" s="77"/>
      <c r="AJ12" s="78">
        <f>ROUND(MIN(1,IF(Input!$A$11="Weekly",AH12/(Formulas!$A$3*1),AH12/(Formulas!$A$3*2))),1)</f>
        <v>0</v>
      </c>
      <c r="AK12" s="79"/>
      <c r="AL12" s="77"/>
      <c r="AM12" s="77"/>
      <c r="AN12" s="78">
        <f>ROUND(MIN(1,IF(Input!$A$11="Weekly",AL12/(Formulas!$A$3*1),AL12/(Formulas!$A$3*2))),1)</f>
        <v>0</v>
      </c>
      <c r="AO12" s="79"/>
      <c r="AP12" s="77"/>
      <c r="AQ12" s="77"/>
      <c r="AR12" s="78">
        <f>ROUND(MIN(1,IF(Input!$A$11="Weekly",AP12/(Formulas!$A$3*1),AP12/(Formulas!$A$3*2))),1)</f>
        <v>0</v>
      </c>
      <c r="AS12" s="79"/>
      <c r="AT12" s="77"/>
      <c r="AU12" s="77"/>
      <c r="AV12" s="78">
        <f>ROUND(MIN(1,IF(Input!$A$11="Weekly",AT12/(Formulas!$A$3*1),AT12/(Formulas!$A$3*2))),1)</f>
        <v>0</v>
      </c>
      <c r="AW12" s="79"/>
      <c r="AX12" s="77"/>
      <c r="AY12" s="77"/>
      <c r="AZ12" s="78">
        <f>ROUND(MIN(1,IF(Input!$A$11="Weekly",AX12/(Formulas!$A$3*1),AX12/(Formulas!$A$3*2))),1)</f>
        <v>0</v>
      </c>
      <c r="BA12" s="79"/>
      <c r="BB12" s="77"/>
      <c r="BC12" s="77"/>
      <c r="BD12" s="78">
        <f>ROUND(MIN(1,IF(Input!$A$11="Weekly",BB12/(Formulas!$A$3*1),BB12/(Formulas!$A$3*2))),1)</f>
        <v>0</v>
      </c>
      <c r="BE12" s="79"/>
      <c r="BF12" s="77"/>
      <c r="BG12" s="77"/>
      <c r="BH12" s="78">
        <f>ROUND(MIN(1,IF(Input!$A$11="Weekly",BF12/(Formulas!$A$3*1),BF12/(Formulas!$A$3*2))),1)</f>
        <v>0</v>
      </c>
      <c r="BI12" s="79"/>
      <c r="BJ12" s="77"/>
      <c r="BK12" s="77"/>
      <c r="BL12" s="78">
        <f>ROUND(MIN(1,IF(Input!$A$11="Weekly",BJ12/(Formulas!$A$3*1),BJ12/(Formulas!$A$3*2))),1)</f>
        <v>0</v>
      </c>
      <c r="BM12" s="79"/>
      <c r="BN12" s="77"/>
      <c r="BO12" s="77"/>
      <c r="BP12" s="78">
        <f>ROUND(MIN(1,IF(Input!$A$11="Weekly",BN12/(Formulas!$A$3*1),BN12/(Formulas!$A$3*2))),1)</f>
        <v>0</v>
      </c>
      <c r="BQ12" s="79"/>
      <c r="BR12" s="77"/>
      <c r="BS12" s="77"/>
      <c r="BT12" s="78">
        <f>ROUND(MIN(1,IF(Input!$A$11="Weekly",BR12/(Formulas!$A$3*1),BR12/(Formulas!$A$3*2))),1)</f>
        <v>0</v>
      </c>
      <c r="BU12" s="79"/>
      <c r="BV12" s="77"/>
      <c r="BW12" s="77"/>
      <c r="BX12" s="78">
        <f>ROUND(MIN(1,IF(Input!$A$11="Weekly",BV12/(Formulas!$A$3*1),BV12/(Formulas!$A$3*2))),1)</f>
        <v>0</v>
      </c>
      <c r="BY12" s="79"/>
      <c r="BZ12" s="77"/>
      <c r="CA12" s="77"/>
      <c r="CB12" s="78">
        <f>ROUND(MIN(1,IF(Input!$A$11="Weekly",BZ12/(Formulas!$A$3*1),BZ12/(Formulas!$A$3*2))),1)</f>
        <v>0</v>
      </c>
      <c r="CC12" s="79"/>
      <c r="CD12" s="77"/>
      <c r="CE12" s="77"/>
      <c r="CF12" s="78">
        <f>ROUND(MIN(1,IF(Input!$A$11="Weekly",CD12/(Formulas!$A$3*1),CD12/(Formulas!$A$3*2))),1)</f>
        <v>0</v>
      </c>
      <c r="CG12" s="79"/>
      <c r="CH12" s="77"/>
      <c r="CI12" s="77"/>
      <c r="CJ12" s="78">
        <f>ROUND(MIN(1,IF(Input!$A$11="Weekly",CH12/(Formulas!$A$3*1),CH12/(Formulas!$A$3*2))),1)</f>
        <v>0</v>
      </c>
      <c r="CK12" s="79"/>
      <c r="CL12" s="77"/>
      <c r="CM12" s="77"/>
      <c r="CN12" s="78">
        <f>ROUND(MIN(1,IF(Input!$A$11="Weekly",CL12/(Formulas!$A$3*1),CL12/(Formulas!$A$3*2))),1)</f>
        <v>0</v>
      </c>
      <c r="CO12" s="79"/>
      <c r="CP12" s="77"/>
      <c r="CQ12" s="77"/>
      <c r="CR12" s="78">
        <f>ROUND(MIN(1,IF(Input!$A$11="Weekly",CP12/(Formulas!$A$3*1),CP12/(Formulas!$A$3*2))),1)</f>
        <v>0</v>
      </c>
      <c r="CS12" s="79"/>
      <c r="CT12" s="77"/>
      <c r="CU12" s="77"/>
      <c r="CV12" s="78">
        <f>ROUND(MIN(1,IF(Input!$A$11="Weekly",CT12/(Formulas!$A$3*1),CT12/(Formulas!$A$3*2))),1)</f>
        <v>0</v>
      </c>
      <c r="CW12" s="79"/>
      <c r="CX12" s="77"/>
      <c r="CY12" s="77"/>
      <c r="CZ12" s="78">
        <f>ROUND(MIN(1,IF(Input!$A$11="Weekly",CX12/(Formulas!$A$3*1),CX12/(Formulas!$A$3*2))),1)</f>
        <v>0</v>
      </c>
      <c r="DA12" s="79"/>
      <c r="DB12" s="79"/>
      <c r="DC12" s="77">
        <f t="shared" si="0"/>
        <v>0</v>
      </c>
      <c r="DD12" s="79"/>
      <c r="DE12" s="77">
        <f t="shared" si="1"/>
        <v>0</v>
      </c>
    </row>
    <row r="13" spans="1:109" s="35" customFormat="1" x14ac:dyDescent="0.25">
      <c r="A13" s="77"/>
      <c r="B13" s="77"/>
      <c r="C13" s="77"/>
      <c r="D13" s="78">
        <f>ROUND(MIN(1,IF(Input!$A$11="Weekly",B13/(Formulas!$A$3*1),B13/(Formulas!$A$3*2))),1)</f>
        <v>0</v>
      </c>
      <c r="E13" s="79"/>
      <c r="F13" s="77"/>
      <c r="G13" s="77"/>
      <c r="H13" s="78">
        <f>ROUND(MIN(1,IF(Input!$A$11="Weekly",F13/(Formulas!$A$3*1),F13/(Formulas!$A$3*2))),1)</f>
        <v>0</v>
      </c>
      <c r="I13" s="79"/>
      <c r="J13" s="77"/>
      <c r="K13" s="77"/>
      <c r="L13" s="78">
        <f>ROUND(MIN(1,IF(Input!$A$11="Weekly",J13/(Formulas!$A$3*1),J13/(Formulas!$A$3*2))),1)</f>
        <v>0</v>
      </c>
      <c r="M13" s="79"/>
      <c r="N13" s="77"/>
      <c r="O13" s="77"/>
      <c r="P13" s="78">
        <f>ROUND(MIN(1,IF(Input!$A$11="Weekly",N13/(Formulas!$A$3*1),N13/(Formulas!$A$3*2))),1)</f>
        <v>0</v>
      </c>
      <c r="Q13" s="79"/>
      <c r="R13" s="77"/>
      <c r="S13" s="77"/>
      <c r="T13" s="78">
        <f>ROUND(MIN(1,IF(Input!$A$11="Weekly",R13/(Formulas!$A$3*1),R13/(Formulas!$A$3*2))),1)</f>
        <v>0</v>
      </c>
      <c r="U13" s="79"/>
      <c r="V13" s="77"/>
      <c r="W13" s="77"/>
      <c r="X13" s="78">
        <f>ROUND(MIN(1,IF(Input!$A$11="Weekly",V13/(Formulas!$A$3*1),V13/(Formulas!$A$3*2))),1)</f>
        <v>0</v>
      </c>
      <c r="Y13" s="79"/>
      <c r="Z13" s="77"/>
      <c r="AA13" s="77"/>
      <c r="AB13" s="78">
        <f>ROUND(MIN(1,IF(Input!$A$11="Weekly",Z13/(Formulas!$A$3*1),Z13/(Formulas!$A$3*2))),1)</f>
        <v>0</v>
      </c>
      <c r="AC13" s="79"/>
      <c r="AD13" s="77"/>
      <c r="AE13" s="77"/>
      <c r="AF13" s="78">
        <f>ROUND(MIN(1,IF(Input!$A$11="Weekly",AD13/(Formulas!$A$3*1),AD13/(Formulas!$A$3*2))),1)</f>
        <v>0</v>
      </c>
      <c r="AG13" s="79"/>
      <c r="AH13" s="77"/>
      <c r="AI13" s="77"/>
      <c r="AJ13" s="78">
        <f>ROUND(MIN(1,IF(Input!$A$11="Weekly",AH13/(Formulas!$A$3*1),AH13/(Formulas!$A$3*2))),1)</f>
        <v>0</v>
      </c>
      <c r="AK13" s="79"/>
      <c r="AL13" s="77"/>
      <c r="AM13" s="77"/>
      <c r="AN13" s="78">
        <f>ROUND(MIN(1,IF(Input!$A$11="Weekly",AL13/(Formulas!$A$3*1),AL13/(Formulas!$A$3*2))),1)</f>
        <v>0</v>
      </c>
      <c r="AO13" s="79"/>
      <c r="AP13" s="77"/>
      <c r="AQ13" s="77"/>
      <c r="AR13" s="78">
        <f>ROUND(MIN(1,IF(Input!$A$11="Weekly",AP13/(Formulas!$A$3*1),AP13/(Formulas!$A$3*2))),1)</f>
        <v>0</v>
      </c>
      <c r="AS13" s="79"/>
      <c r="AT13" s="77"/>
      <c r="AU13" s="77"/>
      <c r="AV13" s="78">
        <f>ROUND(MIN(1,IF(Input!$A$11="Weekly",AT13/(Formulas!$A$3*1),AT13/(Formulas!$A$3*2))),1)</f>
        <v>0</v>
      </c>
      <c r="AW13" s="79"/>
      <c r="AX13" s="77"/>
      <c r="AY13" s="77"/>
      <c r="AZ13" s="78">
        <f>ROUND(MIN(1,IF(Input!$A$11="Weekly",AX13/(Formulas!$A$3*1),AX13/(Formulas!$A$3*2))),1)</f>
        <v>0</v>
      </c>
      <c r="BA13" s="79"/>
      <c r="BB13" s="77"/>
      <c r="BC13" s="77"/>
      <c r="BD13" s="78">
        <f>ROUND(MIN(1,IF(Input!$A$11="Weekly",BB13/(Formulas!$A$3*1),BB13/(Formulas!$A$3*2))),1)</f>
        <v>0</v>
      </c>
      <c r="BE13" s="79"/>
      <c r="BF13" s="77"/>
      <c r="BG13" s="77"/>
      <c r="BH13" s="78">
        <f>ROUND(MIN(1,IF(Input!$A$11="Weekly",BF13/(Formulas!$A$3*1),BF13/(Formulas!$A$3*2))),1)</f>
        <v>0</v>
      </c>
      <c r="BI13" s="79"/>
      <c r="BJ13" s="77"/>
      <c r="BK13" s="77"/>
      <c r="BL13" s="78">
        <f>ROUND(MIN(1,IF(Input!$A$11="Weekly",BJ13/(Formulas!$A$3*1),BJ13/(Formulas!$A$3*2))),1)</f>
        <v>0</v>
      </c>
      <c r="BM13" s="79"/>
      <c r="BN13" s="77"/>
      <c r="BO13" s="77"/>
      <c r="BP13" s="78">
        <f>ROUND(MIN(1,IF(Input!$A$11="Weekly",BN13/(Formulas!$A$3*1),BN13/(Formulas!$A$3*2))),1)</f>
        <v>0</v>
      </c>
      <c r="BQ13" s="79"/>
      <c r="BR13" s="77"/>
      <c r="BS13" s="77"/>
      <c r="BT13" s="78">
        <f>ROUND(MIN(1,IF(Input!$A$11="Weekly",BR13/(Formulas!$A$3*1),BR13/(Formulas!$A$3*2))),1)</f>
        <v>0</v>
      </c>
      <c r="BU13" s="79"/>
      <c r="BV13" s="77"/>
      <c r="BW13" s="77"/>
      <c r="BX13" s="78">
        <f>ROUND(MIN(1,IF(Input!$A$11="Weekly",BV13/(Formulas!$A$3*1),BV13/(Formulas!$A$3*2))),1)</f>
        <v>0</v>
      </c>
      <c r="BY13" s="79"/>
      <c r="BZ13" s="77"/>
      <c r="CA13" s="77"/>
      <c r="CB13" s="78">
        <f>ROUND(MIN(1,IF(Input!$A$11="Weekly",BZ13/(Formulas!$A$3*1),BZ13/(Formulas!$A$3*2))),1)</f>
        <v>0</v>
      </c>
      <c r="CC13" s="79"/>
      <c r="CD13" s="77"/>
      <c r="CE13" s="77"/>
      <c r="CF13" s="78">
        <f>ROUND(MIN(1,IF(Input!$A$11="Weekly",CD13/(Formulas!$A$3*1),CD13/(Formulas!$A$3*2))),1)</f>
        <v>0</v>
      </c>
      <c r="CG13" s="79"/>
      <c r="CH13" s="77"/>
      <c r="CI13" s="77"/>
      <c r="CJ13" s="78">
        <f>ROUND(MIN(1,IF(Input!$A$11="Weekly",CH13/(Formulas!$A$3*1),CH13/(Formulas!$A$3*2))),1)</f>
        <v>0</v>
      </c>
      <c r="CK13" s="79"/>
      <c r="CL13" s="77"/>
      <c r="CM13" s="77"/>
      <c r="CN13" s="78">
        <f>ROUND(MIN(1,IF(Input!$A$11="Weekly",CL13/(Formulas!$A$3*1),CL13/(Formulas!$A$3*2))),1)</f>
        <v>0</v>
      </c>
      <c r="CO13" s="79"/>
      <c r="CP13" s="77"/>
      <c r="CQ13" s="77"/>
      <c r="CR13" s="78">
        <f>ROUND(MIN(1,IF(Input!$A$11="Weekly",CP13/(Formulas!$A$3*1),CP13/(Formulas!$A$3*2))),1)</f>
        <v>0</v>
      </c>
      <c r="CS13" s="79"/>
      <c r="CT13" s="77"/>
      <c r="CU13" s="77"/>
      <c r="CV13" s="78">
        <f>ROUND(MIN(1,IF(Input!$A$11="Weekly",CT13/(Formulas!$A$3*1),CT13/(Formulas!$A$3*2))),1)</f>
        <v>0</v>
      </c>
      <c r="CW13" s="79"/>
      <c r="CX13" s="77"/>
      <c r="CY13" s="77"/>
      <c r="CZ13" s="78">
        <f>ROUND(MIN(1,IF(Input!$A$11="Weekly",CX13/(Formulas!$A$3*1),CX13/(Formulas!$A$3*2))),1)</f>
        <v>0</v>
      </c>
      <c r="DA13" s="79"/>
      <c r="DB13" s="79"/>
      <c r="DC13" s="77">
        <f t="shared" si="0"/>
        <v>0</v>
      </c>
      <c r="DD13" s="79"/>
      <c r="DE13" s="77">
        <f t="shared" si="1"/>
        <v>0</v>
      </c>
    </row>
    <row r="14" spans="1:109" s="35" customFormat="1" x14ac:dyDescent="0.25">
      <c r="A14" s="77"/>
      <c r="B14" s="77"/>
      <c r="C14" s="77"/>
      <c r="D14" s="78">
        <f>ROUND(MIN(1,IF(Input!$A$11="Weekly",B14/(Formulas!$A$3*1),B14/(Formulas!$A$3*2))),1)</f>
        <v>0</v>
      </c>
      <c r="E14" s="79"/>
      <c r="F14" s="77"/>
      <c r="G14" s="77"/>
      <c r="H14" s="78">
        <f>ROUND(MIN(1,IF(Input!$A$11="Weekly",F14/(Formulas!$A$3*1),F14/(Formulas!$A$3*2))),1)</f>
        <v>0</v>
      </c>
      <c r="I14" s="79"/>
      <c r="J14" s="77"/>
      <c r="K14" s="77"/>
      <c r="L14" s="78">
        <f>ROUND(MIN(1,IF(Input!$A$11="Weekly",J14/(Formulas!$A$3*1),J14/(Formulas!$A$3*2))),1)</f>
        <v>0</v>
      </c>
      <c r="M14" s="79"/>
      <c r="N14" s="77"/>
      <c r="O14" s="77"/>
      <c r="P14" s="78">
        <f>ROUND(MIN(1,IF(Input!$A$11="Weekly",N14/(Formulas!$A$3*1),N14/(Formulas!$A$3*2))),1)</f>
        <v>0</v>
      </c>
      <c r="Q14" s="79"/>
      <c r="R14" s="77"/>
      <c r="S14" s="77"/>
      <c r="T14" s="78">
        <f>ROUND(MIN(1,IF(Input!$A$11="Weekly",R14/(Formulas!$A$3*1),R14/(Formulas!$A$3*2))),1)</f>
        <v>0</v>
      </c>
      <c r="U14" s="79"/>
      <c r="V14" s="77"/>
      <c r="W14" s="77"/>
      <c r="X14" s="78">
        <f>ROUND(MIN(1,IF(Input!$A$11="Weekly",V14/(Formulas!$A$3*1),V14/(Formulas!$A$3*2))),1)</f>
        <v>0</v>
      </c>
      <c r="Y14" s="79"/>
      <c r="Z14" s="77"/>
      <c r="AA14" s="77"/>
      <c r="AB14" s="78">
        <f>ROUND(MIN(1,IF(Input!$A$11="Weekly",Z14/(Formulas!$A$3*1),Z14/(Formulas!$A$3*2))),1)</f>
        <v>0</v>
      </c>
      <c r="AC14" s="79"/>
      <c r="AD14" s="77"/>
      <c r="AE14" s="77"/>
      <c r="AF14" s="78">
        <f>ROUND(MIN(1,IF(Input!$A$11="Weekly",AD14/(Formulas!$A$3*1),AD14/(Formulas!$A$3*2))),1)</f>
        <v>0</v>
      </c>
      <c r="AG14" s="79"/>
      <c r="AH14" s="77"/>
      <c r="AI14" s="77"/>
      <c r="AJ14" s="78">
        <f>ROUND(MIN(1,IF(Input!$A$11="Weekly",AH14/(Formulas!$A$3*1),AH14/(Formulas!$A$3*2))),1)</f>
        <v>0</v>
      </c>
      <c r="AK14" s="79"/>
      <c r="AL14" s="77"/>
      <c r="AM14" s="77"/>
      <c r="AN14" s="78">
        <f>ROUND(MIN(1,IF(Input!$A$11="Weekly",AL14/(Formulas!$A$3*1),AL14/(Formulas!$A$3*2))),1)</f>
        <v>0</v>
      </c>
      <c r="AO14" s="79"/>
      <c r="AP14" s="77"/>
      <c r="AQ14" s="77"/>
      <c r="AR14" s="78">
        <f>ROUND(MIN(1,IF(Input!$A$11="Weekly",AP14/(Formulas!$A$3*1),AP14/(Formulas!$A$3*2))),1)</f>
        <v>0</v>
      </c>
      <c r="AS14" s="79"/>
      <c r="AT14" s="77"/>
      <c r="AU14" s="77"/>
      <c r="AV14" s="78">
        <f>ROUND(MIN(1,IF(Input!$A$11="Weekly",AT14/(Formulas!$A$3*1),AT14/(Formulas!$A$3*2))),1)</f>
        <v>0</v>
      </c>
      <c r="AW14" s="79"/>
      <c r="AX14" s="77"/>
      <c r="AY14" s="77"/>
      <c r="AZ14" s="78">
        <f>ROUND(MIN(1,IF(Input!$A$11="Weekly",AX14/(Formulas!$A$3*1),AX14/(Formulas!$A$3*2))),1)</f>
        <v>0</v>
      </c>
      <c r="BA14" s="79"/>
      <c r="BB14" s="77"/>
      <c r="BC14" s="77"/>
      <c r="BD14" s="78">
        <f>ROUND(MIN(1,IF(Input!$A$11="Weekly",BB14/(Formulas!$A$3*1),BB14/(Formulas!$A$3*2))),1)</f>
        <v>0</v>
      </c>
      <c r="BE14" s="79"/>
      <c r="BF14" s="77"/>
      <c r="BG14" s="77"/>
      <c r="BH14" s="78">
        <f>ROUND(MIN(1,IF(Input!$A$11="Weekly",BF14/(Formulas!$A$3*1),BF14/(Formulas!$A$3*2))),1)</f>
        <v>0</v>
      </c>
      <c r="BI14" s="79"/>
      <c r="BJ14" s="77"/>
      <c r="BK14" s="77"/>
      <c r="BL14" s="78">
        <f>ROUND(MIN(1,IF(Input!$A$11="Weekly",BJ14/(Formulas!$A$3*1),BJ14/(Formulas!$A$3*2))),1)</f>
        <v>0</v>
      </c>
      <c r="BM14" s="79"/>
      <c r="BN14" s="77"/>
      <c r="BO14" s="77"/>
      <c r="BP14" s="78">
        <f>ROUND(MIN(1,IF(Input!$A$11="Weekly",BN14/(Formulas!$A$3*1),BN14/(Formulas!$A$3*2))),1)</f>
        <v>0</v>
      </c>
      <c r="BQ14" s="79"/>
      <c r="BR14" s="77"/>
      <c r="BS14" s="77"/>
      <c r="BT14" s="78">
        <f>ROUND(MIN(1,IF(Input!$A$11="Weekly",BR14/(Formulas!$A$3*1),BR14/(Formulas!$A$3*2))),1)</f>
        <v>0</v>
      </c>
      <c r="BU14" s="79"/>
      <c r="BV14" s="77"/>
      <c r="BW14" s="77"/>
      <c r="BX14" s="78">
        <f>ROUND(MIN(1,IF(Input!$A$11="Weekly",BV14/(Formulas!$A$3*1),BV14/(Formulas!$A$3*2))),1)</f>
        <v>0</v>
      </c>
      <c r="BY14" s="79"/>
      <c r="BZ14" s="77"/>
      <c r="CA14" s="77"/>
      <c r="CB14" s="78">
        <f>ROUND(MIN(1,IF(Input!$A$11="Weekly",BZ14/(Formulas!$A$3*1),BZ14/(Formulas!$A$3*2))),1)</f>
        <v>0</v>
      </c>
      <c r="CC14" s="79"/>
      <c r="CD14" s="77"/>
      <c r="CE14" s="77"/>
      <c r="CF14" s="78">
        <f>ROUND(MIN(1,IF(Input!$A$11="Weekly",CD14/(Formulas!$A$3*1),CD14/(Formulas!$A$3*2))),1)</f>
        <v>0</v>
      </c>
      <c r="CG14" s="79"/>
      <c r="CH14" s="77"/>
      <c r="CI14" s="77"/>
      <c r="CJ14" s="78">
        <f>ROUND(MIN(1,IF(Input!$A$11="Weekly",CH14/(Formulas!$A$3*1),CH14/(Formulas!$A$3*2))),1)</f>
        <v>0</v>
      </c>
      <c r="CK14" s="79"/>
      <c r="CL14" s="77"/>
      <c r="CM14" s="77"/>
      <c r="CN14" s="78">
        <f>ROUND(MIN(1,IF(Input!$A$11="Weekly",CL14/(Formulas!$A$3*1),CL14/(Formulas!$A$3*2))),1)</f>
        <v>0</v>
      </c>
      <c r="CO14" s="79"/>
      <c r="CP14" s="77"/>
      <c r="CQ14" s="77"/>
      <c r="CR14" s="78">
        <f>ROUND(MIN(1,IF(Input!$A$11="Weekly",CP14/(Formulas!$A$3*1),CP14/(Formulas!$A$3*2))),1)</f>
        <v>0</v>
      </c>
      <c r="CS14" s="79"/>
      <c r="CT14" s="77"/>
      <c r="CU14" s="77"/>
      <c r="CV14" s="78">
        <f>ROUND(MIN(1,IF(Input!$A$11="Weekly",CT14/(Formulas!$A$3*1),CT14/(Formulas!$A$3*2))),1)</f>
        <v>0</v>
      </c>
      <c r="CW14" s="79"/>
      <c r="CX14" s="77"/>
      <c r="CY14" s="77"/>
      <c r="CZ14" s="78">
        <f>ROUND(MIN(1,IF(Input!$A$11="Weekly",CX14/(Formulas!$A$3*1),CX14/(Formulas!$A$3*2))),1)</f>
        <v>0</v>
      </c>
      <c r="DA14" s="79"/>
      <c r="DB14" s="79"/>
      <c r="DC14" s="77">
        <f t="shared" si="0"/>
        <v>0</v>
      </c>
      <c r="DD14" s="79"/>
      <c r="DE14" s="77">
        <f t="shared" si="1"/>
        <v>0</v>
      </c>
    </row>
    <row r="15" spans="1:109" s="35" customFormat="1" x14ac:dyDescent="0.25">
      <c r="A15" s="77"/>
      <c r="B15" s="77"/>
      <c r="C15" s="77"/>
      <c r="D15" s="78">
        <f>ROUND(MIN(1,IF(Input!$A$11="Weekly",B15/(Formulas!$A$3*1),B15/(Formulas!$A$3*2))),1)</f>
        <v>0</v>
      </c>
      <c r="E15" s="79"/>
      <c r="F15" s="77"/>
      <c r="G15" s="77"/>
      <c r="H15" s="78">
        <f>ROUND(MIN(1,IF(Input!$A$11="Weekly",F15/(Formulas!$A$3*1),F15/(Formulas!$A$3*2))),1)</f>
        <v>0</v>
      </c>
      <c r="I15" s="79"/>
      <c r="J15" s="77"/>
      <c r="K15" s="77"/>
      <c r="L15" s="78">
        <f>ROUND(MIN(1,IF(Input!$A$11="Weekly",J15/(Formulas!$A$3*1),J15/(Formulas!$A$3*2))),1)</f>
        <v>0</v>
      </c>
      <c r="M15" s="79"/>
      <c r="N15" s="77"/>
      <c r="O15" s="77"/>
      <c r="P15" s="78">
        <f>ROUND(MIN(1,IF(Input!$A$11="Weekly",N15/(Formulas!$A$3*1),N15/(Formulas!$A$3*2))),1)</f>
        <v>0</v>
      </c>
      <c r="Q15" s="79"/>
      <c r="R15" s="77"/>
      <c r="S15" s="77"/>
      <c r="T15" s="78">
        <f>ROUND(MIN(1,IF(Input!$A$11="Weekly",R15/(Formulas!$A$3*1),R15/(Formulas!$A$3*2))),1)</f>
        <v>0</v>
      </c>
      <c r="U15" s="79"/>
      <c r="V15" s="77"/>
      <c r="W15" s="77"/>
      <c r="X15" s="78">
        <f>ROUND(MIN(1,IF(Input!$A$11="Weekly",V15/(Formulas!$A$3*1),V15/(Formulas!$A$3*2))),1)</f>
        <v>0</v>
      </c>
      <c r="Y15" s="79"/>
      <c r="Z15" s="77"/>
      <c r="AA15" s="77"/>
      <c r="AB15" s="78">
        <f>ROUND(MIN(1,IF(Input!$A$11="Weekly",Z15/(Formulas!$A$3*1),Z15/(Formulas!$A$3*2))),1)</f>
        <v>0</v>
      </c>
      <c r="AC15" s="79"/>
      <c r="AD15" s="77"/>
      <c r="AE15" s="77"/>
      <c r="AF15" s="78">
        <f>ROUND(MIN(1,IF(Input!$A$11="Weekly",AD15/(Formulas!$A$3*1),AD15/(Formulas!$A$3*2))),1)</f>
        <v>0</v>
      </c>
      <c r="AG15" s="79"/>
      <c r="AH15" s="77"/>
      <c r="AI15" s="77"/>
      <c r="AJ15" s="78">
        <f>ROUND(MIN(1,IF(Input!$A$11="Weekly",AH15/(Formulas!$A$3*1),AH15/(Formulas!$A$3*2))),1)</f>
        <v>0</v>
      </c>
      <c r="AK15" s="79"/>
      <c r="AL15" s="77"/>
      <c r="AM15" s="77"/>
      <c r="AN15" s="78">
        <f>ROUND(MIN(1,IF(Input!$A$11="Weekly",AL15/(Formulas!$A$3*1),AL15/(Formulas!$A$3*2))),1)</f>
        <v>0</v>
      </c>
      <c r="AO15" s="79"/>
      <c r="AP15" s="77"/>
      <c r="AQ15" s="77"/>
      <c r="AR15" s="78">
        <f>ROUND(MIN(1,IF(Input!$A$11="Weekly",AP15/(Formulas!$A$3*1),AP15/(Formulas!$A$3*2))),1)</f>
        <v>0</v>
      </c>
      <c r="AS15" s="79"/>
      <c r="AT15" s="77"/>
      <c r="AU15" s="77"/>
      <c r="AV15" s="78">
        <f>ROUND(MIN(1,IF(Input!$A$11="Weekly",AT15/(Formulas!$A$3*1),AT15/(Formulas!$A$3*2))),1)</f>
        <v>0</v>
      </c>
      <c r="AW15" s="79"/>
      <c r="AX15" s="77"/>
      <c r="AY15" s="77"/>
      <c r="AZ15" s="78">
        <f>ROUND(MIN(1,IF(Input!$A$11="Weekly",AX15/(Formulas!$A$3*1),AX15/(Formulas!$A$3*2))),1)</f>
        <v>0</v>
      </c>
      <c r="BA15" s="79"/>
      <c r="BB15" s="77"/>
      <c r="BC15" s="77"/>
      <c r="BD15" s="78">
        <f>ROUND(MIN(1,IF(Input!$A$11="Weekly",BB15/(Formulas!$A$3*1),BB15/(Formulas!$A$3*2))),1)</f>
        <v>0</v>
      </c>
      <c r="BE15" s="79"/>
      <c r="BF15" s="77"/>
      <c r="BG15" s="77"/>
      <c r="BH15" s="78">
        <f>ROUND(MIN(1,IF(Input!$A$11="Weekly",BF15/(Formulas!$A$3*1),BF15/(Formulas!$A$3*2))),1)</f>
        <v>0</v>
      </c>
      <c r="BI15" s="79"/>
      <c r="BJ15" s="77"/>
      <c r="BK15" s="77"/>
      <c r="BL15" s="78">
        <f>ROUND(MIN(1,IF(Input!$A$11="Weekly",BJ15/(Formulas!$A$3*1),BJ15/(Formulas!$A$3*2))),1)</f>
        <v>0</v>
      </c>
      <c r="BM15" s="79"/>
      <c r="BN15" s="77"/>
      <c r="BO15" s="77"/>
      <c r="BP15" s="78">
        <f>ROUND(MIN(1,IF(Input!$A$11="Weekly",BN15/(Formulas!$A$3*1),BN15/(Formulas!$A$3*2))),1)</f>
        <v>0</v>
      </c>
      <c r="BQ15" s="79"/>
      <c r="BR15" s="77"/>
      <c r="BS15" s="77"/>
      <c r="BT15" s="78">
        <f>ROUND(MIN(1,IF(Input!$A$11="Weekly",BR15/(Formulas!$A$3*1),BR15/(Formulas!$A$3*2))),1)</f>
        <v>0</v>
      </c>
      <c r="BU15" s="79"/>
      <c r="BV15" s="77"/>
      <c r="BW15" s="77"/>
      <c r="BX15" s="78">
        <f>ROUND(MIN(1,IF(Input!$A$11="Weekly",BV15/(Formulas!$A$3*1),BV15/(Formulas!$A$3*2))),1)</f>
        <v>0</v>
      </c>
      <c r="BY15" s="79"/>
      <c r="BZ15" s="77"/>
      <c r="CA15" s="77"/>
      <c r="CB15" s="78">
        <f>ROUND(MIN(1,IF(Input!$A$11="Weekly",BZ15/(Formulas!$A$3*1),BZ15/(Formulas!$A$3*2))),1)</f>
        <v>0</v>
      </c>
      <c r="CC15" s="79"/>
      <c r="CD15" s="77"/>
      <c r="CE15" s="77"/>
      <c r="CF15" s="78">
        <f>ROUND(MIN(1,IF(Input!$A$11="Weekly",CD15/(Formulas!$A$3*1),CD15/(Formulas!$A$3*2))),1)</f>
        <v>0</v>
      </c>
      <c r="CG15" s="79"/>
      <c r="CH15" s="77"/>
      <c r="CI15" s="77"/>
      <c r="CJ15" s="78">
        <f>ROUND(MIN(1,IF(Input!$A$11="Weekly",CH15/(Formulas!$A$3*1),CH15/(Formulas!$A$3*2))),1)</f>
        <v>0</v>
      </c>
      <c r="CK15" s="79"/>
      <c r="CL15" s="77"/>
      <c r="CM15" s="77"/>
      <c r="CN15" s="78">
        <f>ROUND(MIN(1,IF(Input!$A$11="Weekly",CL15/(Formulas!$A$3*1),CL15/(Formulas!$A$3*2))),1)</f>
        <v>0</v>
      </c>
      <c r="CO15" s="79"/>
      <c r="CP15" s="77"/>
      <c r="CQ15" s="77"/>
      <c r="CR15" s="78">
        <f>ROUND(MIN(1,IF(Input!$A$11="Weekly",CP15/(Formulas!$A$3*1),CP15/(Formulas!$A$3*2))),1)</f>
        <v>0</v>
      </c>
      <c r="CS15" s="79"/>
      <c r="CT15" s="77"/>
      <c r="CU15" s="77"/>
      <c r="CV15" s="78">
        <f>ROUND(MIN(1,IF(Input!$A$11="Weekly",CT15/(Formulas!$A$3*1),CT15/(Formulas!$A$3*2))),1)</f>
        <v>0</v>
      </c>
      <c r="CW15" s="79"/>
      <c r="CX15" s="77"/>
      <c r="CY15" s="77"/>
      <c r="CZ15" s="78">
        <f>ROUND(MIN(1,IF(Input!$A$11="Weekly",CX15/(Formulas!$A$3*1),CX15/(Formulas!$A$3*2))),1)</f>
        <v>0</v>
      </c>
      <c r="DA15" s="79"/>
      <c r="DB15" s="79"/>
      <c r="DC15" s="77">
        <f t="shared" si="0"/>
        <v>0</v>
      </c>
      <c r="DD15" s="79"/>
      <c r="DE15" s="77">
        <f t="shared" si="1"/>
        <v>0</v>
      </c>
    </row>
    <row r="16" spans="1:109" s="35" customFormat="1" x14ac:dyDescent="0.25">
      <c r="A16" s="77"/>
      <c r="B16" s="77"/>
      <c r="C16" s="77"/>
      <c r="D16" s="78">
        <f>ROUND(MIN(1,IF(Input!$A$11="Weekly",B16/(Formulas!$A$3*1),B16/(Formulas!$A$3*2))),1)</f>
        <v>0</v>
      </c>
      <c r="E16" s="79"/>
      <c r="F16" s="77"/>
      <c r="G16" s="77"/>
      <c r="H16" s="78">
        <f>ROUND(MIN(1,IF(Input!$A$11="Weekly",F16/(Formulas!$A$3*1),F16/(Formulas!$A$3*2))),1)</f>
        <v>0</v>
      </c>
      <c r="I16" s="79"/>
      <c r="J16" s="77"/>
      <c r="K16" s="77"/>
      <c r="L16" s="78">
        <f>ROUND(MIN(1,IF(Input!$A$11="Weekly",J16/(Formulas!$A$3*1),J16/(Formulas!$A$3*2))),1)</f>
        <v>0</v>
      </c>
      <c r="M16" s="79"/>
      <c r="N16" s="77"/>
      <c r="O16" s="77"/>
      <c r="P16" s="78">
        <f>ROUND(MIN(1,IF(Input!$A$11="Weekly",N16/(Formulas!$A$3*1),N16/(Formulas!$A$3*2))),1)</f>
        <v>0</v>
      </c>
      <c r="Q16" s="79"/>
      <c r="R16" s="77"/>
      <c r="S16" s="77"/>
      <c r="T16" s="78">
        <f>ROUND(MIN(1,IF(Input!$A$11="Weekly",R16/(Formulas!$A$3*1),R16/(Formulas!$A$3*2))),1)</f>
        <v>0</v>
      </c>
      <c r="U16" s="79"/>
      <c r="V16" s="77"/>
      <c r="W16" s="77"/>
      <c r="X16" s="78">
        <f>ROUND(MIN(1,IF(Input!$A$11="Weekly",V16/(Formulas!$A$3*1),V16/(Formulas!$A$3*2))),1)</f>
        <v>0</v>
      </c>
      <c r="Y16" s="79"/>
      <c r="Z16" s="77"/>
      <c r="AA16" s="77"/>
      <c r="AB16" s="78">
        <f>ROUND(MIN(1,IF(Input!$A$11="Weekly",Z16/(Formulas!$A$3*1),Z16/(Formulas!$A$3*2))),1)</f>
        <v>0</v>
      </c>
      <c r="AC16" s="79"/>
      <c r="AD16" s="77"/>
      <c r="AE16" s="77"/>
      <c r="AF16" s="78">
        <f>ROUND(MIN(1,IF(Input!$A$11="Weekly",AD16/(Formulas!$A$3*1),AD16/(Formulas!$A$3*2))),1)</f>
        <v>0</v>
      </c>
      <c r="AG16" s="79"/>
      <c r="AH16" s="77"/>
      <c r="AI16" s="77"/>
      <c r="AJ16" s="78">
        <f>ROUND(MIN(1,IF(Input!$A$11="Weekly",AH16/(Formulas!$A$3*1),AH16/(Formulas!$A$3*2))),1)</f>
        <v>0</v>
      </c>
      <c r="AK16" s="79"/>
      <c r="AL16" s="77"/>
      <c r="AM16" s="77"/>
      <c r="AN16" s="78">
        <f>ROUND(MIN(1,IF(Input!$A$11="Weekly",AL16/(Formulas!$A$3*1),AL16/(Formulas!$A$3*2))),1)</f>
        <v>0</v>
      </c>
      <c r="AO16" s="79"/>
      <c r="AP16" s="77"/>
      <c r="AQ16" s="77"/>
      <c r="AR16" s="78">
        <f>ROUND(MIN(1,IF(Input!$A$11="Weekly",AP16/(Formulas!$A$3*1),AP16/(Formulas!$A$3*2))),1)</f>
        <v>0</v>
      </c>
      <c r="AS16" s="79"/>
      <c r="AT16" s="77"/>
      <c r="AU16" s="77"/>
      <c r="AV16" s="78">
        <f>ROUND(MIN(1,IF(Input!$A$11="Weekly",AT16/(Formulas!$A$3*1),AT16/(Formulas!$A$3*2))),1)</f>
        <v>0</v>
      </c>
      <c r="AW16" s="79"/>
      <c r="AX16" s="77"/>
      <c r="AY16" s="77"/>
      <c r="AZ16" s="78">
        <f>ROUND(MIN(1,IF(Input!$A$11="Weekly",AX16/(Formulas!$A$3*1),AX16/(Formulas!$A$3*2))),1)</f>
        <v>0</v>
      </c>
      <c r="BA16" s="79"/>
      <c r="BB16" s="77"/>
      <c r="BC16" s="77"/>
      <c r="BD16" s="78">
        <f>ROUND(MIN(1,IF(Input!$A$11="Weekly",BB16/(Formulas!$A$3*1),BB16/(Formulas!$A$3*2))),1)</f>
        <v>0</v>
      </c>
      <c r="BE16" s="79"/>
      <c r="BF16" s="77"/>
      <c r="BG16" s="77"/>
      <c r="BH16" s="78">
        <f>ROUND(MIN(1,IF(Input!$A$11="Weekly",BF16/(Formulas!$A$3*1),BF16/(Formulas!$A$3*2))),1)</f>
        <v>0</v>
      </c>
      <c r="BI16" s="79"/>
      <c r="BJ16" s="77"/>
      <c r="BK16" s="77"/>
      <c r="BL16" s="78">
        <f>ROUND(MIN(1,IF(Input!$A$11="Weekly",BJ16/(Formulas!$A$3*1),BJ16/(Formulas!$A$3*2))),1)</f>
        <v>0</v>
      </c>
      <c r="BM16" s="79"/>
      <c r="BN16" s="77"/>
      <c r="BO16" s="77"/>
      <c r="BP16" s="78">
        <f>ROUND(MIN(1,IF(Input!$A$11="Weekly",BN16/(Formulas!$A$3*1),BN16/(Formulas!$A$3*2))),1)</f>
        <v>0</v>
      </c>
      <c r="BQ16" s="79"/>
      <c r="BR16" s="77"/>
      <c r="BS16" s="77"/>
      <c r="BT16" s="78">
        <f>ROUND(MIN(1,IF(Input!$A$11="Weekly",BR16/(Formulas!$A$3*1),BR16/(Formulas!$A$3*2))),1)</f>
        <v>0</v>
      </c>
      <c r="BU16" s="79"/>
      <c r="BV16" s="77"/>
      <c r="BW16" s="77"/>
      <c r="BX16" s="78">
        <f>ROUND(MIN(1,IF(Input!$A$11="Weekly",BV16/(Formulas!$A$3*1),BV16/(Formulas!$A$3*2))),1)</f>
        <v>0</v>
      </c>
      <c r="BY16" s="79"/>
      <c r="BZ16" s="77"/>
      <c r="CA16" s="77"/>
      <c r="CB16" s="78">
        <f>ROUND(MIN(1,IF(Input!$A$11="Weekly",BZ16/(Formulas!$A$3*1),BZ16/(Formulas!$A$3*2))),1)</f>
        <v>0</v>
      </c>
      <c r="CC16" s="79"/>
      <c r="CD16" s="77"/>
      <c r="CE16" s="77"/>
      <c r="CF16" s="78">
        <f>ROUND(MIN(1,IF(Input!$A$11="Weekly",CD16/(Formulas!$A$3*1),CD16/(Formulas!$A$3*2))),1)</f>
        <v>0</v>
      </c>
      <c r="CG16" s="79"/>
      <c r="CH16" s="77"/>
      <c r="CI16" s="77"/>
      <c r="CJ16" s="78">
        <f>ROUND(MIN(1,IF(Input!$A$11="Weekly",CH16/(Formulas!$A$3*1),CH16/(Formulas!$A$3*2))),1)</f>
        <v>0</v>
      </c>
      <c r="CK16" s="79"/>
      <c r="CL16" s="77"/>
      <c r="CM16" s="77"/>
      <c r="CN16" s="78">
        <f>ROUND(MIN(1,IF(Input!$A$11="Weekly",CL16/(Formulas!$A$3*1),CL16/(Formulas!$A$3*2))),1)</f>
        <v>0</v>
      </c>
      <c r="CO16" s="79"/>
      <c r="CP16" s="77"/>
      <c r="CQ16" s="77"/>
      <c r="CR16" s="78">
        <f>ROUND(MIN(1,IF(Input!$A$11="Weekly",CP16/(Formulas!$A$3*1),CP16/(Formulas!$A$3*2))),1)</f>
        <v>0</v>
      </c>
      <c r="CS16" s="79"/>
      <c r="CT16" s="77"/>
      <c r="CU16" s="77"/>
      <c r="CV16" s="78">
        <f>ROUND(MIN(1,IF(Input!$A$11="Weekly",CT16/(Formulas!$A$3*1),CT16/(Formulas!$A$3*2))),1)</f>
        <v>0</v>
      </c>
      <c r="CW16" s="79"/>
      <c r="CX16" s="77"/>
      <c r="CY16" s="77"/>
      <c r="CZ16" s="78">
        <f>ROUND(MIN(1,IF(Input!$A$11="Weekly",CX16/(Formulas!$A$3*1),CX16/(Formulas!$A$3*2))),1)</f>
        <v>0</v>
      </c>
      <c r="DA16" s="79"/>
      <c r="DB16" s="79"/>
      <c r="DC16" s="77">
        <f t="shared" si="0"/>
        <v>0</v>
      </c>
      <c r="DD16" s="79"/>
      <c r="DE16" s="77">
        <f t="shared" si="1"/>
        <v>0</v>
      </c>
    </row>
    <row r="17" spans="1:109" s="35" customFormat="1" x14ac:dyDescent="0.25">
      <c r="A17" s="77"/>
      <c r="B17" s="77"/>
      <c r="C17" s="77"/>
      <c r="D17" s="78">
        <f>ROUND(MIN(1,IF(Input!$A$11="Weekly",B17/(Formulas!$A$3*1),B17/(Formulas!$A$3*2))),1)</f>
        <v>0</v>
      </c>
      <c r="E17" s="79"/>
      <c r="F17" s="77"/>
      <c r="G17" s="77"/>
      <c r="H17" s="78">
        <f>ROUND(MIN(1,IF(Input!$A$11="Weekly",F17/(Formulas!$A$3*1),F17/(Formulas!$A$3*2))),1)</f>
        <v>0</v>
      </c>
      <c r="I17" s="79"/>
      <c r="J17" s="77"/>
      <c r="K17" s="77"/>
      <c r="L17" s="78">
        <f>ROUND(MIN(1,IF(Input!$A$11="Weekly",J17/(Formulas!$A$3*1),J17/(Formulas!$A$3*2))),1)</f>
        <v>0</v>
      </c>
      <c r="M17" s="79"/>
      <c r="N17" s="77"/>
      <c r="O17" s="77"/>
      <c r="P17" s="78">
        <f>ROUND(MIN(1,IF(Input!$A$11="Weekly",N17/(Formulas!$A$3*1),N17/(Formulas!$A$3*2))),1)</f>
        <v>0</v>
      </c>
      <c r="Q17" s="79"/>
      <c r="R17" s="77"/>
      <c r="S17" s="77"/>
      <c r="T17" s="78">
        <f>ROUND(MIN(1,IF(Input!$A$11="Weekly",R17/(Formulas!$A$3*1),R17/(Formulas!$A$3*2))),1)</f>
        <v>0</v>
      </c>
      <c r="U17" s="79"/>
      <c r="V17" s="77"/>
      <c r="W17" s="77"/>
      <c r="X17" s="78">
        <f>ROUND(MIN(1,IF(Input!$A$11="Weekly",V17/(Formulas!$A$3*1),V17/(Formulas!$A$3*2))),1)</f>
        <v>0</v>
      </c>
      <c r="Y17" s="79"/>
      <c r="Z17" s="77"/>
      <c r="AA17" s="77"/>
      <c r="AB17" s="78">
        <f>ROUND(MIN(1,IF(Input!$A$11="Weekly",Z17/(Formulas!$A$3*1),Z17/(Formulas!$A$3*2))),1)</f>
        <v>0</v>
      </c>
      <c r="AC17" s="79"/>
      <c r="AD17" s="77"/>
      <c r="AE17" s="77"/>
      <c r="AF17" s="78">
        <f>ROUND(MIN(1,IF(Input!$A$11="Weekly",AD17/(Formulas!$A$3*1),AD17/(Formulas!$A$3*2))),1)</f>
        <v>0</v>
      </c>
      <c r="AG17" s="79"/>
      <c r="AH17" s="77"/>
      <c r="AI17" s="77"/>
      <c r="AJ17" s="78">
        <f>ROUND(MIN(1,IF(Input!$A$11="Weekly",AH17/(Formulas!$A$3*1),AH17/(Formulas!$A$3*2))),1)</f>
        <v>0</v>
      </c>
      <c r="AK17" s="79"/>
      <c r="AL17" s="77"/>
      <c r="AM17" s="77"/>
      <c r="AN17" s="78">
        <f>ROUND(MIN(1,IF(Input!$A$11="Weekly",AL17/(Formulas!$A$3*1),AL17/(Formulas!$A$3*2))),1)</f>
        <v>0</v>
      </c>
      <c r="AO17" s="79"/>
      <c r="AP17" s="77"/>
      <c r="AQ17" s="77"/>
      <c r="AR17" s="78">
        <f>ROUND(MIN(1,IF(Input!$A$11="Weekly",AP17/(Formulas!$A$3*1),AP17/(Formulas!$A$3*2))),1)</f>
        <v>0</v>
      </c>
      <c r="AS17" s="79"/>
      <c r="AT17" s="77"/>
      <c r="AU17" s="77"/>
      <c r="AV17" s="78">
        <f>ROUND(MIN(1,IF(Input!$A$11="Weekly",AT17/(Formulas!$A$3*1),AT17/(Formulas!$A$3*2))),1)</f>
        <v>0</v>
      </c>
      <c r="AW17" s="79"/>
      <c r="AX17" s="77"/>
      <c r="AY17" s="77"/>
      <c r="AZ17" s="78">
        <f>ROUND(MIN(1,IF(Input!$A$11="Weekly",AX17/(Formulas!$A$3*1),AX17/(Formulas!$A$3*2))),1)</f>
        <v>0</v>
      </c>
      <c r="BA17" s="79"/>
      <c r="BB17" s="77"/>
      <c r="BC17" s="77"/>
      <c r="BD17" s="78">
        <f>ROUND(MIN(1,IF(Input!$A$11="Weekly",BB17/(Formulas!$A$3*1),BB17/(Formulas!$A$3*2))),1)</f>
        <v>0</v>
      </c>
      <c r="BE17" s="79"/>
      <c r="BF17" s="77"/>
      <c r="BG17" s="77"/>
      <c r="BH17" s="78">
        <f>ROUND(MIN(1,IF(Input!$A$11="Weekly",BF17/(Formulas!$A$3*1),BF17/(Formulas!$A$3*2))),1)</f>
        <v>0</v>
      </c>
      <c r="BI17" s="79"/>
      <c r="BJ17" s="77"/>
      <c r="BK17" s="77"/>
      <c r="BL17" s="78">
        <f>ROUND(MIN(1,IF(Input!$A$11="Weekly",BJ17/(Formulas!$A$3*1),BJ17/(Formulas!$A$3*2))),1)</f>
        <v>0</v>
      </c>
      <c r="BM17" s="79"/>
      <c r="BN17" s="77"/>
      <c r="BO17" s="77"/>
      <c r="BP17" s="78">
        <f>ROUND(MIN(1,IF(Input!$A$11="Weekly",BN17/(Formulas!$A$3*1),BN17/(Formulas!$A$3*2))),1)</f>
        <v>0</v>
      </c>
      <c r="BQ17" s="79"/>
      <c r="BR17" s="77"/>
      <c r="BS17" s="77"/>
      <c r="BT17" s="78">
        <f>ROUND(MIN(1,IF(Input!$A$11="Weekly",BR17/(Formulas!$A$3*1),BR17/(Formulas!$A$3*2))),1)</f>
        <v>0</v>
      </c>
      <c r="BU17" s="79"/>
      <c r="BV17" s="77"/>
      <c r="BW17" s="77"/>
      <c r="BX17" s="78">
        <f>ROUND(MIN(1,IF(Input!$A$11="Weekly",BV17/(Formulas!$A$3*1),BV17/(Formulas!$A$3*2))),1)</f>
        <v>0</v>
      </c>
      <c r="BY17" s="79"/>
      <c r="BZ17" s="77"/>
      <c r="CA17" s="77"/>
      <c r="CB17" s="78">
        <f>ROUND(MIN(1,IF(Input!$A$11="Weekly",BZ17/(Formulas!$A$3*1),BZ17/(Formulas!$A$3*2))),1)</f>
        <v>0</v>
      </c>
      <c r="CC17" s="79"/>
      <c r="CD17" s="77"/>
      <c r="CE17" s="77"/>
      <c r="CF17" s="78">
        <f>ROUND(MIN(1,IF(Input!$A$11="Weekly",CD17/(Formulas!$A$3*1),CD17/(Formulas!$A$3*2))),1)</f>
        <v>0</v>
      </c>
      <c r="CG17" s="79"/>
      <c r="CH17" s="77"/>
      <c r="CI17" s="77"/>
      <c r="CJ17" s="78">
        <f>ROUND(MIN(1,IF(Input!$A$11="Weekly",CH17/(Formulas!$A$3*1),CH17/(Formulas!$A$3*2))),1)</f>
        <v>0</v>
      </c>
      <c r="CK17" s="79"/>
      <c r="CL17" s="77"/>
      <c r="CM17" s="77"/>
      <c r="CN17" s="78">
        <f>ROUND(MIN(1,IF(Input!$A$11="Weekly",CL17/(Formulas!$A$3*1),CL17/(Formulas!$A$3*2))),1)</f>
        <v>0</v>
      </c>
      <c r="CO17" s="79"/>
      <c r="CP17" s="77"/>
      <c r="CQ17" s="77"/>
      <c r="CR17" s="78">
        <f>ROUND(MIN(1,IF(Input!$A$11="Weekly",CP17/(Formulas!$A$3*1),CP17/(Formulas!$A$3*2))),1)</f>
        <v>0</v>
      </c>
      <c r="CS17" s="79"/>
      <c r="CT17" s="77"/>
      <c r="CU17" s="77"/>
      <c r="CV17" s="78">
        <f>ROUND(MIN(1,IF(Input!$A$11="Weekly",CT17/(Formulas!$A$3*1),CT17/(Formulas!$A$3*2))),1)</f>
        <v>0</v>
      </c>
      <c r="CW17" s="79"/>
      <c r="CX17" s="77"/>
      <c r="CY17" s="77"/>
      <c r="CZ17" s="78">
        <f>ROUND(MIN(1,IF(Input!$A$11="Weekly",CX17/(Formulas!$A$3*1),CX17/(Formulas!$A$3*2))),1)</f>
        <v>0</v>
      </c>
      <c r="DA17" s="79"/>
      <c r="DB17" s="79"/>
      <c r="DC17" s="77">
        <f t="shared" si="0"/>
        <v>0</v>
      </c>
      <c r="DD17" s="79"/>
      <c r="DE17" s="77">
        <f t="shared" si="1"/>
        <v>0</v>
      </c>
    </row>
    <row r="18" spans="1:109" s="35" customFormat="1" x14ac:dyDescent="0.25">
      <c r="A18" s="77"/>
      <c r="B18" s="77"/>
      <c r="C18" s="77"/>
      <c r="D18" s="78">
        <f>ROUND(MIN(1,IF(Input!$A$11="Weekly",B18/(Formulas!$A$3*1),B18/(Formulas!$A$3*2))),1)</f>
        <v>0</v>
      </c>
      <c r="E18" s="79"/>
      <c r="F18" s="77"/>
      <c r="G18" s="77"/>
      <c r="H18" s="78">
        <f>ROUND(MIN(1,IF(Input!$A$11="Weekly",F18/(Formulas!$A$3*1),F18/(Formulas!$A$3*2))),1)</f>
        <v>0</v>
      </c>
      <c r="I18" s="79"/>
      <c r="J18" s="77"/>
      <c r="K18" s="77"/>
      <c r="L18" s="78">
        <f>ROUND(MIN(1,IF(Input!$A$11="Weekly",J18/(Formulas!$A$3*1),J18/(Formulas!$A$3*2))),1)</f>
        <v>0</v>
      </c>
      <c r="M18" s="79"/>
      <c r="N18" s="77"/>
      <c r="O18" s="77"/>
      <c r="P18" s="78">
        <f>ROUND(MIN(1,IF(Input!$A$11="Weekly",N18/(Formulas!$A$3*1),N18/(Formulas!$A$3*2))),1)</f>
        <v>0</v>
      </c>
      <c r="Q18" s="79"/>
      <c r="R18" s="77"/>
      <c r="S18" s="77"/>
      <c r="T18" s="78">
        <f>ROUND(MIN(1,IF(Input!$A$11="Weekly",R18/(Formulas!$A$3*1),R18/(Formulas!$A$3*2))),1)</f>
        <v>0</v>
      </c>
      <c r="U18" s="79"/>
      <c r="V18" s="77"/>
      <c r="W18" s="77"/>
      <c r="X18" s="78">
        <f>ROUND(MIN(1,IF(Input!$A$11="Weekly",V18/(Formulas!$A$3*1),V18/(Formulas!$A$3*2))),1)</f>
        <v>0</v>
      </c>
      <c r="Y18" s="79"/>
      <c r="Z18" s="77"/>
      <c r="AA18" s="77"/>
      <c r="AB18" s="78">
        <f>ROUND(MIN(1,IF(Input!$A$11="Weekly",Z18/(Formulas!$A$3*1),Z18/(Formulas!$A$3*2))),1)</f>
        <v>0</v>
      </c>
      <c r="AC18" s="79"/>
      <c r="AD18" s="77"/>
      <c r="AE18" s="77"/>
      <c r="AF18" s="78">
        <f>ROUND(MIN(1,IF(Input!$A$11="Weekly",AD18/(Formulas!$A$3*1),AD18/(Formulas!$A$3*2))),1)</f>
        <v>0</v>
      </c>
      <c r="AG18" s="79"/>
      <c r="AH18" s="77"/>
      <c r="AI18" s="77"/>
      <c r="AJ18" s="78">
        <f>ROUND(MIN(1,IF(Input!$A$11="Weekly",AH18/(Formulas!$A$3*1),AH18/(Formulas!$A$3*2))),1)</f>
        <v>0</v>
      </c>
      <c r="AK18" s="79"/>
      <c r="AL18" s="77"/>
      <c r="AM18" s="77"/>
      <c r="AN18" s="78">
        <f>ROUND(MIN(1,IF(Input!$A$11="Weekly",AL18/(Formulas!$A$3*1),AL18/(Formulas!$A$3*2))),1)</f>
        <v>0</v>
      </c>
      <c r="AO18" s="79"/>
      <c r="AP18" s="77"/>
      <c r="AQ18" s="77"/>
      <c r="AR18" s="78">
        <f>ROUND(MIN(1,IF(Input!$A$11="Weekly",AP18/(Formulas!$A$3*1),AP18/(Formulas!$A$3*2))),1)</f>
        <v>0</v>
      </c>
      <c r="AS18" s="79"/>
      <c r="AT18" s="77"/>
      <c r="AU18" s="77"/>
      <c r="AV18" s="78">
        <f>ROUND(MIN(1,IF(Input!$A$11="Weekly",AT18/(Formulas!$A$3*1),AT18/(Formulas!$A$3*2))),1)</f>
        <v>0</v>
      </c>
      <c r="AW18" s="79"/>
      <c r="AX18" s="77"/>
      <c r="AY18" s="77"/>
      <c r="AZ18" s="78">
        <f>ROUND(MIN(1,IF(Input!$A$11="Weekly",AX18/(Formulas!$A$3*1),AX18/(Formulas!$A$3*2))),1)</f>
        <v>0</v>
      </c>
      <c r="BA18" s="79"/>
      <c r="BB18" s="77"/>
      <c r="BC18" s="77"/>
      <c r="BD18" s="78">
        <f>ROUND(MIN(1,IF(Input!$A$11="Weekly",BB18/(Formulas!$A$3*1),BB18/(Formulas!$A$3*2))),1)</f>
        <v>0</v>
      </c>
      <c r="BE18" s="79"/>
      <c r="BF18" s="77"/>
      <c r="BG18" s="77"/>
      <c r="BH18" s="78">
        <f>ROUND(MIN(1,IF(Input!$A$11="Weekly",BF18/(Formulas!$A$3*1),BF18/(Formulas!$A$3*2))),1)</f>
        <v>0</v>
      </c>
      <c r="BI18" s="79"/>
      <c r="BJ18" s="77"/>
      <c r="BK18" s="77"/>
      <c r="BL18" s="78">
        <f>ROUND(MIN(1,IF(Input!$A$11="Weekly",BJ18/(Formulas!$A$3*1),BJ18/(Formulas!$A$3*2))),1)</f>
        <v>0</v>
      </c>
      <c r="BM18" s="79"/>
      <c r="BN18" s="77"/>
      <c r="BO18" s="77"/>
      <c r="BP18" s="78">
        <f>ROUND(MIN(1,IF(Input!$A$11="Weekly",BN18/(Formulas!$A$3*1),BN18/(Formulas!$A$3*2))),1)</f>
        <v>0</v>
      </c>
      <c r="BQ18" s="79"/>
      <c r="BR18" s="77"/>
      <c r="BS18" s="77"/>
      <c r="BT18" s="78">
        <f>ROUND(MIN(1,IF(Input!$A$11="Weekly",BR18/(Formulas!$A$3*1),BR18/(Formulas!$A$3*2))),1)</f>
        <v>0</v>
      </c>
      <c r="BU18" s="79"/>
      <c r="BV18" s="77"/>
      <c r="BW18" s="77"/>
      <c r="BX18" s="78">
        <f>ROUND(MIN(1,IF(Input!$A$11="Weekly",BV18/(Formulas!$A$3*1),BV18/(Formulas!$A$3*2))),1)</f>
        <v>0</v>
      </c>
      <c r="BY18" s="79"/>
      <c r="BZ18" s="77"/>
      <c r="CA18" s="77"/>
      <c r="CB18" s="78">
        <f>ROUND(MIN(1,IF(Input!$A$11="Weekly",BZ18/(Formulas!$A$3*1),BZ18/(Formulas!$A$3*2))),1)</f>
        <v>0</v>
      </c>
      <c r="CC18" s="79"/>
      <c r="CD18" s="77"/>
      <c r="CE18" s="77"/>
      <c r="CF18" s="78">
        <f>ROUND(MIN(1,IF(Input!$A$11="Weekly",CD18/(Formulas!$A$3*1),CD18/(Formulas!$A$3*2))),1)</f>
        <v>0</v>
      </c>
      <c r="CG18" s="79"/>
      <c r="CH18" s="77"/>
      <c r="CI18" s="77"/>
      <c r="CJ18" s="78">
        <f>ROUND(MIN(1,IF(Input!$A$11="Weekly",CH18/(Formulas!$A$3*1),CH18/(Formulas!$A$3*2))),1)</f>
        <v>0</v>
      </c>
      <c r="CK18" s="79"/>
      <c r="CL18" s="77"/>
      <c r="CM18" s="77"/>
      <c r="CN18" s="78">
        <f>ROUND(MIN(1,IF(Input!$A$11="Weekly",CL18/(Formulas!$A$3*1),CL18/(Formulas!$A$3*2))),1)</f>
        <v>0</v>
      </c>
      <c r="CO18" s="79"/>
      <c r="CP18" s="77"/>
      <c r="CQ18" s="77"/>
      <c r="CR18" s="78">
        <f>ROUND(MIN(1,IF(Input!$A$11="Weekly",CP18/(Formulas!$A$3*1),CP18/(Formulas!$A$3*2))),1)</f>
        <v>0</v>
      </c>
      <c r="CS18" s="79"/>
      <c r="CT18" s="77"/>
      <c r="CU18" s="77"/>
      <c r="CV18" s="78">
        <f>ROUND(MIN(1,IF(Input!$A$11="Weekly",CT18/(Formulas!$A$3*1),CT18/(Formulas!$A$3*2))),1)</f>
        <v>0</v>
      </c>
      <c r="CW18" s="79"/>
      <c r="CX18" s="77"/>
      <c r="CY18" s="77"/>
      <c r="CZ18" s="78">
        <f>ROUND(MIN(1,IF(Input!$A$11="Weekly",CX18/(Formulas!$A$3*1),CX18/(Formulas!$A$3*2))),1)</f>
        <v>0</v>
      </c>
      <c r="DA18" s="79"/>
      <c r="DB18" s="79"/>
      <c r="DC18" s="77">
        <f t="shared" si="0"/>
        <v>0</v>
      </c>
      <c r="DD18" s="79"/>
      <c r="DE18" s="77">
        <f t="shared" si="1"/>
        <v>0</v>
      </c>
    </row>
    <row r="19" spans="1:109" s="35" customFormat="1" x14ac:dyDescent="0.25">
      <c r="A19" s="77"/>
      <c r="B19" s="77"/>
      <c r="C19" s="77"/>
      <c r="D19" s="78">
        <f>ROUND(MIN(1,IF(Input!$A$11="Weekly",B19/(Formulas!$A$3*1),B19/(Formulas!$A$3*2))),1)</f>
        <v>0</v>
      </c>
      <c r="E19" s="79"/>
      <c r="F19" s="77"/>
      <c r="G19" s="77"/>
      <c r="H19" s="78">
        <f>ROUND(MIN(1,IF(Input!$A$11="Weekly",F19/(Formulas!$A$3*1),F19/(Formulas!$A$3*2))),1)</f>
        <v>0</v>
      </c>
      <c r="I19" s="79"/>
      <c r="J19" s="77"/>
      <c r="K19" s="77"/>
      <c r="L19" s="78">
        <f>ROUND(MIN(1,IF(Input!$A$11="Weekly",J19/(Formulas!$A$3*1),J19/(Formulas!$A$3*2))),1)</f>
        <v>0</v>
      </c>
      <c r="M19" s="79"/>
      <c r="N19" s="77"/>
      <c r="O19" s="77"/>
      <c r="P19" s="78">
        <f>ROUND(MIN(1,IF(Input!$A$11="Weekly",N19/(Formulas!$A$3*1),N19/(Formulas!$A$3*2))),1)</f>
        <v>0</v>
      </c>
      <c r="Q19" s="79"/>
      <c r="R19" s="77"/>
      <c r="S19" s="77"/>
      <c r="T19" s="78">
        <f>ROUND(MIN(1,IF(Input!$A$11="Weekly",R19/(Formulas!$A$3*1),R19/(Formulas!$A$3*2))),1)</f>
        <v>0</v>
      </c>
      <c r="U19" s="79"/>
      <c r="V19" s="77"/>
      <c r="W19" s="77"/>
      <c r="X19" s="78">
        <f>ROUND(MIN(1,IF(Input!$A$11="Weekly",V19/(Formulas!$A$3*1),V19/(Formulas!$A$3*2))),1)</f>
        <v>0</v>
      </c>
      <c r="Y19" s="79"/>
      <c r="Z19" s="77"/>
      <c r="AA19" s="77"/>
      <c r="AB19" s="78">
        <f>ROUND(MIN(1,IF(Input!$A$11="Weekly",Z19/(Formulas!$A$3*1),Z19/(Formulas!$A$3*2))),1)</f>
        <v>0</v>
      </c>
      <c r="AC19" s="79"/>
      <c r="AD19" s="77"/>
      <c r="AE19" s="77"/>
      <c r="AF19" s="78">
        <f>ROUND(MIN(1,IF(Input!$A$11="Weekly",AD19/(Formulas!$A$3*1),AD19/(Formulas!$A$3*2))),1)</f>
        <v>0</v>
      </c>
      <c r="AG19" s="79"/>
      <c r="AH19" s="77"/>
      <c r="AI19" s="77"/>
      <c r="AJ19" s="78">
        <f>ROUND(MIN(1,IF(Input!$A$11="Weekly",AH19/(Formulas!$A$3*1),AH19/(Formulas!$A$3*2))),1)</f>
        <v>0</v>
      </c>
      <c r="AK19" s="79"/>
      <c r="AL19" s="77"/>
      <c r="AM19" s="77"/>
      <c r="AN19" s="78">
        <f>ROUND(MIN(1,IF(Input!$A$11="Weekly",AL19/(Formulas!$A$3*1),AL19/(Formulas!$A$3*2))),1)</f>
        <v>0</v>
      </c>
      <c r="AO19" s="79"/>
      <c r="AP19" s="77"/>
      <c r="AQ19" s="77"/>
      <c r="AR19" s="78">
        <f>ROUND(MIN(1,IF(Input!$A$11="Weekly",AP19/(Formulas!$A$3*1),AP19/(Formulas!$A$3*2))),1)</f>
        <v>0</v>
      </c>
      <c r="AS19" s="79"/>
      <c r="AT19" s="77"/>
      <c r="AU19" s="77"/>
      <c r="AV19" s="78">
        <f>ROUND(MIN(1,IF(Input!$A$11="Weekly",AT19/(Formulas!$A$3*1),AT19/(Formulas!$A$3*2))),1)</f>
        <v>0</v>
      </c>
      <c r="AW19" s="79"/>
      <c r="AX19" s="77"/>
      <c r="AY19" s="77"/>
      <c r="AZ19" s="78">
        <f>ROUND(MIN(1,IF(Input!$A$11="Weekly",AX19/(Formulas!$A$3*1),AX19/(Formulas!$A$3*2))),1)</f>
        <v>0</v>
      </c>
      <c r="BA19" s="79"/>
      <c r="BB19" s="77"/>
      <c r="BC19" s="77"/>
      <c r="BD19" s="78">
        <f>ROUND(MIN(1,IF(Input!$A$11="Weekly",BB19/(Formulas!$A$3*1),BB19/(Formulas!$A$3*2))),1)</f>
        <v>0</v>
      </c>
      <c r="BE19" s="79"/>
      <c r="BF19" s="77"/>
      <c r="BG19" s="77"/>
      <c r="BH19" s="78">
        <f>ROUND(MIN(1,IF(Input!$A$11="Weekly",BF19/(Formulas!$A$3*1),BF19/(Formulas!$A$3*2))),1)</f>
        <v>0</v>
      </c>
      <c r="BI19" s="79"/>
      <c r="BJ19" s="77"/>
      <c r="BK19" s="77"/>
      <c r="BL19" s="78">
        <f>ROUND(MIN(1,IF(Input!$A$11="Weekly",BJ19/(Formulas!$A$3*1),BJ19/(Formulas!$A$3*2))),1)</f>
        <v>0</v>
      </c>
      <c r="BM19" s="79"/>
      <c r="BN19" s="77"/>
      <c r="BO19" s="77"/>
      <c r="BP19" s="78">
        <f>ROUND(MIN(1,IF(Input!$A$11="Weekly",BN19/(Formulas!$A$3*1),BN19/(Formulas!$A$3*2))),1)</f>
        <v>0</v>
      </c>
      <c r="BQ19" s="79"/>
      <c r="BR19" s="77"/>
      <c r="BS19" s="77"/>
      <c r="BT19" s="78">
        <f>ROUND(MIN(1,IF(Input!$A$11="Weekly",BR19/(Formulas!$A$3*1),BR19/(Formulas!$A$3*2))),1)</f>
        <v>0</v>
      </c>
      <c r="BU19" s="79"/>
      <c r="BV19" s="77"/>
      <c r="BW19" s="77"/>
      <c r="BX19" s="78">
        <f>ROUND(MIN(1,IF(Input!$A$11="Weekly",BV19/(Formulas!$A$3*1),BV19/(Formulas!$A$3*2))),1)</f>
        <v>0</v>
      </c>
      <c r="BY19" s="79"/>
      <c r="BZ19" s="77"/>
      <c r="CA19" s="77"/>
      <c r="CB19" s="78">
        <f>ROUND(MIN(1,IF(Input!$A$11="Weekly",BZ19/(Formulas!$A$3*1),BZ19/(Formulas!$A$3*2))),1)</f>
        <v>0</v>
      </c>
      <c r="CC19" s="79"/>
      <c r="CD19" s="77"/>
      <c r="CE19" s="77"/>
      <c r="CF19" s="78">
        <f>ROUND(MIN(1,IF(Input!$A$11="Weekly",CD19/(Formulas!$A$3*1),CD19/(Formulas!$A$3*2))),1)</f>
        <v>0</v>
      </c>
      <c r="CG19" s="79"/>
      <c r="CH19" s="77"/>
      <c r="CI19" s="77"/>
      <c r="CJ19" s="78">
        <f>ROUND(MIN(1,IF(Input!$A$11="Weekly",CH19/(Formulas!$A$3*1),CH19/(Formulas!$A$3*2))),1)</f>
        <v>0</v>
      </c>
      <c r="CK19" s="79"/>
      <c r="CL19" s="77"/>
      <c r="CM19" s="77"/>
      <c r="CN19" s="78">
        <f>ROUND(MIN(1,IF(Input!$A$11="Weekly",CL19/(Formulas!$A$3*1),CL19/(Formulas!$A$3*2))),1)</f>
        <v>0</v>
      </c>
      <c r="CO19" s="79"/>
      <c r="CP19" s="77"/>
      <c r="CQ19" s="77"/>
      <c r="CR19" s="78">
        <f>ROUND(MIN(1,IF(Input!$A$11="Weekly",CP19/(Formulas!$A$3*1),CP19/(Formulas!$A$3*2))),1)</f>
        <v>0</v>
      </c>
      <c r="CS19" s="79"/>
      <c r="CT19" s="77"/>
      <c r="CU19" s="77"/>
      <c r="CV19" s="78">
        <f>ROUND(MIN(1,IF(Input!$A$11="Weekly",CT19/(Formulas!$A$3*1),CT19/(Formulas!$A$3*2))),1)</f>
        <v>0</v>
      </c>
      <c r="CW19" s="79"/>
      <c r="CX19" s="77"/>
      <c r="CY19" s="77"/>
      <c r="CZ19" s="78">
        <f>ROUND(MIN(1,IF(Input!$A$11="Weekly",CX19/(Formulas!$A$3*1),CX19/(Formulas!$A$3*2))),1)</f>
        <v>0</v>
      </c>
      <c r="DA19" s="79"/>
      <c r="DB19" s="79"/>
      <c r="DC19" s="77">
        <f t="shared" si="0"/>
        <v>0</v>
      </c>
      <c r="DD19" s="79"/>
      <c r="DE19" s="77">
        <f t="shared" si="1"/>
        <v>0</v>
      </c>
    </row>
    <row r="20" spans="1:109" s="35" customFormat="1" x14ac:dyDescent="0.25">
      <c r="A20" s="77"/>
      <c r="B20" s="77"/>
      <c r="C20" s="77"/>
      <c r="D20" s="78">
        <f>ROUND(MIN(1,IF(Input!$A$11="Weekly",B20/(Formulas!$A$3*1),B20/(Formulas!$A$3*2))),1)</f>
        <v>0</v>
      </c>
      <c r="E20" s="79"/>
      <c r="F20" s="77"/>
      <c r="G20" s="77"/>
      <c r="H20" s="78">
        <f>ROUND(MIN(1,IF(Input!$A$11="Weekly",F20/(Formulas!$A$3*1),F20/(Formulas!$A$3*2))),1)</f>
        <v>0</v>
      </c>
      <c r="I20" s="79"/>
      <c r="J20" s="77"/>
      <c r="K20" s="77"/>
      <c r="L20" s="78">
        <f>ROUND(MIN(1,IF(Input!$A$11="Weekly",J20/(Formulas!$A$3*1),J20/(Formulas!$A$3*2))),1)</f>
        <v>0</v>
      </c>
      <c r="M20" s="79"/>
      <c r="N20" s="77"/>
      <c r="O20" s="77"/>
      <c r="P20" s="78">
        <f>ROUND(MIN(1,IF(Input!$A$11="Weekly",N20/(Formulas!$A$3*1),N20/(Formulas!$A$3*2))),1)</f>
        <v>0</v>
      </c>
      <c r="Q20" s="79"/>
      <c r="R20" s="77"/>
      <c r="S20" s="77"/>
      <c r="T20" s="78">
        <f>ROUND(MIN(1,IF(Input!$A$11="Weekly",R20/(Formulas!$A$3*1),R20/(Formulas!$A$3*2))),1)</f>
        <v>0</v>
      </c>
      <c r="U20" s="79"/>
      <c r="V20" s="77"/>
      <c r="W20" s="77"/>
      <c r="X20" s="78">
        <f>ROUND(MIN(1,IF(Input!$A$11="Weekly",V20/(Formulas!$A$3*1),V20/(Formulas!$A$3*2))),1)</f>
        <v>0</v>
      </c>
      <c r="Y20" s="79"/>
      <c r="Z20" s="77"/>
      <c r="AA20" s="77"/>
      <c r="AB20" s="78">
        <f>ROUND(MIN(1,IF(Input!$A$11="Weekly",Z20/(Formulas!$A$3*1),Z20/(Formulas!$A$3*2))),1)</f>
        <v>0</v>
      </c>
      <c r="AC20" s="79"/>
      <c r="AD20" s="77"/>
      <c r="AE20" s="77"/>
      <c r="AF20" s="78">
        <f>ROUND(MIN(1,IF(Input!$A$11="Weekly",AD20/(Formulas!$A$3*1),AD20/(Formulas!$A$3*2))),1)</f>
        <v>0</v>
      </c>
      <c r="AG20" s="79"/>
      <c r="AH20" s="77"/>
      <c r="AI20" s="77"/>
      <c r="AJ20" s="78">
        <f>ROUND(MIN(1,IF(Input!$A$11="Weekly",AH20/(Formulas!$A$3*1),AH20/(Formulas!$A$3*2))),1)</f>
        <v>0</v>
      </c>
      <c r="AK20" s="79"/>
      <c r="AL20" s="77"/>
      <c r="AM20" s="77"/>
      <c r="AN20" s="78">
        <f>ROUND(MIN(1,IF(Input!$A$11="Weekly",AL20/(Formulas!$A$3*1),AL20/(Formulas!$A$3*2))),1)</f>
        <v>0</v>
      </c>
      <c r="AO20" s="79"/>
      <c r="AP20" s="77"/>
      <c r="AQ20" s="77"/>
      <c r="AR20" s="78">
        <f>ROUND(MIN(1,IF(Input!$A$11="Weekly",AP20/(Formulas!$A$3*1),AP20/(Formulas!$A$3*2))),1)</f>
        <v>0</v>
      </c>
      <c r="AS20" s="79"/>
      <c r="AT20" s="77"/>
      <c r="AU20" s="77"/>
      <c r="AV20" s="78">
        <f>ROUND(MIN(1,IF(Input!$A$11="Weekly",AT20/(Formulas!$A$3*1),AT20/(Formulas!$A$3*2))),1)</f>
        <v>0</v>
      </c>
      <c r="AW20" s="79"/>
      <c r="AX20" s="77"/>
      <c r="AY20" s="77"/>
      <c r="AZ20" s="78">
        <f>ROUND(MIN(1,IF(Input!$A$11="Weekly",AX20/(Formulas!$A$3*1),AX20/(Formulas!$A$3*2))),1)</f>
        <v>0</v>
      </c>
      <c r="BA20" s="79"/>
      <c r="BB20" s="77"/>
      <c r="BC20" s="77"/>
      <c r="BD20" s="78">
        <f>ROUND(MIN(1,IF(Input!$A$11="Weekly",BB20/(Formulas!$A$3*1),BB20/(Formulas!$A$3*2))),1)</f>
        <v>0</v>
      </c>
      <c r="BE20" s="79"/>
      <c r="BF20" s="77"/>
      <c r="BG20" s="77"/>
      <c r="BH20" s="78">
        <f>ROUND(MIN(1,IF(Input!$A$11="Weekly",BF20/(Formulas!$A$3*1),BF20/(Formulas!$A$3*2))),1)</f>
        <v>0</v>
      </c>
      <c r="BI20" s="79"/>
      <c r="BJ20" s="77"/>
      <c r="BK20" s="77"/>
      <c r="BL20" s="78">
        <f>ROUND(MIN(1,IF(Input!$A$11="Weekly",BJ20/(Formulas!$A$3*1),BJ20/(Formulas!$A$3*2))),1)</f>
        <v>0</v>
      </c>
      <c r="BM20" s="79"/>
      <c r="BN20" s="77"/>
      <c r="BO20" s="77"/>
      <c r="BP20" s="78">
        <f>ROUND(MIN(1,IF(Input!$A$11="Weekly",BN20/(Formulas!$A$3*1),BN20/(Formulas!$A$3*2))),1)</f>
        <v>0</v>
      </c>
      <c r="BQ20" s="79"/>
      <c r="BR20" s="77"/>
      <c r="BS20" s="77"/>
      <c r="BT20" s="78">
        <f>ROUND(MIN(1,IF(Input!$A$11="Weekly",BR20/(Formulas!$A$3*1),BR20/(Formulas!$A$3*2))),1)</f>
        <v>0</v>
      </c>
      <c r="BU20" s="79"/>
      <c r="BV20" s="77"/>
      <c r="BW20" s="77"/>
      <c r="BX20" s="78">
        <f>ROUND(MIN(1,IF(Input!$A$11="Weekly",BV20/(Formulas!$A$3*1),BV20/(Formulas!$A$3*2))),1)</f>
        <v>0</v>
      </c>
      <c r="BY20" s="79"/>
      <c r="BZ20" s="77"/>
      <c r="CA20" s="77"/>
      <c r="CB20" s="78">
        <f>ROUND(MIN(1,IF(Input!$A$11="Weekly",BZ20/(Formulas!$A$3*1),BZ20/(Formulas!$A$3*2))),1)</f>
        <v>0</v>
      </c>
      <c r="CC20" s="79"/>
      <c r="CD20" s="77"/>
      <c r="CE20" s="77"/>
      <c r="CF20" s="78">
        <f>ROUND(MIN(1,IF(Input!$A$11="Weekly",CD20/(Formulas!$A$3*1),CD20/(Formulas!$A$3*2))),1)</f>
        <v>0</v>
      </c>
      <c r="CG20" s="79"/>
      <c r="CH20" s="77"/>
      <c r="CI20" s="77"/>
      <c r="CJ20" s="78">
        <f>ROUND(MIN(1,IF(Input!$A$11="Weekly",CH20/(Formulas!$A$3*1),CH20/(Formulas!$A$3*2))),1)</f>
        <v>0</v>
      </c>
      <c r="CK20" s="79"/>
      <c r="CL20" s="77"/>
      <c r="CM20" s="77"/>
      <c r="CN20" s="78">
        <f>ROUND(MIN(1,IF(Input!$A$11="Weekly",CL20/(Formulas!$A$3*1),CL20/(Formulas!$A$3*2))),1)</f>
        <v>0</v>
      </c>
      <c r="CO20" s="79"/>
      <c r="CP20" s="77"/>
      <c r="CQ20" s="77"/>
      <c r="CR20" s="78">
        <f>ROUND(MIN(1,IF(Input!$A$11="Weekly",CP20/(Formulas!$A$3*1),CP20/(Formulas!$A$3*2))),1)</f>
        <v>0</v>
      </c>
      <c r="CS20" s="79"/>
      <c r="CT20" s="77"/>
      <c r="CU20" s="77"/>
      <c r="CV20" s="78">
        <f>ROUND(MIN(1,IF(Input!$A$11="Weekly",CT20/(Formulas!$A$3*1),CT20/(Formulas!$A$3*2))),1)</f>
        <v>0</v>
      </c>
      <c r="CW20" s="79"/>
      <c r="CX20" s="77"/>
      <c r="CY20" s="77"/>
      <c r="CZ20" s="78">
        <f>ROUND(MIN(1,IF(Input!$A$11="Weekly",CX20/(Formulas!$A$3*1),CX20/(Formulas!$A$3*2))),1)</f>
        <v>0</v>
      </c>
      <c r="DA20" s="79"/>
      <c r="DB20" s="79"/>
      <c r="DC20" s="77">
        <f t="shared" si="0"/>
        <v>0</v>
      </c>
      <c r="DD20" s="79"/>
      <c r="DE20" s="77">
        <f t="shared" si="1"/>
        <v>0</v>
      </c>
    </row>
    <row r="21" spans="1:109" s="35" customFormat="1" x14ac:dyDescent="0.25">
      <c r="A21" s="77"/>
      <c r="B21" s="77"/>
      <c r="C21" s="77"/>
      <c r="D21" s="78">
        <f>ROUND(MIN(1,IF(Input!$A$11="Weekly",B21/(Formulas!$A$3*1),B21/(Formulas!$A$3*2))),1)</f>
        <v>0</v>
      </c>
      <c r="E21" s="79"/>
      <c r="F21" s="77"/>
      <c r="G21" s="77"/>
      <c r="H21" s="78">
        <f>ROUND(MIN(1,IF(Input!$A$11="Weekly",F21/(Formulas!$A$3*1),F21/(Formulas!$A$3*2))),1)</f>
        <v>0</v>
      </c>
      <c r="I21" s="79"/>
      <c r="J21" s="77"/>
      <c r="K21" s="77"/>
      <c r="L21" s="78">
        <f>ROUND(MIN(1,IF(Input!$A$11="Weekly",J21/(Formulas!$A$3*1),J21/(Formulas!$A$3*2))),1)</f>
        <v>0</v>
      </c>
      <c r="M21" s="79"/>
      <c r="N21" s="77"/>
      <c r="O21" s="77"/>
      <c r="P21" s="78">
        <f>ROUND(MIN(1,IF(Input!$A$11="Weekly",N21/(Formulas!$A$3*1),N21/(Formulas!$A$3*2))),1)</f>
        <v>0</v>
      </c>
      <c r="Q21" s="79"/>
      <c r="R21" s="77"/>
      <c r="S21" s="77"/>
      <c r="T21" s="78">
        <f>ROUND(MIN(1,IF(Input!$A$11="Weekly",R21/(Formulas!$A$3*1),R21/(Formulas!$A$3*2))),1)</f>
        <v>0</v>
      </c>
      <c r="U21" s="79"/>
      <c r="V21" s="77"/>
      <c r="W21" s="77"/>
      <c r="X21" s="78">
        <f>ROUND(MIN(1,IF(Input!$A$11="Weekly",V21/(Formulas!$A$3*1),V21/(Formulas!$A$3*2))),1)</f>
        <v>0</v>
      </c>
      <c r="Y21" s="79"/>
      <c r="Z21" s="77"/>
      <c r="AA21" s="77"/>
      <c r="AB21" s="78">
        <f>ROUND(MIN(1,IF(Input!$A$11="Weekly",Z21/(Formulas!$A$3*1),Z21/(Formulas!$A$3*2))),1)</f>
        <v>0</v>
      </c>
      <c r="AC21" s="79"/>
      <c r="AD21" s="77"/>
      <c r="AE21" s="77"/>
      <c r="AF21" s="78">
        <f>ROUND(MIN(1,IF(Input!$A$11="Weekly",AD21/(Formulas!$A$3*1),AD21/(Formulas!$A$3*2))),1)</f>
        <v>0</v>
      </c>
      <c r="AG21" s="79"/>
      <c r="AH21" s="77"/>
      <c r="AI21" s="77"/>
      <c r="AJ21" s="78">
        <f>ROUND(MIN(1,IF(Input!$A$11="Weekly",AH21/(Formulas!$A$3*1),AH21/(Formulas!$A$3*2))),1)</f>
        <v>0</v>
      </c>
      <c r="AK21" s="79"/>
      <c r="AL21" s="77"/>
      <c r="AM21" s="77"/>
      <c r="AN21" s="78">
        <f>ROUND(MIN(1,IF(Input!$A$11="Weekly",AL21/(Formulas!$A$3*1),AL21/(Formulas!$A$3*2))),1)</f>
        <v>0</v>
      </c>
      <c r="AO21" s="79"/>
      <c r="AP21" s="77"/>
      <c r="AQ21" s="77"/>
      <c r="AR21" s="78">
        <f>ROUND(MIN(1,IF(Input!$A$11="Weekly",AP21/(Formulas!$A$3*1),AP21/(Formulas!$A$3*2))),1)</f>
        <v>0</v>
      </c>
      <c r="AS21" s="79"/>
      <c r="AT21" s="77"/>
      <c r="AU21" s="77"/>
      <c r="AV21" s="78">
        <f>ROUND(MIN(1,IF(Input!$A$11="Weekly",AT21/(Formulas!$A$3*1),AT21/(Formulas!$A$3*2))),1)</f>
        <v>0</v>
      </c>
      <c r="AW21" s="79"/>
      <c r="AX21" s="77"/>
      <c r="AY21" s="77"/>
      <c r="AZ21" s="78">
        <f>ROUND(MIN(1,IF(Input!$A$11="Weekly",AX21/(Formulas!$A$3*1),AX21/(Formulas!$A$3*2))),1)</f>
        <v>0</v>
      </c>
      <c r="BA21" s="79"/>
      <c r="BB21" s="77"/>
      <c r="BC21" s="77"/>
      <c r="BD21" s="78">
        <f>ROUND(MIN(1,IF(Input!$A$11="Weekly",BB21/(Formulas!$A$3*1),BB21/(Formulas!$A$3*2))),1)</f>
        <v>0</v>
      </c>
      <c r="BE21" s="79"/>
      <c r="BF21" s="77"/>
      <c r="BG21" s="77"/>
      <c r="BH21" s="78">
        <f>ROUND(MIN(1,IF(Input!$A$11="Weekly",BF21/(Formulas!$A$3*1),BF21/(Formulas!$A$3*2))),1)</f>
        <v>0</v>
      </c>
      <c r="BI21" s="79"/>
      <c r="BJ21" s="77"/>
      <c r="BK21" s="77"/>
      <c r="BL21" s="78">
        <f>ROUND(MIN(1,IF(Input!$A$11="Weekly",BJ21/(Formulas!$A$3*1),BJ21/(Formulas!$A$3*2))),1)</f>
        <v>0</v>
      </c>
      <c r="BM21" s="79"/>
      <c r="BN21" s="77"/>
      <c r="BO21" s="77"/>
      <c r="BP21" s="78">
        <f>ROUND(MIN(1,IF(Input!$A$11="Weekly",BN21/(Formulas!$A$3*1),BN21/(Formulas!$A$3*2))),1)</f>
        <v>0</v>
      </c>
      <c r="BQ21" s="79"/>
      <c r="BR21" s="77"/>
      <c r="BS21" s="77"/>
      <c r="BT21" s="78">
        <f>ROUND(MIN(1,IF(Input!$A$11="Weekly",BR21/(Formulas!$A$3*1),BR21/(Formulas!$A$3*2))),1)</f>
        <v>0</v>
      </c>
      <c r="BU21" s="79"/>
      <c r="BV21" s="77"/>
      <c r="BW21" s="77"/>
      <c r="BX21" s="78">
        <f>ROUND(MIN(1,IF(Input!$A$11="Weekly",BV21/(Formulas!$A$3*1),BV21/(Formulas!$A$3*2))),1)</f>
        <v>0</v>
      </c>
      <c r="BY21" s="79"/>
      <c r="BZ21" s="77"/>
      <c r="CA21" s="77"/>
      <c r="CB21" s="78">
        <f>ROUND(MIN(1,IF(Input!$A$11="Weekly",BZ21/(Formulas!$A$3*1),BZ21/(Formulas!$A$3*2))),1)</f>
        <v>0</v>
      </c>
      <c r="CC21" s="79"/>
      <c r="CD21" s="77"/>
      <c r="CE21" s="77"/>
      <c r="CF21" s="78">
        <f>ROUND(MIN(1,IF(Input!$A$11="Weekly",CD21/(Formulas!$A$3*1),CD21/(Formulas!$A$3*2))),1)</f>
        <v>0</v>
      </c>
      <c r="CG21" s="79"/>
      <c r="CH21" s="77"/>
      <c r="CI21" s="77"/>
      <c r="CJ21" s="78">
        <f>ROUND(MIN(1,IF(Input!$A$11="Weekly",CH21/(Formulas!$A$3*1),CH21/(Formulas!$A$3*2))),1)</f>
        <v>0</v>
      </c>
      <c r="CK21" s="79"/>
      <c r="CL21" s="77"/>
      <c r="CM21" s="77"/>
      <c r="CN21" s="78">
        <f>ROUND(MIN(1,IF(Input!$A$11="Weekly",CL21/(Formulas!$A$3*1),CL21/(Formulas!$A$3*2))),1)</f>
        <v>0</v>
      </c>
      <c r="CO21" s="79"/>
      <c r="CP21" s="77"/>
      <c r="CQ21" s="77"/>
      <c r="CR21" s="78">
        <f>ROUND(MIN(1,IF(Input!$A$11="Weekly",CP21/(Formulas!$A$3*1),CP21/(Formulas!$A$3*2))),1)</f>
        <v>0</v>
      </c>
      <c r="CS21" s="79"/>
      <c r="CT21" s="77"/>
      <c r="CU21" s="77"/>
      <c r="CV21" s="78">
        <f>ROUND(MIN(1,IF(Input!$A$11="Weekly",CT21/(Formulas!$A$3*1),CT21/(Formulas!$A$3*2))),1)</f>
        <v>0</v>
      </c>
      <c r="CW21" s="79"/>
      <c r="CX21" s="77"/>
      <c r="CY21" s="77"/>
      <c r="CZ21" s="78">
        <f>ROUND(MIN(1,IF(Input!$A$11="Weekly",CX21/(Formulas!$A$3*1),CX21/(Formulas!$A$3*2))),1)</f>
        <v>0</v>
      </c>
      <c r="DA21" s="79"/>
      <c r="DB21" s="79"/>
      <c r="DC21" s="77">
        <f t="shared" si="0"/>
        <v>0</v>
      </c>
      <c r="DD21" s="79"/>
      <c r="DE21" s="77">
        <f t="shared" si="1"/>
        <v>0</v>
      </c>
    </row>
    <row r="22" spans="1:109" s="35" customFormat="1" x14ac:dyDescent="0.25">
      <c r="A22" s="77"/>
      <c r="B22" s="77"/>
      <c r="C22" s="77"/>
      <c r="D22" s="78">
        <f>ROUND(MIN(1,IF(Input!$A$11="Weekly",B22/(Formulas!$A$3*1),B22/(Formulas!$A$3*2))),1)</f>
        <v>0</v>
      </c>
      <c r="E22" s="79"/>
      <c r="F22" s="77"/>
      <c r="G22" s="77"/>
      <c r="H22" s="78">
        <f>ROUND(MIN(1,IF(Input!$A$11="Weekly",F22/(Formulas!$A$3*1),F22/(Formulas!$A$3*2))),1)</f>
        <v>0</v>
      </c>
      <c r="I22" s="79"/>
      <c r="J22" s="77"/>
      <c r="K22" s="77"/>
      <c r="L22" s="78">
        <f>ROUND(MIN(1,IF(Input!$A$11="Weekly",J22/(Formulas!$A$3*1),J22/(Formulas!$A$3*2))),1)</f>
        <v>0</v>
      </c>
      <c r="M22" s="79"/>
      <c r="N22" s="77"/>
      <c r="O22" s="77"/>
      <c r="P22" s="78">
        <f>ROUND(MIN(1,IF(Input!$A$11="Weekly",N22/(Formulas!$A$3*1),N22/(Formulas!$A$3*2))),1)</f>
        <v>0</v>
      </c>
      <c r="Q22" s="79"/>
      <c r="R22" s="77"/>
      <c r="S22" s="77"/>
      <c r="T22" s="78">
        <f>ROUND(MIN(1,IF(Input!$A$11="Weekly",R22/(Formulas!$A$3*1),R22/(Formulas!$A$3*2))),1)</f>
        <v>0</v>
      </c>
      <c r="U22" s="79"/>
      <c r="V22" s="77"/>
      <c r="W22" s="77"/>
      <c r="X22" s="78">
        <f>ROUND(MIN(1,IF(Input!$A$11="Weekly",V22/(Formulas!$A$3*1),V22/(Formulas!$A$3*2))),1)</f>
        <v>0</v>
      </c>
      <c r="Y22" s="79"/>
      <c r="Z22" s="77"/>
      <c r="AA22" s="77"/>
      <c r="AB22" s="78">
        <f>ROUND(MIN(1,IF(Input!$A$11="Weekly",Z22/(Formulas!$A$3*1),Z22/(Formulas!$A$3*2))),1)</f>
        <v>0</v>
      </c>
      <c r="AC22" s="79"/>
      <c r="AD22" s="77"/>
      <c r="AE22" s="77"/>
      <c r="AF22" s="78">
        <f>ROUND(MIN(1,IF(Input!$A$11="Weekly",AD22/(Formulas!$A$3*1),AD22/(Formulas!$A$3*2))),1)</f>
        <v>0</v>
      </c>
      <c r="AG22" s="79"/>
      <c r="AH22" s="77"/>
      <c r="AI22" s="77"/>
      <c r="AJ22" s="78">
        <f>ROUND(MIN(1,IF(Input!$A$11="Weekly",AH22/(Formulas!$A$3*1),AH22/(Formulas!$A$3*2))),1)</f>
        <v>0</v>
      </c>
      <c r="AK22" s="79"/>
      <c r="AL22" s="77"/>
      <c r="AM22" s="77"/>
      <c r="AN22" s="78">
        <f>ROUND(MIN(1,IF(Input!$A$11="Weekly",AL22/(Formulas!$A$3*1),AL22/(Formulas!$A$3*2))),1)</f>
        <v>0</v>
      </c>
      <c r="AO22" s="79"/>
      <c r="AP22" s="77"/>
      <c r="AQ22" s="77"/>
      <c r="AR22" s="78">
        <f>ROUND(MIN(1,IF(Input!$A$11="Weekly",AP22/(Formulas!$A$3*1),AP22/(Formulas!$A$3*2))),1)</f>
        <v>0</v>
      </c>
      <c r="AS22" s="79"/>
      <c r="AT22" s="77"/>
      <c r="AU22" s="77"/>
      <c r="AV22" s="78">
        <f>ROUND(MIN(1,IF(Input!$A$11="Weekly",AT22/(Formulas!$A$3*1),AT22/(Formulas!$A$3*2))),1)</f>
        <v>0</v>
      </c>
      <c r="AW22" s="79"/>
      <c r="AX22" s="77"/>
      <c r="AY22" s="77"/>
      <c r="AZ22" s="78">
        <f>ROUND(MIN(1,IF(Input!$A$11="Weekly",AX22/(Formulas!$A$3*1),AX22/(Formulas!$A$3*2))),1)</f>
        <v>0</v>
      </c>
      <c r="BA22" s="79"/>
      <c r="BB22" s="77"/>
      <c r="BC22" s="77"/>
      <c r="BD22" s="78">
        <f>ROUND(MIN(1,IF(Input!$A$11="Weekly",BB22/(Formulas!$A$3*1),BB22/(Formulas!$A$3*2))),1)</f>
        <v>0</v>
      </c>
      <c r="BE22" s="79"/>
      <c r="BF22" s="77"/>
      <c r="BG22" s="77"/>
      <c r="BH22" s="78">
        <f>ROUND(MIN(1,IF(Input!$A$11="Weekly",BF22/(Formulas!$A$3*1),BF22/(Formulas!$A$3*2))),1)</f>
        <v>0</v>
      </c>
      <c r="BI22" s="79"/>
      <c r="BJ22" s="77"/>
      <c r="BK22" s="77"/>
      <c r="BL22" s="78">
        <f>ROUND(MIN(1,IF(Input!$A$11="Weekly",BJ22/(Formulas!$A$3*1),BJ22/(Formulas!$A$3*2))),1)</f>
        <v>0</v>
      </c>
      <c r="BM22" s="79"/>
      <c r="BN22" s="77"/>
      <c r="BO22" s="77"/>
      <c r="BP22" s="78">
        <f>ROUND(MIN(1,IF(Input!$A$11="Weekly",BN22/(Formulas!$A$3*1),BN22/(Formulas!$A$3*2))),1)</f>
        <v>0</v>
      </c>
      <c r="BQ22" s="79"/>
      <c r="BR22" s="77"/>
      <c r="BS22" s="77"/>
      <c r="BT22" s="78">
        <f>ROUND(MIN(1,IF(Input!$A$11="Weekly",BR22/(Formulas!$A$3*1),BR22/(Formulas!$A$3*2))),1)</f>
        <v>0</v>
      </c>
      <c r="BU22" s="79"/>
      <c r="BV22" s="77"/>
      <c r="BW22" s="77"/>
      <c r="BX22" s="78">
        <f>ROUND(MIN(1,IF(Input!$A$11="Weekly",BV22/(Formulas!$A$3*1),BV22/(Formulas!$A$3*2))),1)</f>
        <v>0</v>
      </c>
      <c r="BY22" s="79"/>
      <c r="BZ22" s="77"/>
      <c r="CA22" s="77"/>
      <c r="CB22" s="78">
        <f>ROUND(MIN(1,IF(Input!$A$11="Weekly",BZ22/(Formulas!$A$3*1),BZ22/(Formulas!$A$3*2))),1)</f>
        <v>0</v>
      </c>
      <c r="CC22" s="79"/>
      <c r="CD22" s="77"/>
      <c r="CE22" s="77"/>
      <c r="CF22" s="78">
        <f>ROUND(MIN(1,IF(Input!$A$11="Weekly",CD22/(Formulas!$A$3*1),CD22/(Formulas!$A$3*2))),1)</f>
        <v>0</v>
      </c>
      <c r="CG22" s="79"/>
      <c r="CH22" s="77"/>
      <c r="CI22" s="77"/>
      <c r="CJ22" s="78">
        <f>ROUND(MIN(1,IF(Input!$A$11="Weekly",CH22/(Formulas!$A$3*1),CH22/(Formulas!$A$3*2))),1)</f>
        <v>0</v>
      </c>
      <c r="CK22" s="79"/>
      <c r="CL22" s="77"/>
      <c r="CM22" s="77"/>
      <c r="CN22" s="78">
        <f>ROUND(MIN(1,IF(Input!$A$11="Weekly",CL22/(Formulas!$A$3*1),CL22/(Formulas!$A$3*2))),1)</f>
        <v>0</v>
      </c>
      <c r="CO22" s="79"/>
      <c r="CP22" s="77"/>
      <c r="CQ22" s="77"/>
      <c r="CR22" s="78">
        <f>ROUND(MIN(1,IF(Input!$A$11="Weekly",CP22/(Formulas!$A$3*1),CP22/(Formulas!$A$3*2))),1)</f>
        <v>0</v>
      </c>
      <c r="CS22" s="79"/>
      <c r="CT22" s="77"/>
      <c r="CU22" s="77"/>
      <c r="CV22" s="78">
        <f>ROUND(MIN(1,IF(Input!$A$11="Weekly",CT22/(Formulas!$A$3*1),CT22/(Formulas!$A$3*2))),1)</f>
        <v>0</v>
      </c>
      <c r="CW22" s="79"/>
      <c r="CX22" s="77"/>
      <c r="CY22" s="77"/>
      <c r="CZ22" s="78">
        <f>ROUND(MIN(1,IF(Input!$A$11="Weekly",CX22/(Formulas!$A$3*1),CX22/(Formulas!$A$3*2))),1)</f>
        <v>0</v>
      </c>
      <c r="DA22" s="79"/>
      <c r="DB22" s="79"/>
      <c r="DC22" s="77">
        <f t="shared" si="0"/>
        <v>0</v>
      </c>
      <c r="DD22" s="79"/>
      <c r="DE22" s="77">
        <f t="shared" si="1"/>
        <v>0</v>
      </c>
    </row>
    <row r="23" spans="1:109" s="35" customFormat="1" x14ac:dyDescent="0.25">
      <c r="A23" s="77"/>
      <c r="B23" s="77"/>
      <c r="C23" s="77"/>
      <c r="D23" s="78">
        <f>ROUND(MIN(1,IF(Input!$A$11="Weekly",B23/(Formulas!$A$3*1),B23/(Formulas!$A$3*2))),1)</f>
        <v>0</v>
      </c>
      <c r="E23" s="79"/>
      <c r="F23" s="77"/>
      <c r="G23" s="77"/>
      <c r="H23" s="78">
        <f>ROUND(MIN(1,IF(Input!$A$11="Weekly",F23/(Formulas!$A$3*1),F23/(Formulas!$A$3*2))),1)</f>
        <v>0</v>
      </c>
      <c r="I23" s="79"/>
      <c r="J23" s="77"/>
      <c r="K23" s="77"/>
      <c r="L23" s="78">
        <f>ROUND(MIN(1,IF(Input!$A$11="Weekly",J23/(Formulas!$A$3*1),J23/(Formulas!$A$3*2))),1)</f>
        <v>0</v>
      </c>
      <c r="M23" s="79"/>
      <c r="N23" s="77"/>
      <c r="O23" s="77"/>
      <c r="P23" s="78">
        <f>ROUND(MIN(1,IF(Input!$A$11="Weekly",N23/(Formulas!$A$3*1),N23/(Formulas!$A$3*2))),1)</f>
        <v>0</v>
      </c>
      <c r="Q23" s="79"/>
      <c r="R23" s="77"/>
      <c r="S23" s="77"/>
      <c r="T23" s="78">
        <f>ROUND(MIN(1,IF(Input!$A$11="Weekly",R23/(Formulas!$A$3*1),R23/(Formulas!$A$3*2))),1)</f>
        <v>0</v>
      </c>
      <c r="U23" s="79"/>
      <c r="V23" s="77"/>
      <c r="W23" s="77"/>
      <c r="X23" s="78">
        <f>ROUND(MIN(1,IF(Input!$A$11="Weekly",V23/(Formulas!$A$3*1),V23/(Formulas!$A$3*2))),1)</f>
        <v>0</v>
      </c>
      <c r="Y23" s="79"/>
      <c r="Z23" s="77"/>
      <c r="AA23" s="77"/>
      <c r="AB23" s="78">
        <f>ROUND(MIN(1,IF(Input!$A$11="Weekly",Z23/(Formulas!$A$3*1),Z23/(Formulas!$A$3*2))),1)</f>
        <v>0</v>
      </c>
      <c r="AC23" s="79"/>
      <c r="AD23" s="77"/>
      <c r="AE23" s="77"/>
      <c r="AF23" s="78">
        <f>ROUND(MIN(1,IF(Input!$A$11="Weekly",AD23/(Formulas!$A$3*1),AD23/(Formulas!$A$3*2))),1)</f>
        <v>0</v>
      </c>
      <c r="AG23" s="79"/>
      <c r="AH23" s="77"/>
      <c r="AI23" s="77"/>
      <c r="AJ23" s="78">
        <f>ROUND(MIN(1,IF(Input!$A$11="Weekly",AH23/(Formulas!$A$3*1),AH23/(Formulas!$A$3*2))),1)</f>
        <v>0</v>
      </c>
      <c r="AK23" s="79"/>
      <c r="AL23" s="77"/>
      <c r="AM23" s="77"/>
      <c r="AN23" s="78">
        <f>ROUND(MIN(1,IF(Input!$A$11="Weekly",AL23/(Formulas!$A$3*1),AL23/(Formulas!$A$3*2))),1)</f>
        <v>0</v>
      </c>
      <c r="AO23" s="79"/>
      <c r="AP23" s="77"/>
      <c r="AQ23" s="77"/>
      <c r="AR23" s="78">
        <f>ROUND(MIN(1,IF(Input!$A$11="Weekly",AP23/(Formulas!$A$3*1),AP23/(Formulas!$A$3*2))),1)</f>
        <v>0</v>
      </c>
      <c r="AS23" s="79"/>
      <c r="AT23" s="77"/>
      <c r="AU23" s="77"/>
      <c r="AV23" s="78">
        <f>ROUND(MIN(1,IF(Input!$A$11="Weekly",AT23/(Formulas!$A$3*1),AT23/(Formulas!$A$3*2))),1)</f>
        <v>0</v>
      </c>
      <c r="AW23" s="79"/>
      <c r="AX23" s="77"/>
      <c r="AY23" s="77"/>
      <c r="AZ23" s="78">
        <f>ROUND(MIN(1,IF(Input!$A$11="Weekly",AX23/(Formulas!$A$3*1),AX23/(Formulas!$A$3*2))),1)</f>
        <v>0</v>
      </c>
      <c r="BA23" s="79"/>
      <c r="BB23" s="77"/>
      <c r="BC23" s="77"/>
      <c r="BD23" s="78">
        <f>ROUND(MIN(1,IF(Input!$A$11="Weekly",BB23/(Formulas!$A$3*1),BB23/(Formulas!$A$3*2))),1)</f>
        <v>0</v>
      </c>
      <c r="BE23" s="79"/>
      <c r="BF23" s="77"/>
      <c r="BG23" s="77"/>
      <c r="BH23" s="78">
        <f>ROUND(MIN(1,IF(Input!$A$11="Weekly",BF23/(Formulas!$A$3*1),BF23/(Formulas!$A$3*2))),1)</f>
        <v>0</v>
      </c>
      <c r="BI23" s="79"/>
      <c r="BJ23" s="77"/>
      <c r="BK23" s="77"/>
      <c r="BL23" s="78">
        <f>ROUND(MIN(1,IF(Input!$A$11="Weekly",BJ23/(Formulas!$A$3*1),BJ23/(Formulas!$A$3*2))),1)</f>
        <v>0</v>
      </c>
      <c r="BM23" s="79"/>
      <c r="BN23" s="77"/>
      <c r="BO23" s="77"/>
      <c r="BP23" s="78">
        <f>ROUND(MIN(1,IF(Input!$A$11="Weekly",BN23/(Formulas!$A$3*1),BN23/(Formulas!$A$3*2))),1)</f>
        <v>0</v>
      </c>
      <c r="BQ23" s="79"/>
      <c r="BR23" s="77"/>
      <c r="BS23" s="77"/>
      <c r="BT23" s="78">
        <f>ROUND(MIN(1,IF(Input!$A$11="Weekly",BR23/(Formulas!$A$3*1),BR23/(Formulas!$A$3*2))),1)</f>
        <v>0</v>
      </c>
      <c r="BU23" s="79"/>
      <c r="BV23" s="77"/>
      <c r="BW23" s="77"/>
      <c r="BX23" s="78">
        <f>ROUND(MIN(1,IF(Input!$A$11="Weekly",BV23/(Formulas!$A$3*1),BV23/(Formulas!$A$3*2))),1)</f>
        <v>0</v>
      </c>
      <c r="BY23" s="79"/>
      <c r="BZ23" s="77"/>
      <c r="CA23" s="77"/>
      <c r="CB23" s="78">
        <f>ROUND(MIN(1,IF(Input!$A$11="Weekly",BZ23/(Formulas!$A$3*1),BZ23/(Formulas!$A$3*2))),1)</f>
        <v>0</v>
      </c>
      <c r="CC23" s="79"/>
      <c r="CD23" s="77"/>
      <c r="CE23" s="77"/>
      <c r="CF23" s="78">
        <f>ROUND(MIN(1,IF(Input!$A$11="Weekly",CD23/(Formulas!$A$3*1),CD23/(Formulas!$A$3*2))),1)</f>
        <v>0</v>
      </c>
      <c r="CG23" s="79"/>
      <c r="CH23" s="77"/>
      <c r="CI23" s="77"/>
      <c r="CJ23" s="78">
        <f>ROUND(MIN(1,IF(Input!$A$11="Weekly",CH23/(Formulas!$A$3*1),CH23/(Formulas!$A$3*2))),1)</f>
        <v>0</v>
      </c>
      <c r="CK23" s="79"/>
      <c r="CL23" s="77"/>
      <c r="CM23" s="77"/>
      <c r="CN23" s="78">
        <f>ROUND(MIN(1,IF(Input!$A$11="Weekly",CL23/(Formulas!$A$3*1),CL23/(Formulas!$A$3*2))),1)</f>
        <v>0</v>
      </c>
      <c r="CO23" s="79"/>
      <c r="CP23" s="77"/>
      <c r="CQ23" s="77"/>
      <c r="CR23" s="78">
        <f>ROUND(MIN(1,IF(Input!$A$11="Weekly",CP23/(Formulas!$A$3*1),CP23/(Formulas!$A$3*2))),1)</f>
        <v>0</v>
      </c>
      <c r="CS23" s="79"/>
      <c r="CT23" s="77"/>
      <c r="CU23" s="77"/>
      <c r="CV23" s="78">
        <f>ROUND(MIN(1,IF(Input!$A$11="Weekly",CT23/(Formulas!$A$3*1),CT23/(Formulas!$A$3*2))),1)</f>
        <v>0</v>
      </c>
      <c r="CW23" s="79"/>
      <c r="CX23" s="77"/>
      <c r="CY23" s="77"/>
      <c r="CZ23" s="78">
        <f>ROUND(MIN(1,IF(Input!$A$11="Weekly",CX23/(Formulas!$A$3*1),CX23/(Formulas!$A$3*2))),1)</f>
        <v>0</v>
      </c>
      <c r="DA23" s="79"/>
      <c r="DB23" s="79"/>
      <c r="DC23" s="77">
        <f t="shared" si="0"/>
        <v>0</v>
      </c>
      <c r="DD23" s="79"/>
      <c r="DE23" s="77">
        <f t="shared" si="1"/>
        <v>0</v>
      </c>
    </row>
    <row r="24" spans="1:109" s="35" customFormat="1" x14ac:dyDescent="0.25">
      <c r="A24" s="77"/>
      <c r="B24" s="77"/>
      <c r="C24" s="77"/>
      <c r="D24" s="78">
        <f>ROUND(MIN(1,IF(Input!$A$11="Weekly",B24/(Formulas!$A$3*1),B24/(Formulas!$A$3*2))),1)</f>
        <v>0</v>
      </c>
      <c r="E24" s="79"/>
      <c r="F24" s="77"/>
      <c r="G24" s="77"/>
      <c r="H24" s="78">
        <f>ROUND(MIN(1,IF(Input!$A$11="Weekly",F24/(Formulas!$A$3*1),F24/(Formulas!$A$3*2))),1)</f>
        <v>0</v>
      </c>
      <c r="I24" s="79"/>
      <c r="J24" s="77"/>
      <c r="K24" s="77"/>
      <c r="L24" s="78">
        <f>ROUND(MIN(1,IF(Input!$A$11="Weekly",J24/(Formulas!$A$3*1),J24/(Formulas!$A$3*2))),1)</f>
        <v>0</v>
      </c>
      <c r="M24" s="79"/>
      <c r="N24" s="77"/>
      <c r="O24" s="77"/>
      <c r="P24" s="78">
        <f>ROUND(MIN(1,IF(Input!$A$11="Weekly",N24/(Formulas!$A$3*1),N24/(Formulas!$A$3*2))),1)</f>
        <v>0</v>
      </c>
      <c r="Q24" s="79"/>
      <c r="R24" s="77"/>
      <c r="S24" s="77"/>
      <c r="T24" s="78">
        <f>ROUND(MIN(1,IF(Input!$A$11="Weekly",R24/(Formulas!$A$3*1),R24/(Formulas!$A$3*2))),1)</f>
        <v>0</v>
      </c>
      <c r="U24" s="79"/>
      <c r="V24" s="77"/>
      <c r="W24" s="77"/>
      <c r="X24" s="78">
        <f>ROUND(MIN(1,IF(Input!$A$11="Weekly",V24/(Formulas!$A$3*1),V24/(Formulas!$A$3*2))),1)</f>
        <v>0</v>
      </c>
      <c r="Y24" s="79"/>
      <c r="Z24" s="77"/>
      <c r="AA24" s="77"/>
      <c r="AB24" s="78">
        <f>ROUND(MIN(1,IF(Input!$A$11="Weekly",Z24/(Formulas!$A$3*1),Z24/(Formulas!$A$3*2))),1)</f>
        <v>0</v>
      </c>
      <c r="AC24" s="79"/>
      <c r="AD24" s="77"/>
      <c r="AE24" s="77"/>
      <c r="AF24" s="78">
        <f>ROUND(MIN(1,IF(Input!$A$11="Weekly",AD24/(Formulas!$A$3*1),AD24/(Formulas!$A$3*2))),1)</f>
        <v>0</v>
      </c>
      <c r="AG24" s="79"/>
      <c r="AH24" s="77"/>
      <c r="AI24" s="77"/>
      <c r="AJ24" s="78">
        <f>ROUND(MIN(1,IF(Input!$A$11="Weekly",AH24/(Formulas!$A$3*1),AH24/(Formulas!$A$3*2))),1)</f>
        <v>0</v>
      </c>
      <c r="AK24" s="79"/>
      <c r="AL24" s="77"/>
      <c r="AM24" s="77"/>
      <c r="AN24" s="78">
        <f>ROUND(MIN(1,IF(Input!$A$11="Weekly",AL24/(Formulas!$A$3*1),AL24/(Formulas!$A$3*2))),1)</f>
        <v>0</v>
      </c>
      <c r="AO24" s="79"/>
      <c r="AP24" s="77"/>
      <c r="AQ24" s="77"/>
      <c r="AR24" s="78">
        <f>ROUND(MIN(1,IF(Input!$A$11="Weekly",AP24/(Formulas!$A$3*1),AP24/(Formulas!$A$3*2))),1)</f>
        <v>0</v>
      </c>
      <c r="AS24" s="79"/>
      <c r="AT24" s="77"/>
      <c r="AU24" s="77"/>
      <c r="AV24" s="78">
        <f>ROUND(MIN(1,IF(Input!$A$11="Weekly",AT24/(Formulas!$A$3*1),AT24/(Formulas!$A$3*2))),1)</f>
        <v>0</v>
      </c>
      <c r="AW24" s="79"/>
      <c r="AX24" s="77"/>
      <c r="AY24" s="77"/>
      <c r="AZ24" s="78">
        <f>ROUND(MIN(1,IF(Input!$A$11="Weekly",AX24/(Formulas!$A$3*1),AX24/(Formulas!$A$3*2))),1)</f>
        <v>0</v>
      </c>
      <c r="BA24" s="79"/>
      <c r="BB24" s="77"/>
      <c r="BC24" s="77"/>
      <c r="BD24" s="78">
        <f>ROUND(MIN(1,IF(Input!$A$11="Weekly",BB24/(Formulas!$A$3*1),BB24/(Formulas!$A$3*2))),1)</f>
        <v>0</v>
      </c>
      <c r="BE24" s="79"/>
      <c r="BF24" s="77"/>
      <c r="BG24" s="77"/>
      <c r="BH24" s="78">
        <f>ROUND(MIN(1,IF(Input!$A$11="Weekly",BF24/(Formulas!$A$3*1),BF24/(Formulas!$A$3*2))),1)</f>
        <v>0</v>
      </c>
      <c r="BI24" s="79"/>
      <c r="BJ24" s="77"/>
      <c r="BK24" s="77"/>
      <c r="BL24" s="78">
        <f>ROUND(MIN(1,IF(Input!$A$11="Weekly",BJ24/(Formulas!$A$3*1),BJ24/(Formulas!$A$3*2))),1)</f>
        <v>0</v>
      </c>
      <c r="BM24" s="79"/>
      <c r="BN24" s="77"/>
      <c r="BO24" s="77"/>
      <c r="BP24" s="78">
        <f>ROUND(MIN(1,IF(Input!$A$11="Weekly",BN24/(Formulas!$A$3*1),BN24/(Formulas!$A$3*2))),1)</f>
        <v>0</v>
      </c>
      <c r="BQ24" s="79"/>
      <c r="BR24" s="77"/>
      <c r="BS24" s="77"/>
      <c r="BT24" s="78">
        <f>ROUND(MIN(1,IF(Input!$A$11="Weekly",BR24/(Formulas!$A$3*1),BR24/(Formulas!$A$3*2))),1)</f>
        <v>0</v>
      </c>
      <c r="BU24" s="79"/>
      <c r="BV24" s="77"/>
      <c r="BW24" s="77"/>
      <c r="BX24" s="78">
        <f>ROUND(MIN(1,IF(Input!$A$11="Weekly",BV24/(Formulas!$A$3*1),BV24/(Formulas!$A$3*2))),1)</f>
        <v>0</v>
      </c>
      <c r="BY24" s="79"/>
      <c r="BZ24" s="77"/>
      <c r="CA24" s="77"/>
      <c r="CB24" s="78">
        <f>ROUND(MIN(1,IF(Input!$A$11="Weekly",BZ24/(Formulas!$A$3*1),BZ24/(Formulas!$A$3*2))),1)</f>
        <v>0</v>
      </c>
      <c r="CC24" s="79"/>
      <c r="CD24" s="77"/>
      <c r="CE24" s="77"/>
      <c r="CF24" s="78">
        <f>ROUND(MIN(1,IF(Input!$A$11="Weekly",CD24/(Formulas!$A$3*1),CD24/(Formulas!$A$3*2))),1)</f>
        <v>0</v>
      </c>
      <c r="CG24" s="79"/>
      <c r="CH24" s="77"/>
      <c r="CI24" s="77"/>
      <c r="CJ24" s="78">
        <f>ROUND(MIN(1,IF(Input!$A$11="Weekly",CH24/(Formulas!$A$3*1),CH24/(Formulas!$A$3*2))),1)</f>
        <v>0</v>
      </c>
      <c r="CK24" s="79"/>
      <c r="CL24" s="77"/>
      <c r="CM24" s="77"/>
      <c r="CN24" s="78">
        <f>ROUND(MIN(1,IF(Input!$A$11="Weekly",CL24/(Formulas!$A$3*1),CL24/(Formulas!$A$3*2))),1)</f>
        <v>0</v>
      </c>
      <c r="CO24" s="79"/>
      <c r="CP24" s="77"/>
      <c r="CQ24" s="77"/>
      <c r="CR24" s="78">
        <f>ROUND(MIN(1,IF(Input!$A$11="Weekly",CP24/(Formulas!$A$3*1),CP24/(Formulas!$A$3*2))),1)</f>
        <v>0</v>
      </c>
      <c r="CS24" s="79"/>
      <c r="CT24" s="77"/>
      <c r="CU24" s="77"/>
      <c r="CV24" s="78">
        <f>ROUND(MIN(1,IF(Input!$A$11="Weekly",CT24/(Formulas!$A$3*1),CT24/(Formulas!$A$3*2))),1)</f>
        <v>0</v>
      </c>
      <c r="CW24" s="79"/>
      <c r="CX24" s="77"/>
      <c r="CY24" s="77"/>
      <c r="CZ24" s="78">
        <f>ROUND(MIN(1,IF(Input!$A$11="Weekly",CX24/(Formulas!$A$3*1),CX24/(Formulas!$A$3*2))),1)</f>
        <v>0</v>
      </c>
      <c r="DA24" s="79"/>
      <c r="DB24" s="79"/>
      <c r="DC24" s="77">
        <f t="shared" si="0"/>
        <v>0</v>
      </c>
      <c r="DD24" s="79"/>
      <c r="DE24" s="77">
        <f t="shared" si="1"/>
        <v>0</v>
      </c>
    </row>
    <row r="25" spans="1:109" s="35" customFormat="1" x14ac:dyDescent="0.25">
      <c r="A25" s="77"/>
      <c r="B25" s="77"/>
      <c r="C25" s="77"/>
      <c r="D25" s="78">
        <f>ROUND(MIN(1,IF(Input!$A$11="Weekly",B25/(Formulas!$A$3*1),B25/(Formulas!$A$3*2))),1)</f>
        <v>0</v>
      </c>
      <c r="E25" s="79"/>
      <c r="F25" s="77"/>
      <c r="G25" s="77"/>
      <c r="H25" s="78">
        <f>ROUND(MIN(1,IF(Input!$A$11="Weekly",F25/(Formulas!$A$3*1),F25/(Formulas!$A$3*2))),1)</f>
        <v>0</v>
      </c>
      <c r="I25" s="79"/>
      <c r="J25" s="77"/>
      <c r="K25" s="77"/>
      <c r="L25" s="78">
        <f>ROUND(MIN(1,IF(Input!$A$11="Weekly",J25/(Formulas!$A$3*1),J25/(Formulas!$A$3*2))),1)</f>
        <v>0</v>
      </c>
      <c r="M25" s="79"/>
      <c r="N25" s="77"/>
      <c r="O25" s="77"/>
      <c r="P25" s="78">
        <f>ROUND(MIN(1,IF(Input!$A$11="Weekly",N25/(Formulas!$A$3*1),N25/(Formulas!$A$3*2))),1)</f>
        <v>0</v>
      </c>
      <c r="Q25" s="79"/>
      <c r="R25" s="77"/>
      <c r="S25" s="77"/>
      <c r="T25" s="78">
        <f>ROUND(MIN(1,IF(Input!$A$11="Weekly",R25/(Formulas!$A$3*1),R25/(Formulas!$A$3*2))),1)</f>
        <v>0</v>
      </c>
      <c r="U25" s="79"/>
      <c r="V25" s="77"/>
      <c r="W25" s="77"/>
      <c r="X25" s="78">
        <f>ROUND(MIN(1,IF(Input!$A$11="Weekly",V25/(Formulas!$A$3*1),V25/(Formulas!$A$3*2))),1)</f>
        <v>0</v>
      </c>
      <c r="Y25" s="79"/>
      <c r="Z25" s="77"/>
      <c r="AA25" s="77"/>
      <c r="AB25" s="78">
        <f>ROUND(MIN(1,IF(Input!$A$11="Weekly",Z25/(Formulas!$A$3*1),Z25/(Formulas!$A$3*2))),1)</f>
        <v>0</v>
      </c>
      <c r="AC25" s="79"/>
      <c r="AD25" s="77"/>
      <c r="AE25" s="77"/>
      <c r="AF25" s="78">
        <f>ROUND(MIN(1,IF(Input!$A$11="Weekly",AD25/(Formulas!$A$3*1),AD25/(Formulas!$A$3*2))),1)</f>
        <v>0</v>
      </c>
      <c r="AG25" s="79"/>
      <c r="AH25" s="77"/>
      <c r="AI25" s="77"/>
      <c r="AJ25" s="78">
        <f>ROUND(MIN(1,IF(Input!$A$11="Weekly",AH25/(Formulas!$A$3*1),AH25/(Formulas!$A$3*2))),1)</f>
        <v>0</v>
      </c>
      <c r="AK25" s="79"/>
      <c r="AL25" s="77"/>
      <c r="AM25" s="77"/>
      <c r="AN25" s="78">
        <f>ROUND(MIN(1,IF(Input!$A$11="Weekly",AL25/(Formulas!$A$3*1),AL25/(Formulas!$A$3*2))),1)</f>
        <v>0</v>
      </c>
      <c r="AO25" s="79"/>
      <c r="AP25" s="77"/>
      <c r="AQ25" s="77"/>
      <c r="AR25" s="78">
        <f>ROUND(MIN(1,IF(Input!$A$11="Weekly",AP25/(Formulas!$A$3*1),AP25/(Formulas!$A$3*2))),1)</f>
        <v>0</v>
      </c>
      <c r="AS25" s="79"/>
      <c r="AT25" s="77"/>
      <c r="AU25" s="77"/>
      <c r="AV25" s="78">
        <f>ROUND(MIN(1,IF(Input!$A$11="Weekly",AT25/(Formulas!$A$3*1),AT25/(Formulas!$A$3*2))),1)</f>
        <v>0</v>
      </c>
      <c r="AW25" s="79"/>
      <c r="AX25" s="77"/>
      <c r="AY25" s="77"/>
      <c r="AZ25" s="78">
        <f>ROUND(MIN(1,IF(Input!$A$11="Weekly",AX25/(Formulas!$A$3*1),AX25/(Formulas!$A$3*2))),1)</f>
        <v>0</v>
      </c>
      <c r="BA25" s="79"/>
      <c r="BB25" s="77"/>
      <c r="BC25" s="77"/>
      <c r="BD25" s="78">
        <f>ROUND(MIN(1,IF(Input!$A$11="Weekly",BB25/(Formulas!$A$3*1),BB25/(Formulas!$A$3*2))),1)</f>
        <v>0</v>
      </c>
      <c r="BE25" s="79"/>
      <c r="BF25" s="77"/>
      <c r="BG25" s="77"/>
      <c r="BH25" s="78">
        <f>ROUND(MIN(1,IF(Input!$A$11="Weekly",BF25/(Formulas!$A$3*1),BF25/(Formulas!$A$3*2))),1)</f>
        <v>0</v>
      </c>
      <c r="BI25" s="79"/>
      <c r="BJ25" s="77"/>
      <c r="BK25" s="77"/>
      <c r="BL25" s="78">
        <f>ROUND(MIN(1,IF(Input!$A$11="Weekly",BJ25/(Formulas!$A$3*1),BJ25/(Formulas!$A$3*2))),1)</f>
        <v>0</v>
      </c>
      <c r="BM25" s="79"/>
      <c r="BN25" s="77"/>
      <c r="BO25" s="77"/>
      <c r="BP25" s="78">
        <f>ROUND(MIN(1,IF(Input!$A$11="Weekly",BN25/(Formulas!$A$3*1),BN25/(Formulas!$A$3*2))),1)</f>
        <v>0</v>
      </c>
      <c r="BQ25" s="79"/>
      <c r="BR25" s="77"/>
      <c r="BS25" s="77"/>
      <c r="BT25" s="78">
        <f>ROUND(MIN(1,IF(Input!$A$11="Weekly",BR25/(Formulas!$A$3*1),BR25/(Formulas!$A$3*2))),1)</f>
        <v>0</v>
      </c>
      <c r="BU25" s="79"/>
      <c r="BV25" s="77"/>
      <c r="BW25" s="77"/>
      <c r="BX25" s="78">
        <f>ROUND(MIN(1,IF(Input!$A$11="Weekly",BV25/(Formulas!$A$3*1),BV25/(Formulas!$A$3*2))),1)</f>
        <v>0</v>
      </c>
      <c r="BY25" s="79"/>
      <c r="BZ25" s="77"/>
      <c r="CA25" s="77"/>
      <c r="CB25" s="78">
        <f>ROUND(MIN(1,IF(Input!$A$11="Weekly",BZ25/(Formulas!$A$3*1),BZ25/(Formulas!$A$3*2))),1)</f>
        <v>0</v>
      </c>
      <c r="CC25" s="79"/>
      <c r="CD25" s="77"/>
      <c r="CE25" s="77"/>
      <c r="CF25" s="78">
        <f>ROUND(MIN(1,IF(Input!$A$11="Weekly",CD25/(Formulas!$A$3*1),CD25/(Formulas!$A$3*2))),1)</f>
        <v>0</v>
      </c>
      <c r="CG25" s="79"/>
      <c r="CH25" s="77"/>
      <c r="CI25" s="77"/>
      <c r="CJ25" s="78">
        <f>ROUND(MIN(1,IF(Input!$A$11="Weekly",CH25/(Formulas!$A$3*1),CH25/(Formulas!$A$3*2))),1)</f>
        <v>0</v>
      </c>
      <c r="CK25" s="79"/>
      <c r="CL25" s="77"/>
      <c r="CM25" s="77"/>
      <c r="CN25" s="78">
        <f>ROUND(MIN(1,IF(Input!$A$11="Weekly",CL25/(Formulas!$A$3*1),CL25/(Formulas!$A$3*2))),1)</f>
        <v>0</v>
      </c>
      <c r="CO25" s="79"/>
      <c r="CP25" s="77"/>
      <c r="CQ25" s="77"/>
      <c r="CR25" s="78">
        <f>ROUND(MIN(1,IF(Input!$A$11="Weekly",CP25/(Formulas!$A$3*1),CP25/(Formulas!$A$3*2))),1)</f>
        <v>0</v>
      </c>
      <c r="CS25" s="79"/>
      <c r="CT25" s="77"/>
      <c r="CU25" s="77"/>
      <c r="CV25" s="78">
        <f>ROUND(MIN(1,IF(Input!$A$11="Weekly",CT25/(Formulas!$A$3*1),CT25/(Formulas!$A$3*2))),1)</f>
        <v>0</v>
      </c>
      <c r="CW25" s="79"/>
      <c r="CX25" s="77"/>
      <c r="CY25" s="77"/>
      <c r="CZ25" s="78">
        <f>ROUND(MIN(1,IF(Input!$A$11="Weekly",CX25/(Formulas!$A$3*1),CX25/(Formulas!$A$3*2))),1)</f>
        <v>0</v>
      </c>
      <c r="DA25" s="79"/>
      <c r="DB25" s="79"/>
      <c r="DC25" s="77">
        <f t="shared" si="0"/>
        <v>0</v>
      </c>
      <c r="DD25" s="79"/>
      <c r="DE25" s="77">
        <f t="shared" si="1"/>
        <v>0</v>
      </c>
    </row>
    <row r="26" spans="1:109" s="35" customFormat="1" x14ac:dyDescent="0.25">
      <c r="A26" s="77"/>
      <c r="B26" s="77"/>
      <c r="C26" s="77"/>
      <c r="D26" s="78">
        <f>ROUND(MIN(1,IF(Input!$A$11="Weekly",B26/(Formulas!$A$3*1),B26/(Formulas!$A$3*2))),1)</f>
        <v>0</v>
      </c>
      <c r="E26" s="79"/>
      <c r="F26" s="77"/>
      <c r="G26" s="77"/>
      <c r="H26" s="78">
        <f>ROUND(MIN(1,IF(Input!$A$11="Weekly",F26/(Formulas!$A$3*1),F26/(Formulas!$A$3*2))),1)</f>
        <v>0</v>
      </c>
      <c r="I26" s="79"/>
      <c r="J26" s="77"/>
      <c r="K26" s="77"/>
      <c r="L26" s="78">
        <f>ROUND(MIN(1,IF(Input!$A$11="Weekly",J26/(Formulas!$A$3*1),J26/(Formulas!$A$3*2))),1)</f>
        <v>0</v>
      </c>
      <c r="M26" s="79"/>
      <c r="N26" s="77"/>
      <c r="O26" s="77"/>
      <c r="P26" s="78">
        <f>ROUND(MIN(1,IF(Input!$A$11="Weekly",N26/(Formulas!$A$3*1),N26/(Formulas!$A$3*2))),1)</f>
        <v>0</v>
      </c>
      <c r="Q26" s="79"/>
      <c r="R26" s="77"/>
      <c r="S26" s="77"/>
      <c r="T26" s="78">
        <f>ROUND(MIN(1,IF(Input!$A$11="Weekly",R26/(Formulas!$A$3*1),R26/(Formulas!$A$3*2))),1)</f>
        <v>0</v>
      </c>
      <c r="U26" s="79"/>
      <c r="V26" s="77"/>
      <c r="W26" s="77"/>
      <c r="X26" s="78">
        <f>ROUND(MIN(1,IF(Input!$A$11="Weekly",V26/(Formulas!$A$3*1),V26/(Formulas!$A$3*2))),1)</f>
        <v>0</v>
      </c>
      <c r="Y26" s="79"/>
      <c r="Z26" s="77"/>
      <c r="AA26" s="77"/>
      <c r="AB26" s="78">
        <f>ROUND(MIN(1,IF(Input!$A$11="Weekly",Z26/(Formulas!$A$3*1),Z26/(Formulas!$A$3*2))),1)</f>
        <v>0</v>
      </c>
      <c r="AC26" s="79"/>
      <c r="AD26" s="77"/>
      <c r="AE26" s="77"/>
      <c r="AF26" s="78">
        <f>ROUND(MIN(1,IF(Input!$A$11="Weekly",AD26/(Formulas!$A$3*1),AD26/(Formulas!$A$3*2))),1)</f>
        <v>0</v>
      </c>
      <c r="AG26" s="79"/>
      <c r="AH26" s="77"/>
      <c r="AI26" s="77"/>
      <c r="AJ26" s="78">
        <f>ROUND(MIN(1,IF(Input!$A$11="Weekly",AH26/(Formulas!$A$3*1),AH26/(Formulas!$A$3*2))),1)</f>
        <v>0</v>
      </c>
      <c r="AK26" s="79"/>
      <c r="AL26" s="77"/>
      <c r="AM26" s="77"/>
      <c r="AN26" s="78">
        <f>ROUND(MIN(1,IF(Input!$A$11="Weekly",AL26/(Formulas!$A$3*1),AL26/(Formulas!$A$3*2))),1)</f>
        <v>0</v>
      </c>
      <c r="AO26" s="79"/>
      <c r="AP26" s="77"/>
      <c r="AQ26" s="77"/>
      <c r="AR26" s="78">
        <f>ROUND(MIN(1,IF(Input!$A$11="Weekly",AP26/(Formulas!$A$3*1),AP26/(Formulas!$A$3*2))),1)</f>
        <v>0</v>
      </c>
      <c r="AS26" s="79"/>
      <c r="AT26" s="77"/>
      <c r="AU26" s="77"/>
      <c r="AV26" s="78">
        <f>ROUND(MIN(1,IF(Input!$A$11="Weekly",AT26/(Formulas!$A$3*1),AT26/(Formulas!$A$3*2))),1)</f>
        <v>0</v>
      </c>
      <c r="AW26" s="79"/>
      <c r="AX26" s="77"/>
      <c r="AY26" s="77"/>
      <c r="AZ26" s="78">
        <f>ROUND(MIN(1,IF(Input!$A$11="Weekly",AX26/(Formulas!$A$3*1),AX26/(Formulas!$A$3*2))),1)</f>
        <v>0</v>
      </c>
      <c r="BA26" s="79"/>
      <c r="BB26" s="77"/>
      <c r="BC26" s="77"/>
      <c r="BD26" s="78">
        <f>ROUND(MIN(1,IF(Input!$A$11="Weekly",BB26/(Formulas!$A$3*1),BB26/(Formulas!$A$3*2))),1)</f>
        <v>0</v>
      </c>
      <c r="BE26" s="79"/>
      <c r="BF26" s="77"/>
      <c r="BG26" s="77"/>
      <c r="BH26" s="78">
        <f>ROUND(MIN(1,IF(Input!$A$11="Weekly",BF26/(Formulas!$A$3*1),BF26/(Formulas!$A$3*2))),1)</f>
        <v>0</v>
      </c>
      <c r="BI26" s="79"/>
      <c r="BJ26" s="77"/>
      <c r="BK26" s="77"/>
      <c r="BL26" s="78">
        <f>ROUND(MIN(1,IF(Input!$A$11="Weekly",BJ26/(Formulas!$A$3*1),BJ26/(Formulas!$A$3*2))),1)</f>
        <v>0</v>
      </c>
      <c r="BM26" s="79"/>
      <c r="BN26" s="77"/>
      <c r="BO26" s="77"/>
      <c r="BP26" s="78">
        <f>ROUND(MIN(1,IF(Input!$A$11="Weekly",BN26/(Formulas!$A$3*1),BN26/(Formulas!$A$3*2))),1)</f>
        <v>0</v>
      </c>
      <c r="BQ26" s="79"/>
      <c r="BR26" s="77"/>
      <c r="BS26" s="77"/>
      <c r="BT26" s="78">
        <f>ROUND(MIN(1,IF(Input!$A$11="Weekly",BR26/(Formulas!$A$3*1),BR26/(Formulas!$A$3*2))),1)</f>
        <v>0</v>
      </c>
      <c r="BU26" s="79"/>
      <c r="BV26" s="77"/>
      <c r="BW26" s="77"/>
      <c r="BX26" s="78">
        <f>ROUND(MIN(1,IF(Input!$A$11="Weekly",BV26/(Formulas!$A$3*1),BV26/(Formulas!$A$3*2))),1)</f>
        <v>0</v>
      </c>
      <c r="BY26" s="79"/>
      <c r="BZ26" s="77"/>
      <c r="CA26" s="77"/>
      <c r="CB26" s="78">
        <f>ROUND(MIN(1,IF(Input!$A$11="Weekly",BZ26/(Formulas!$A$3*1),BZ26/(Formulas!$A$3*2))),1)</f>
        <v>0</v>
      </c>
      <c r="CC26" s="79"/>
      <c r="CD26" s="77"/>
      <c r="CE26" s="77"/>
      <c r="CF26" s="78">
        <f>ROUND(MIN(1,IF(Input!$A$11="Weekly",CD26/(Formulas!$A$3*1),CD26/(Formulas!$A$3*2))),1)</f>
        <v>0</v>
      </c>
      <c r="CG26" s="79"/>
      <c r="CH26" s="77"/>
      <c r="CI26" s="77"/>
      <c r="CJ26" s="78">
        <f>ROUND(MIN(1,IF(Input!$A$11="Weekly",CH26/(Formulas!$A$3*1),CH26/(Formulas!$A$3*2))),1)</f>
        <v>0</v>
      </c>
      <c r="CK26" s="79"/>
      <c r="CL26" s="77"/>
      <c r="CM26" s="77"/>
      <c r="CN26" s="78">
        <f>ROUND(MIN(1,IF(Input!$A$11="Weekly",CL26/(Formulas!$A$3*1),CL26/(Formulas!$A$3*2))),1)</f>
        <v>0</v>
      </c>
      <c r="CO26" s="79"/>
      <c r="CP26" s="77"/>
      <c r="CQ26" s="77"/>
      <c r="CR26" s="78">
        <f>ROUND(MIN(1,IF(Input!$A$11="Weekly",CP26/(Formulas!$A$3*1),CP26/(Formulas!$A$3*2))),1)</f>
        <v>0</v>
      </c>
      <c r="CS26" s="79"/>
      <c r="CT26" s="77"/>
      <c r="CU26" s="77"/>
      <c r="CV26" s="78">
        <f>ROUND(MIN(1,IF(Input!$A$11="Weekly",CT26/(Formulas!$A$3*1),CT26/(Formulas!$A$3*2))),1)</f>
        <v>0</v>
      </c>
      <c r="CW26" s="79"/>
      <c r="CX26" s="77"/>
      <c r="CY26" s="77"/>
      <c r="CZ26" s="78">
        <f>ROUND(MIN(1,IF(Input!$A$11="Weekly",CX26/(Formulas!$A$3*1),CX26/(Formulas!$A$3*2))),1)</f>
        <v>0</v>
      </c>
      <c r="DA26" s="79"/>
      <c r="DB26" s="79"/>
      <c r="DC26" s="77">
        <f t="shared" si="0"/>
        <v>0</v>
      </c>
      <c r="DD26" s="79"/>
      <c r="DE26" s="77">
        <f t="shared" si="1"/>
        <v>0</v>
      </c>
    </row>
    <row r="27" spans="1:109" s="35" customFormat="1" x14ac:dyDescent="0.25">
      <c r="A27" s="77"/>
      <c r="B27" s="77"/>
      <c r="C27" s="77"/>
      <c r="D27" s="78">
        <f>ROUND(MIN(1,IF(Input!$A$11="Weekly",B27/(Formulas!$A$3*1),B27/(Formulas!$A$3*2))),1)</f>
        <v>0</v>
      </c>
      <c r="E27" s="79"/>
      <c r="F27" s="77"/>
      <c r="G27" s="77"/>
      <c r="H27" s="78">
        <f>ROUND(MIN(1,IF(Input!$A$11="Weekly",F27/(Formulas!$A$3*1),F27/(Formulas!$A$3*2))),1)</f>
        <v>0</v>
      </c>
      <c r="I27" s="79"/>
      <c r="J27" s="77"/>
      <c r="K27" s="77"/>
      <c r="L27" s="78">
        <f>ROUND(MIN(1,IF(Input!$A$11="Weekly",J27/(Formulas!$A$3*1),J27/(Formulas!$A$3*2))),1)</f>
        <v>0</v>
      </c>
      <c r="M27" s="79"/>
      <c r="N27" s="77"/>
      <c r="O27" s="77"/>
      <c r="P27" s="78">
        <f>ROUND(MIN(1,IF(Input!$A$11="Weekly",N27/(Formulas!$A$3*1),N27/(Formulas!$A$3*2))),1)</f>
        <v>0</v>
      </c>
      <c r="Q27" s="79"/>
      <c r="R27" s="77"/>
      <c r="S27" s="77"/>
      <c r="T27" s="78">
        <f>ROUND(MIN(1,IF(Input!$A$11="Weekly",R27/(Formulas!$A$3*1),R27/(Formulas!$A$3*2))),1)</f>
        <v>0</v>
      </c>
      <c r="U27" s="79"/>
      <c r="V27" s="77"/>
      <c r="W27" s="77"/>
      <c r="X27" s="78">
        <f>ROUND(MIN(1,IF(Input!$A$11="Weekly",V27/(Formulas!$A$3*1),V27/(Formulas!$A$3*2))),1)</f>
        <v>0</v>
      </c>
      <c r="Y27" s="79"/>
      <c r="Z27" s="77"/>
      <c r="AA27" s="77"/>
      <c r="AB27" s="78">
        <f>ROUND(MIN(1,IF(Input!$A$11="Weekly",Z27/(Formulas!$A$3*1),Z27/(Formulas!$A$3*2))),1)</f>
        <v>0</v>
      </c>
      <c r="AC27" s="79"/>
      <c r="AD27" s="77"/>
      <c r="AE27" s="77"/>
      <c r="AF27" s="78">
        <f>ROUND(MIN(1,IF(Input!$A$11="Weekly",AD27/(Formulas!$A$3*1),AD27/(Formulas!$A$3*2))),1)</f>
        <v>0</v>
      </c>
      <c r="AG27" s="79"/>
      <c r="AH27" s="77"/>
      <c r="AI27" s="77"/>
      <c r="AJ27" s="78">
        <f>ROUND(MIN(1,IF(Input!$A$11="Weekly",AH27/(Formulas!$A$3*1),AH27/(Formulas!$A$3*2))),1)</f>
        <v>0</v>
      </c>
      <c r="AK27" s="79"/>
      <c r="AL27" s="77"/>
      <c r="AM27" s="77"/>
      <c r="AN27" s="78">
        <f>ROUND(MIN(1,IF(Input!$A$11="Weekly",AL27/(Formulas!$A$3*1),AL27/(Formulas!$A$3*2))),1)</f>
        <v>0</v>
      </c>
      <c r="AO27" s="79"/>
      <c r="AP27" s="77"/>
      <c r="AQ27" s="77"/>
      <c r="AR27" s="78">
        <f>ROUND(MIN(1,IF(Input!$A$11="Weekly",AP27/(Formulas!$A$3*1),AP27/(Formulas!$A$3*2))),1)</f>
        <v>0</v>
      </c>
      <c r="AS27" s="79"/>
      <c r="AT27" s="77"/>
      <c r="AU27" s="77"/>
      <c r="AV27" s="78">
        <f>ROUND(MIN(1,IF(Input!$A$11="Weekly",AT27/(Formulas!$A$3*1),AT27/(Formulas!$A$3*2))),1)</f>
        <v>0</v>
      </c>
      <c r="AW27" s="79"/>
      <c r="AX27" s="77"/>
      <c r="AY27" s="77"/>
      <c r="AZ27" s="78">
        <f>ROUND(MIN(1,IF(Input!$A$11="Weekly",AX27/(Formulas!$A$3*1),AX27/(Formulas!$A$3*2))),1)</f>
        <v>0</v>
      </c>
      <c r="BA27" s="79"/>
      <c r="BB27" s="77"/>
      <c r="BC27" s="77"/>
      <c r="BD27" s="78">
        <f>ROUND(MIN(1,IF(Input!$A$11="Weekly",BB27/(Formulas!$A$3*1),BB27/(Formulas!$A$3*2))),1)</f>
        <v>0</v>
      </c>
      <c r="BE27" s="79"/>
      <c r="BF27" s="77"/>
      <c r="BG27" s="77"/>
      <c r="BH27" s="78">
        <f>ROUND(MIN(1,IF(Input!$A$11="Weekly",BF27/(Formulas!$A$3*1),BF27/(Formulas!$A$3*2))),1)</f>
        <v>0</v>
      </c>
      <c r="BI27" s="79"/>
      <c r="BJ27" s="77"/>
      <c r="BK27" s="77"/>
      <c r="BL27" s="78">
        <f>ROUND(MIN(1,IF(Input!$A$11="Weekly",BJ27/(Formulas!$A$3*1),BJ27/(Formulas!$A$3*2))),1)</f>
        <v>0</v>
      </c>
      <c r="BM27" s="79"/>
      <c r="BN27" s="77"/>
      <c r="BO27" s="77"/>
      <c r="BP27" s="78">
        <f>ROUND(MIN(1,IF(Input!$A$11="Weekly",BN27/(Formulas!$A$3*1),BN27/(Formulas!$A$3*2))),1)</f>
        <v>0</v>
      </c>
      <c r="BQ27" s="79"/>
      <c r="BR27" s="77"/>
      <c r="BS27" s="77"/>
      <c r="BT27" s="78">
        <f>ROUND(MIN(1,IF(Input!$A$11="Weekly",BR27/(Formulas!$A$3*1),BR27/(Formulas!$A$3*2))),1)</f>
        <v>0</v>
      </c>
      <c r="BU27" s="79"/>
      <c r="BV27" s="77"/>
      <c r="BW27" s="77"/>
      <c r="BX27" s="78">
        <f>ROUND(MIN(1,IF(Input!$A$11="Weekly",BV27/(Formulas!$A$3*1),BV27/(Formulas!$A$3*2))),1)</f>
        <v>0</v>
      </c>
      <c r="BY27" s="79"/>
      <c r="BZ27" s="77"/>
      <c r="CA27" s="77"/>
      <c r="CB27" s="78">
        <f>ROUND(MIN(1,IF(Input!$A$11="Weekly",BZ27/(Formulas!$A$3*1),BZ27/(Formulas!$A$3*2))),1)</f>
        <v>0</v>
      </c>
      <c r="CC27" s="79"/>
      <c r="CD27" s="77"/>
      <c r="CE27" s="77"/>
      <c r="CF27" s="78">
        <f>ROUND(MIN(1,IF(Input!$A$11="Weekly",CD27/(Formulas!$A$3*1),CD27/(Formulas!$A$3*2))),1)</f>
        <v>0</v>
      </c>
      <c r="CG27" s="79"/>
      <c r="CH27" s="77"/>
      <c r="CI27" s="77"/>
      <c r="CJ27" s="78">
        <f>ROUND(MIN(1,IF(Input!$A$11="Weekly",CH27/(Formulas!$A$3*1),CH27/(Formulas!$A$3*2))),1)</f>
        <v>0</v>
      </c>
      <c r="CK27" s="79"/>
      <c r="CL27" s="77"/>
      <c r="CM27" s="77"/>
      <c r="CN27" s="78">
        <f>ROUND(MIN(1,IF(Input!$A$11="Weekly",CL27/(Formulas!$A$3*1),CL27/(Formulas!$A$3*2))),1)</f>
        <v>0</v>
      </c>
      <c r="CO27" s="79"/>
      <c r="CP27" s="77"/>
      <c r="CQ27" s="77"/>
      <c r="CR27" s="78">
        <f>ROUND(MIN(1,IF(Input!$A$11="Weekly",CP27/(Formulas!$A$3*1),CP27/(Formulas!$A$3*2))),1)</f>
        <v>0</v>
      </c>
      <c r="CS27" s="79"/>
      <c r="CT27" s="77"/>
      <c r="CU27" s="77"/>
      <c r="CV27" s="78">
        <f>ROUND(MIN(1,IF(Input!$A$11="Weekly",CT27/(Formulas!$A$3*1),CT27/(Formulas!$A$3*2))),1)</f>
        <v>0</v>
      </c>
      <c r="CW27" s="79"/>
      <c r="CX27" s="77"/>
      <c r="CY27" s="77"/>
      <c r="CZ27" s="78">
        <f>ROUND(MIN(1,IF(Input!$A$11="Weekly",CX27/(Formulas!$A$3*1),CX27/(Formulas!$A$3*2))),1)</f>
        <v>0</v>
      </c>
      <c r="DA27" s="79"/>
      <c r="DB27" s="79"/>
      <c r="DC27" s="77">
        <f t="shared" si="0"/>
        <v>0</v>
      </c>
      <c r="DD27" s="79"/>
      <c r="DE27" s="77">
        <f t="shared" si="1"/>
        <v>0</v>
      </c>
    </row>
    <row r="28" spans="1:109" s="35" customFormat="1" x14ac:dyDescent="0.25">
      <c r="A28" s="77"/>
      <c r="B28" s="77"/>
      <c r="C28" s="77"/>
      <c r="D28" s="78">
        <f>ROUND(MIN(1,IF(Input!$A$11="Weekly",B28/(Formulas!$A$3*1),B28/(Formulas!$A$3*2))),1)</f>
        <v>0</v>
      </c>
      <c r="E28" s="79"/>
      <c r="F28" s="77"/>
      <c r="G28" s="77"/>
      <c r="H28" s="78">
        <f>ROUND(MIN(1,IF(Input!$A$11="Weekly",F28/(Formulas!$A$3*1),F28/(Formulas!$A$3*2))),1)</f>
        <v>0</v>
      </c>
      <c r="I28" s="79"/>
      <c r="J28" s="77"/>
      <c r="K28" s="77"/>
      <c r="L28" s="78">
        <f>ROUND(MIN(1,IF(Input!$A$11="Weekly",J28/(Formulas!$A$3*1),J28/(Formulas!$A$3*2))),1)</f>
        <v>0</v>
      </c>
      <c r="M28" s="79"/>
      <c r="N28" s="77"/>
      <c r="O28" s="77"/>
      <c r="P28" s="78">
        <f>ROUND(MIN(1,IF(Input!$A$11="Weekly",N28/(Formulas!$A$3*1),N28/(Formulas!$A$3*2))),1)</f>
        <v>0</v>
      </c>
      <c r="Q28" s="79"/>
      <c r="R28" s="77"/>
      <c r="S28" s="77"/>
      <c r="T28" s="78">
        <f>ROUND(MIN(1,IF(Input!$A$11="Weekly",R28/(Formulas!$A$3*1),R28/(Formulas!$A$3*2))),1)</f>
        <v>0</v>
      </c>
      <c r="U28" s="79"/>
      <c r="V28" s="77"/>
      <c r="W28" s="77"/>
      <c r="X28" s="78">
        <f>ROUND(MIN(1,IF(Input!$A$11="Weekly",V28/(Formulas!$A$3*1),V28/(Formulas!$A$3*2))),1)</f>
        <v>0</v>
      </c>
      <c r="Y28" s="79"/>
      <c r="Z28" s="77"/>
      <c r="AA28" s="77"/>
      <c r="AB28" s="78">
        <f>ROUND(MIN(1,IF(Input!$A$11="Weekly",Z28/(Formulas!$A$3*1),Z28/(Formulas!$A$3*2))),1)</f>
        <v>0</v>
      </c>
      <c r="AC28" s="79"/>
      <c r="AD28" s="77"/>
      <c r="AE28" s="77"/>
      <c r="AF28" s="78">
        <f>ROUND(MIN(1,IF(Input!$A$11="Weekly",AD28/(Formulas!$A$3*1),AD28/(Formulas!$A$3*2))),1)</f>
        <v>0</v>
      </c>
      <c r="AG28" s="79"/>
      <c r="AH28" s="77"/>
      <c r="AI28" s="77"/>
      <c r="AJ28" s="78">
        <f>ROUND(MIN(1,IF(Input!$A$11="Weekly",AH28/(Formulas!$A$3*1),AH28/(Formulas!$A$3*2))),1)</f>
        <v>0</v>
      </c>
      <c r="AK28" s="79"/>
      <c r="AL28" s="77"/>
      <c r="AM28" s="77"/>
      <c r="AN28" s="78">
        <f>ROUND(MIN(1,IF(Input!$A$11="Weekly",AL28/(Formulas!$A$3*1),AL28/(Formulas!$A$3*2))),1)</f>
        <v>0</v>
      </c>
      <c r="AO28" s="79"/>
      <c r="AP28" s="77"/>
      <c r="AQ28" s="77"/>
      <c r="AR28" s="78">
        <f>ROUND(MIN(1,IF(Input!$A$11="Weekly",AP28/(Formulas!$A$3*1),AP28/(Formulas!$A$3*2))),1)</f>
        <v>0</v>
      </c>
      <c r="AS28" s="79"/>
      <c r="AT28" s="77"/>
      <c r="AU28" s="77"/>
      <c r="AV28" s="78">
        <f>ROUND(MIN(1,IF(Input!$A$11="Weekly",AT28/(Formulas!$A$3*1),AT28/(Formulas!$A$3*2))),1)</f>
        <v>0</v>
      </c>
      <c r="AW28" s="79"/>
      <c r="AX28" s="77"/>
      <c r="AY28" s="77"/>
      <c r="AZ28" s="78">
        <f>ROUND(MIN(1,IF(Input!$A$11="Weekly",AX28/(Formulas!$A$3*1),AX28/(Formulas!$A$3*2))),1)</f>
        <v>0</v>
      </c>
      <c r="BA28" s="79"/>
      <c r="BB28" s="77"/>
      <c r="BC28" s="77"/>
      <c r="BD28" s="78">
        <f>ROUND(MIN(1,IF(Input!$A$11="Weekly",BB28/(Formulas!$A$3*1),BB28/(Formulas!$A$3*2))),1)</f>
        <v>0</v>
      </c>
      <c r="BE28" s="79"/>
      <c r="BF28" s="77"/>
      <c r="BG28" s="77"/>
      <c r="BH28" s="78">
        <f>ROUND(MIN(1,IF(Input!$A$11="Weekly",BF28/(Formulas!$A$3*1),BF28/(Formulas!$A$3*2))),1)</f>
        <v>0</v>
      </c>
      <c r="BI28" s="79"/>
      <c r="BJ28" s="77"/>
      <c r="BK28" s="77"/>
      <c r="BL28" s="78">
        <f>ROUND(MIN(1,IF(Input!$A$11="Weekly",BJ28/(Formulas!$A$3*1),BJ28/(Formulas!$A$3*2))),1)</f>
        <v>0</v>
      </c>
      <c r="BM28" s="79"/>
      <c r="BN28" s="77"/>
      <c r="BO28" s="77"/>
      <c r="BP28" s="78">
        <f>ROUND(MIN(1,IF(Input!$A$11="Weekly",BN28/(Formulas!$A$3*1),BN28/(Formulas!$A$3*2))),1)</f>
        <v>0</v>
      </c>
      <c r="BQ28" s="79"/>
      <c r="BR28" s="77"/>
      <c r="BS28" s="77"/>
      <c r="BT28" s="78">
        <f>ROUND(MIN(1,IF(Input!$A$11="Weekly",BR28/(Formulas!$A$3*1),BR28/(Formulas!$A$3*2))),1)</f>
        <v>0</v>
      </c>
      <c r="BU28" s="79"/>
      <c r="BV28" s="77"/>
      <c r="BW28" s="77"/>
      <c r="BX28" s="78">
        <f>ROUND(MIN(1,IF(Input!$A$11="Weekly",BV28/(Formulas!$A$3*1),BV28/(Formulas!$A$3*2))),1)</f>
        <v>0</v>
      </c>
      <c r="BY28" s="79"/>
      <c r="BZ28" s="77"/>
      <c r="CA28" s="77"/>
      <c r="CB28" s="78">
        <f>ROUND(MIN(1,IF(Input!$A$11="Weekly",BZ28/(Formulas!$A$3*1),BZ28/(Formulas!$A$3*2))),1)</f>
        <v>0</v>
      </c>
      <c r="CC28" s="79"/>
      <c r="CD28" s="77"/>
      <c r="CE28" s="77"/>
      <c r="CF28" s="78">
        <f>ROUND(MIN(1,IF(Input!$A$11="Weekly",CD28/(Formulas!$A$3*1),CD28/(Formulas!$A$3*2))),1)</f>
        <v>0</v>
      </c>
      <c r="CG28" s="79"/>
      <c r="CH28" s="77"/>
      <c r="CI28" s="77"/>
      <c r="CJ28" s="78">
        <f>ROUND(MIN(1,IF(Input!$A$11="Weekly",CH28/(Formulas!$A$3*1),CH28/(Formulas!$A$3*2))),1)</f>
        <v>0</v>
      </c>
      <c r="CK28" s="79"/>
      <c r="CL28" s="77"/>
      <c r="CM28" s="77"/>
      <c r="CN28" s="78">
        <f>ROUND(MIN(1,IF(Input!$A$11="Weekly",CL28/(Formulas!$A$3*1),CL28/(Formulas!$A$3*2))),1)</f>
        <v>0</v>
      </c>
      <c r="CO28" s="79"/>
      <c r="CP28" s="77"/>
      <c r="CQ28" s="77"/>
      <c r="CR28" s="78">
        <f>ROUND(MIN(1,IF(Input!$A$11="Weekly",CP28/(Formulas!$A$3*1),CP28/(Formulas!$A$3*2))),1)</f>
        <v>0</v>
      </c>
      <c r="CS28" s="79"/>
      <c r="CT28" s="77"/>
      <c r="CU28" s="77"/>
      <c r="CV28" s="78">
        <f>ROUND(MIN(1,IF(Input!$A$11="Weekly",CT28/(Formulas!$A$3*1),CT28/(Formulas!$A$3*2))),1)</f>
        <v>0</v>
      </c>
      <c r="CW28" s="79"/>
      <c r="CX28" s="77"/>
      <c r="CY28" s="77"/>
      <c r="CZ28" s="78">
        <f>ROUND(MIN(1,IF(Input!$A$11="Weekly",CX28/(Formulas!$A$3*1),CX28/(Formulas!$A$3*2))),1)</f>
        <v>0</v>
      </c>
      <c r="DA28" s="79"/>
      <c r="DB28" s="79"/>
      <c r="DC28" s="77">
        <f t="shared" si="0"/>
        <v>0</v>
      </c>
      <c r="DD28" s="79"/>
      <c r="DE28" s="77">
        <f t="shared" si="1"/>
        <v>0</v>
      </c>
    </row>
    <row r="29" spans="1:109" s="35" customFormat="1" x14ac:dyDescent="0.25">
      <c r="A29" s="77"/>
      <c r="B29" s="77"/>
      <c r="C29" s="77"/>
      <c r="D29" s="78">
        <f>ROUND(MIN(1,IF(Input!$A$11="Weekly",B29/(Formulas!$A$3*1),B29/(Formulas!$A$3*2))),1)</f>
        <v>0</v>
      </c>
      <c r="E29" s="79"/>
      <c r="F29" s="77"/>
      <c r="G29" s="77"/>
      <c r="H29" s="78">
        <f>ROUND(MIN(1,IF(Input!$A$11="Weekly",F29/(Formulas!$A$3*1),F29/(Formulas!$A$3*2))),1)</f>
        <v>0</v>
      </c>
      <c r="I29" s="79"/>
      <c r="J29" s="77"/>
      <c r="K29" s="77"/>
      <c r="L29" s="78">
        <f>ROUND(MIN(1,IF(Input!$A$11="Weekly",J29/(Formulas!$A$3*1),J29/(Formulas!$A$3*2))),1)</f>
        <v>0</v>
      </c>
      <c r="M29" s="79"/>
      <c r="N29" s="77"/>
      <c r="O29" s="77"/>
      <c r="P29" s="78">
        <f>ROUND(MIN(1,IF(Input!$A$11="Weekly",N29/(Formulas!$A$3*1),N29/(Formulas!$A$3*2))),1)</f>
        <v>0</v>
      </c>
      <c r="Q29" s="79"/>
      <c r="R29" s="77"/>
      <c r="S29" s="77"/>
      <c r="T29" s="78">
        <f>ROUND(MIN(1,IF(Input!$A$11="Weekly",R29/(Formulas!$A$3*1),R29/(Formulas!$A$3*2))),1)</f>
        <v>0</v>
      </c>
      <c r="U29" s="79"/>
      <c r="V29" s="77"/>
      <c r="W29" s="77"/>
      <c r="X29" s="78">
        <f>ROUND(MIN(1,IF(Input!$A$11="Weekly",V29/(Formulas!$A$3*1),V29/(Formulas!$A$3*2))),1)</f>
        <v>0</v>
      </c>
      <c r="Y29" s="79"/>
      <c r="Z29" s="77"/>
      <c r="AA29" s="77"/>
      <c r="AB29" s="78">
        <f>ROUND(MIN(1,IF(Input!$A$11="Weekly",Z29/(Formulas!$A$3*1),Z29/(Formulas!$A$3*2))),1)</f>
        <v>0</v>
      </c>
      <c r="AC29" s="79"/>
      <c r="AD29" s="77"/>
      <c r="AE29" s="77"/>
      <c r="AF29" s="78">
        <f>ROUND(MIN(1,IF(Input!$A$11="Weekly",AD29/(Formulas!$A$3*1),AD29/(Formulas!$A$3*2))),1)</f>
        <v>0</v>
      </c>
      <c r="AG29" s="79"/>
      <c r="AH29" s="77"/>
      <c r="AI29" s="77"/>
      <c r="AJ29" s="78">
        <f>ROUND(MIN(1,IF(Input!$A$11="Weekly",AH29/(Formulas!$A$3*1),AH29/(Formulas!$A$3*2))),1)</f>
        <v>0</v>
      </c>
      <c r="AK29" s="79"/>
      <c r="AL29" s="77"/>
      <c r="AM29" s="77"/>
      <c r="AN29" s="78">
        <f>ROUND(MIN(1,IF(Input!$A$11="Weekly",AL29/(Formulas!$A$3*1),AL29/(Formulas!$A$3*2))),1)</f>
        <v>0</v>
      </c>
      <c r="AO29" s="79"/>
      <c r="AP29" s="77"/>
      <c r="AQ29" s="77"/>
      <c r="AR29" s="78">
        <f>ROUND(MIN(1,IF(Input!$A$11="Weekly",AP29/(Formulas!$A$3*1),AP29/(Formulas!$A$3*2))),1)</f>
        <v>0</v>
      </c>
      <c r="AS29" s="79"/>
      <c r="AT29" s="77"/>
      <c r="AU29" s="77"/>
      <c r="AV29" s="78">
        <f>ROUND(MIN(1,IF(Input!$A$11="Weekly",AT29/(Formulas!$A$3*1),AT29/(Formulas!$A$3*2))),1)</f>
        <v>0</v>
      </c>
      <c r="AW29" s="79"/>
      <c r="AX29" s="77"/>
      <c r="AY29" s="77"/>
      <c r="AZ29" s="78">
        <f>ROUND(MIN(1,IF(Input!$A$11="Weekly",AX29/(Formulas!$A$3*1),AX29/(Formulas!$A$3*2))),1)</f>
        <v>0</v>
      </c>
      <c r="BA29" s="79"/>
      <c r="BB29" s="77"/>
      <c r="BC29" s="77"/>
      <c r="BD29" s="78">
        <f>ROUND(MIN(1,IF(Input!$A$11="Weekly",BB29/(Formulas!$A$3*1),BB29/(Formulas!$A$3*2))),1)</f>
        <v>0</v>
      </c>
      <c r="BE29" s="79"/>
      <c r="BF29" s="77"/>
      <c r="BG29" s="77"/>
      <c r="BH29" s="78">
        <f>ROUND(MIN(1,IF(Input!$A$11="Weekly",BF29/(Formulas!$A$3*1),BF29/(Formulas!$A$3*2))),1)</f>
        <v>0</v>
      </c>
      <c r="BI29" s="79"/>
      <c r="BJ29" s="77"/>
      <c r="BK29" s="77"/>
      <c r="BL29" s="78">
        <f>ROUND(MIN(1,IF(Input!$A$11="Weekly",BJ29/(Formulas!$A$3*1),BJ29/(Formulas!$A$3*2))),1)</f>
        <v>0</v>
      </c>
      <c r="BM29" s="79"/>
      <c r="BN29" s="77"/>
      <c r="BO29" s="77"/>
      <c r="BP29" s="78">
        <f>ROUND(MIN(1,IF(Input!$A$11="Weekly",BN29/(Formulas!$A$3*1),BN29/(Formulas!$A$3*2))),1)</f>
        <v>0</v>
      </c>
      <c r="BQ29" s="79"/>
      <c r="BR29" s="77"/>
      <c r="BS29" s="77"/>
      <c r="BT29" s="78">
        <f>ROUND(MIN(1,IF(Input!$A$11="Weekly",BR29/(Formulas!$A$3*1),BR29/(Formulas!$A$3*2))),1)</f>
        <v>0</v>
      </c>
      <c r="BU29" s="79"/>
      <c r="BV29" s="77"/>
      <c r="BW29" s="77"/>
      <c r="BX29" s="78">
        <f>ROUND(MIN(1,IF(Input!$A$11="Weekly",BV29/(Formulas!$A$3*1),BV29/(Formulas!$A$3*2))),1)</f>
        <v>0</v>
      </c>
      <c r="BY29" s="79"/>
      <c r="BZ29" s="77"/>
      <c r="CA29" s="77"/>
      <c r="CB29" s="78">
        <f>ROUND(MIN(1,IF(Input!$A$11="Weekly",BZ29/(Formulas!$A$3*1),BZ29/(Formulas!$A$3*2))),1)</f>
        <v>0</v>
      </c>
      <c r="CC29" s="79"/>
      <c r="CD29" s="77"/>
      <c r="CE29" s="77"/>
      <c r="CF29" s="78">
        <f>ROUND(MIN(1,IF(Input!$A$11="Weekly",CD29/(Formulas!$A$3*1),CD29/(Formulas!$A$3*2))),1)</f>
        <v>0</v>
      </c>
      <c r="CG29" s="79"/>
      <c r="CH29" s="77"/>
      <c r="CI29" s="77"/>
      <c r="CJ29" s="78">
        <f>ROUND(MIN(1,IF(Input!$A$11="Weekly",CH29/(Formulas!$A$3*1),CH29/(Formulas!$A$3*2))),1)</f>
        <v>0</v>
      </c>
      <c r="CK29" s="79"/>
      <c r="CL29" s="77"/>
      <c r="CM29" s="77"/>
      <c r="CN29" s="78">
        <f>ROUND(MIN(1,IF(Input!$A$11="Weekly",CL29/(Formulas!$A$3*1),CL29/(Formulas!$A$3*2))),1)</f>
        <v>0</v>
      </c>
      <c r="CO29" s="79"/>
      <c r="CP29" s="77"/>
      <c r="CQ29" s="77"/>
      <c r="CR29" s="78">
        <f>ROUND(MIN(1,IF(Input!$A$11="Weekly",CP29/(Formulas!$A$3*1),CP29/(Formulas!$A$3*2))),1)</f>
        <v>0</v>
      </c>
      <c r="CS29" s="79"/>
      <c r="CT29" s="77"/>
      <c r="CU29" s="77"/>
      <c r="CV29" s="78">
        <f>ROUND(MIN(1,IF(Input!$A$11="Weekly",CT29/(Formulas!$A$3*1),CT29/(Formulas!$A$3*2))),1)</f>
        <v>0</v>
      </c>
      <c r="CW29" s="79"/>
      <c r="CX29" s="77"/>
      <c r="CY29" s="77"/>
      <c r="CZ29" s="78">
        <f>ROUND(MIN(1,IF(Input!$A$11="Weekly",CX29/(Formulas!$A$3*1),CX29/(Formulas!$A$3*2))),1)</f>
        <v>0</v>
      </c>
      <c r="DA29" s="79"/>
      <c r="DB29" s="79"/>
      <c r="DC29" s="77">
        <f t="shared" si="0"/>
        <v>0</v>
      </c>
      <c r="DD29" s="79"/>
      <c r="DE29" s="77">
        <f t="shared" si="1"/>
        <v>0</v>
      </c>
    </row>
    <row r="30" spans="1:109" s="35" customFormat="1" x14ac:dyDescent="0.25">
      <c r="A30" s="77"/>
      <c r="B30" s="77"/>
      <c r="C30" s="77"/>
      <c r="D30" s="78">
        <f>ROUND(MIN(1,IF(Input!$A$11="Weekly",B30/(Formulas!$A$3*1),B30/(Formulas!$A$3*2))),1)</f>
        <v>0</v>
      </c>
      <c r="E30" s="79"/>
      <c r="F30" s="77"/>
      <c r="G30" s="77"/>
      <c r="H30" s="78">
        <f>ROUND(MIN(1,IF(Input!$A$11="Weekly",F30/(Formulas!$A$3*1),F30/(Formulas!$A$3*2))),1)</f>
        <v>0</v>
      </c>
      <c r="I30" s="79"/>
      <c r="J30" s="77"/>
      <c r="K30" s="77"/>
      <c r="L30" s="78">
        <f>ROUND(MIN(1,IF(Input!$A$11="Weekly",J30/(Formulas!$A$3*1),J30/(Formulas!$A$3*2))),1)</f>
        <v>0</v>
      </c>
      <c r="M30" s="79"/>
      <c r="N30" s="77"/>
      <c r="O30" s="77"/>
      <c r="P30" s="78">
        <f>ROUND(MIN(1,IF(Input!$A$11="Weekly",N30/(Formulas!$A$3*1),N30/(Formulas!$A$3*2))),1)</f>
        <v>0</v>
      </c>
      <c r="Q30" s="79"/>
      <c r="R30" s="77"/>
      <c r="S30" s="77"/>
      <c r="T30" s="78">
        <f>ROUND(MIN(1,IF(Input!$A$11="Weekly",R30/(Formulas!$A$3*1),R30/(Formulas!$A$3*2))),1)</f>
        <v>0</v>
      </c>
      <c r="U30" s="79"/>
      <c r="V30" s="77"/>
      <c r="W30" s="77"/>
      <c r="X30" s="78">
        <f>ROUND(MIN(1,IF(Input!$A$11="Weekly",V30/(Formulas!$A$3*1),V30/(Formulas!$A$3*2))),1)</f>
        <v>0</v>
      </c>
      <c r="Y30" s="79"/>
      <c r="Z30" s="77"/>
      <c r="AA30" s="77"/>
      <c r="AB30" s="78">
        <f>ROUND(MIN(1,IF(Input!$A$11="Weekly",Z30/(Formulas!$A$3*1),Z30/(Formulas!$A$3*2))),1)</f>
        <v>0</v>
      </c>
      <c r="AC30" s="79"/>
      <c r="AD30" s="77"/>
      <c r="AE30" s="77"/>
      <c r="AF30" s="78">
        <f>ROUND(MIN(1,IF(Input!$A$11="Weekly",AD30/(Formulas!$A$3*1),AD30/(Formulas!$A$3*2))),1)</f>
        <v>0</v>
      </c>
      <c r="AG30" s="79"/>
      <c r="AH30" s="77"/>
      <c r="AI30" s="77"/>
      <c r="AJ30" s="78">
        <f>ROUND(MIN(1,IF(Input!$A$11="Weekly",AH30/(Formulas!$A$3*1),AH30/(Formulas!$A$3*2))),1)</f>
        <v>0</v>
      </c>
      <c r="AK30" s="79"/>
      <c r="AL30" s="77"/>
      <c r="AM30" s="77"/>
      <c r="AN30" s="78">
        <f>ROUND(MIN(1,IF(Input!$A$11="Weekly",AL30/(Formulas!$A$3*1),AL30/(Formulas!$A$3*2))),1)</f>
        <v>0</v>
      </c>
      <c r="AO30" s="79"/>
      <c r="AP30" s="77"/>
      <c r="AQ30" s="77"/>
      <c r="AR30" s="78">
        <f>ROUND(MIN(1,IF(Input!$A$11="Weekly",AP30/(Formulas!$A$3*1),AP30/(Formulas!$A$3*2))),1)</f>
        <v>0</v>
      </c>
      <c r="AS30" s="79"/>
      <c r="AT30" s="77"/>
      <c r="AU30" s="77"/>
      <c r="AV30" s="78">
        <f>ROUND(MIN(1,IF(Input!$A$11="Weekly",AT30/(Formulas!$A$3*1),AT30/(Formulas!$A$3*2))),1)</f>
        <v>0</v>
      </c>
      <c r="AW30" s="79"/>
      <c r="AX30" s="77"/>
      <c r="AY30" s="77"/>
      <c r="AZ30" s="78">
        <f>ROUND(MIN(1,IF(Input!$A$11="Weekly",AX30/(Formulas!$A$3*1),AX30/(Formulas!$A$3*2))),1)</f>
        <v>0</v>
      </c>
      <c r="BA30" s="79"/>
      <c r="BB30" s="77"/>
      <c r="BC30" s="77"/>
      <c r="BD30" s="78">
        <f>ROUND(MIN(1,IF(Input!$A$11="Weekly",BB30/(Formulas!$A$3*1),BB30/(Formulas!$A$3*2))),1)</f>
        <v>0</v>
      </c>
      <c r="BE30" s="79"/>
      <c r="BF30" s="77"/>
      <c r="BG30" s="77"/>
      <c r="BH30" s="78">
        <f>ROUND(MIN(1,IF(Input!$A$11="Weekly",BF30/(Formulas!$A$3*1),BF30/(Formulas!$A$3*2))),1)</f>
        <v>0</v>
      </c>
      <c r="BI30" s="79"/>
      <c r="BJ30" s="77"/>
      <c r="BK30" s="77"/>
      <c r="BL30" s="78">
        <f>ROUND(MIN(1,IF(Input!$A$11="Weekly",BJ30/(Formulas!$A$3*1),BJ30/(Formulas!$A$3*2))),1)</f>
        <v>0</v>
      </c>
      <c r="BM30" s="79"/>
      <c r="BN30" s="77"/>
      <c r="BO30" s="77"/>
      <c r="BP30" s="78">
        <f>ROUND(MIN(1,IF(Input!$A$11="Weekly",BN30/(Formulas!$A$3*1),BN30/(Formulas!$A$3*2))),1)</f>
        <v>0</v>
      </c>
      <c r="BQ30" s="79"/>
      <c r="BR30" s="77"/>
      <c r="BS30" s="77"/>
      <c r="BT30" s="78">
        <f>ROUND(MIN(1,IF(Input!$A$11="Weekly",BR30/(Formulas!$A$3*1),BR30/(Formulas!$A$3*2))),1)</f>
        <v>0</v>
      </c>
      <c r="BU30" s="79"/>
      <c r="BV30" s="77"/>
      <c r="BW30" s="77"/>
      <c r="BX30" s="78">
        <f>ROUND(MIN(1,IF(Input!$A$11="Weekly",BV30/(Formulas!$A$3*1),BV30/(Formulas!$A$3*2))),1)</f>
        <v>0</v>
      </c>
      <c r="BY30" s="79"/>
      <c r="BZ30" s="77"/>
      <c r="CA30" s="77"/>
      <c r="CB30" s="78">
        <f>ROUND(MIN(1,IF(Input!$A$11="Weekly",BZ30/(Formulas!$A$3*1),BZ30/(Formulas!$A$3*2))),1)</f>
        <v>0</v>
      </c>
      <c r="CC30" s="79"/>
      <c r="CD30" s="77"/>
      <c r="CE30" s="77"/>
      <c r="CF30" s="78">
        <f>ROUND(MIN(1,IF(Input!$A$11="Weekly",CD30/(Formulas!$A$3*1),CD30/(Formulas!$A$3*2))),1)</f>
        <v>0</v>
      </c>
      <c r="CG30" s="79"/>
      <c r="CH30" s="77"/>
      <c r="CI30" s="77"/>
      <c r="CJ30" s="78">
        <f>ROUND(MIN(1,IF(Input!$A$11="Weekly",CH30/(Formulas!$A$3*1),CH30/(Formulas!$A$3*2))),1)</f>
        <v>0</v>
      </c>
      <c r="CK30" s="79"/>
      <c r="CL30" s="77"/>
      <c r="CM30" s="77"/>
      <c r="CN30" s="78">
        <f>ROUND(MIN(1,IF(Input!$A$11="Weekly",CL30/(Formulas!$A$3*1),CL30/(Formulas!$A$3*2))),1)</f>
        <v>0</v>
      </c>
      <c r="CO30" s="79"/>
      <c r="CP30" s="77"/>
      <c r="CQ30" s="77"/>
      <c r="CR30" s="78">
        <f>ROUND(MIN(1,IF(Input!$A$11="Weekly",CP30/(Formulas!$A$3*1),CP30/(Formulas!$A$3*2))),1)</f>
        <v>0</v>
      </c>
      <c r="CS30" s="79"/>
      <c r="CT30" s="77"/>
      <c r="CU30" s="77"/>
      <c r="CV30" s="78">
        <f>ROUND(MIN(1,IF(Input!$A$11="Weekly",CT30/(Formulas!$A$3*1),CT30/(Formulas!$A$3*2))),1)</f>
        <v>0</v>
      </c>
      <c r="CW30" s="79"/>
      <c r="CX30" s="77"/>
      <c r="CY30" s="77"/>
      <c r="CZ30" s="78">
        <f>ROUND(MIN(1,IF(Input!$A$11="Weekly",CX30/(Formulas!$A$3*1),CX30/(Formulas!$A$3*2))),1)</f>
        <v>0</v>
      </c>
      <c r="DA30" s="79"/>
      <c r="DB30" s="79"/>
      <c r="DC30" s="77">
        <f t="shared" si="0"/>
        <v>0</v>
      </c>
      <c r="DD30" s="79"/>
      <c r="DE30" s="77">
        <f t="shared" si="1"/>
        <v>0</v>
      </c>
    </row>
    <row r="31" spans="1:109" s="35" customFormat="1" x14ac:dyDescent="0.25">
      <c r="A31" s="77"/>
      <c r="B31" s="77"/>
      <c r="C31" s="77"/>
      <c r="D31" s="78">
        <f>ROUND(MIN(1,IF(Input!$A$11="Weekly",B31/(Formulas!$A$3*1),B31/(Formulas!$A$3*2))),1)</f>
        <v>0</v>
      </c>
      <c r="E31" s="79"/>
      <c r="F31" s="77"/>
      <c r="G31" s="77"/>
      <c r="H31" s="78">
        <f>ROUND(MIN(1,IF(Input!$A$11="Weekly",F31/(Formulas!$A$3*1),F31/(Formulas!$A$3*2))),1)</f>
        <v>0</v>
      </c>
      <c r="I31" s="79"/>
      <c r="J31" s="77"/>
      <c r="K31" s="77"/>
      <c r="L31" s="78">
        <f>ROUND(MIN(1,IF(Input!$A$11="Weekly",J31/(Formulas!$A$3*1),J31/(Formulas!$A$3*2))),1)</f>
        <v>0</v>
      </c>
      <c r="M31" s="79"/>
      <c r="N31" s="77"/>
      <c r="O31" s="77"/>
      <c r="P31" s="78">
        <f>ROUND(MIN(1,IF(Input!$A$11="Weekly",N31/(Formulas!$A$3*1),N31/(Formulas!$A$3*2))),1)</f>
        <v>0</v>
      </c>
      <c r="Q31" s="79"/>
      <c r="R31" s="77"/>
      <c r="S31" s="77"/>
      <c r="T31" s="78">
        <f>ROUND(MIN(1,IF(Input!$A$11="Weekly",R31/(Formulas!$A$3*1),R31/(Formulas!$A$3*2))),1)</f>
        <v>0</v>
      </c>
      <c r="U31" s="79"/>
      <c r="V31" s="77"/>
      <c r="W31" s="77"/>
      <c r="X31" s="78">
        <f>ROUND(MIN(1,IF(Input!$A$11="Weekly",V31/(Formulas!$A$3*1),V31/(Formulas!$A$3*2))),1)</f>
        <v>0</v>
      </c>
      <c r="Y31" s="79"/>
      <c r="Z31" s="77"/>
      <c r="AA31" s="77"/>
      <c r="AB31" s="78">
        <f>ROUND(MIN(1,IF(Input!$A$11="Weekly",Z31/(Formulas!$A$3*1),Z31/(Formulas!$A$3*2))),1)</f>
        <v>0</v>
      </c>
      <c r="AC31" s="79"/>
      <c r="AD31" s="77"/>
      <c r="AE31" s="77"/>
      <c r="AF31" s="78">
        <f>ROUND(MIN(1,IF(Input!$A$11="Weekly",AD31/(Formulas!$A$3*1),AD31/(Formulas!$A$3*2))),1)</f>
        <v>0</v>
      </c>
      <c r="AG31" s="79"/>
      <c r="AH31" s="77"/>
      <c r="AI31" s="77"/>
      <c r="AJ31" s="78">
        <f>ROUND(MIN(1,IF(Input!$A$11="Weekly",AH31/(Formulas!$A$3*1),AH31/(Formulas!$A$3*2))),1)</f>
        <v>0</v>
      </c>
      <c r="AK31" s="79"/>
      <c r="AL31" s="77"/>
      <c r="AM31" s="77"/>
      <c r="AN31" s="78">
        <f>ROUND(MIN(1,IF(Input!$A$11="Weekly",AL31/(Formulas!$A$3*1),AL31/(Formulas!$A$3*2))),1)</f>
        <v>0</v>
      </c>
      <c r="AO31" s="79"/>
      <c r="AP31" s="77"/>
      <c r="AQ31" s="77"/>
      <c r="AR31" s="78">
        <f>ROUND(MIN(1,IF(Input!$A$11="Weekly",AP31/(Formulas!$A$3*1),AP31/(Formulas!$A$3*2))),1)</f>
        <v>0</v>
      </c>
      <c r="AS31" s="79"/>
      <c r="AT31" s="77"/>
      <c r="AU31" s="77"/>
      <c r="AV31" s="78">
        <f>ROUND(MIN(1,IF(Input!$A$11="Weekly",AT31/(Formulas!$A$3*1),AT31/(Formulas!$A$3*2))),1)</f>
        <v>0</v>
      </c>
      <c r="AW31" s="79"/>
      <c r="AX31" s="77"/>
      <c r="AY31" s="77"/>
      <c r="AZ31" s="78">
        <f>ROUND(MIN(1,IF(Input!$A$11="Weekly",AX31/(Formulas!$A$3*1),AX31/(Formulas!$A$3*2))),1)</f>
        <v>0</v>
      </c>
      <c r="BA31" s="79"/>
      <c r="BB31" s="77"/>
      <c r="BC31" s="77"/>
      <c r="BD31" s="78">
        <f>ROUND(MIN(1,IF(Input!$A$11="Weekly",BB31/(Formulas!$A$3*1),BB31/(Formulas!$A$3*2))),1)</f>
        <v>0</v>
      </c>
      <c r="BE31" s="79"/>
      <c r="BF31" s="77"/>
      <c r="BG31" s="77"/>
      <c r="BH31" s="78">
        <f>ROUND(MIN(1,IF(Input!$A$11="Weekly",BF31/(Formulas!$A$3*1),BF31/(Formulas!$A$3*2))),1)</f>
        <v>0</v>
      </c>
      <c r="BI31" s="79"/>
      <c r="BJ31" s="77"/>
      <c r="BK31" s="77"/>
      <c r="BL31" s="78">
        <f>ROUND(MIN(1,IF(Input!$A$11="Weekly",BJ31/(Formulas!$A$3*1),BJ31/(Formulas!$A$3*2))),1)</f>
        <v>0</v>
      </c>
      <c r="BM31" s="79"/>
      <c r="BN31" s="77"/>
      <c r="BO31" s="77"/>
      <c r="BP31" s="78">
        <f>ROUND(MIN(1,IF(Input!$A$11="Weekly",BN31/(Formulas!$A$3*1),BN31/(Formulas!$A$3*2))),1)</f>
        <v>0</v>
      </c>
      <c r="BQ31" s="79"/>
      <c r="BR31" s="77"/>
      <c r="BS31" s="77"/>
      <c r="BT31" s="78">
        <f>ROUND(MIN(1,IF(Input!$A$11="Weekly",BR31/(Formulas!$A$3*1),BR31/(Formulas!$A$3*2))),1)</f>
        <v>0</v>
      </c>
      <c r="BU31" s="79"/>
      <c r="BV31" s="77"/>
      <c r="BW31" s="77"/>
      <c r="BX31" s="78">
        <f>ROUND(MIN(1,IF(Input!$A$11="Weekly",BV31/(Formulas!$A$3*1),BV31/(Formulas!$A$3*2))),1)</f>
        <v>0</v>
      </c>
      <c r="BY31" s="79"/>
      <c r="BZ31" s="77"/>
      <c r="CA31" s="77"/>
      <c r="CB31" s="78">
        <f>ROUND(MIN(1,IF(Input!$A$11="Weekly",BZ31/(Formulas!$A$3*1),BZ31/(Formulas!$A$3*2))),1)</f>
        <v>0</v>
      </c>
      <c r="CC31" s="79"/>
      <c r="CD31" s="77"/>
      <c r="CE31" s="77"/>
      <c r="CF31" s="78">
        <f>ROUND(MIN(1,IF(Input!$A$11="Weekly",CD31/(Formulas!$A$3*1),CD31/(Formulas!$A$3*2))),1)</f>
        <v>0</v>
      </c>
      <c r="CG31" s="79"/>
      <c r="CH31" s="77"/>
      <c r="CI31" s="77"/>
      <c r="CJ31" s="78">
        <f>ROUND(MIN(1,IF(Input!$A$11="Weekly",CH31/(Formulas!$A$3*1),CH31/(Formulas!$A$3*2))),1)</f>
        <v>0</v>
      </c>
      <c r="CK31" s="79"/>
      <c r="CL31" s="77"/>
      <c r="CM31" s="77"/>
      <c r="CN31" s="78">
        <f>ROUND(MIN(1,IF(Input!$A$11="Weekly",CL31/(Formulas!$A$3*1),CL31/(Formulas!$A$3*2))),1)</f>
        <v>0</v>
      </c>
      <c r="CO31" s="79"/>
      <c r="CP31" s="77"/>
      <c r="CQ31" s="77"/>
      <c r="CR31" s="78">
        <f>ROUND(MIN(1,IF(Input!$A$11="Weekly",CP31/(Formulas!$A$3*1),CP31/(Formulas!$A$3*2))),1)</f>
        <v>0</v>
      </c>
      <c r="CS31" s="79"/>
      <c r="CT31" s="77"/>
      <c r="CU31" s="77"/>
      <c r="CV31" s="78">
        <f>ROUND(MIN(1,IF(Input!$A$11="Weekly",CT31/(Formulas!$A$3*1),CT31/(Formulas!$A$3*2))),1)</f>
        <v>0</v>
      </c>
      <c r="CW31" s="79"/>
      <c r="CX31" s="77"/>
      <c r="CY31" s="77"/>
      <c r="CZ31" s="78">
        <f>ROUND(MIN(1,IF(Input!$A$11="Weekly",CX31/(Formulas!$A$3*1),CX31/(Formulas!$A$3*2))),1)</f>
        <v>0</v>
      </c>
      <c r="DA31" s="79"/>
      <c r="DB31" s="79"/>
      <c r="DC31" s="77">
        <f t="shared" si="0"/>
        <v>0</v>
      </c>
      <c r="DD31" s="79"/>
      <c r="DE31" s="77">
        <f t="shared" si="1"/>
        <v>0</v>
      </c>
    </row>
    <row r="32" spans="1:109" s="35" customFormat="1" x14ac:dyDescent="0.25">
      <c r="A32" s="77"/>
      <c r="B32" s="77"/>
      <c r="C32" s="77"/>
      <c r="D32" s="78">
        <f>ROUND(MIN(1,IF(Input!$A$11="Weekly",B32/(Formulas!$A$3*1),B32/(Formulas!$A$3*2))),1)</f>
        <v>0</v>
      </c>
      <c r="E32" s="79"/>
      <c r="F32" s="77"/>
      <c r="G32" s="77"/>
      <c r="H32" s="78">
        <f>ROUND(MIN(1,IF(Input!$A$11="Weekly",F32/(Formulas!$A$3*1),F32/(Formulas!$A$3*2))),1)</f>
        <v>0</v>
      </c>
      <c r="I32" s="79"/>
      <c r="J32" s="77"/>
      <c r="K32" s="77"/>
      <c r="L32" s="78">
        <f>ROUND(MIN(1,IF(Input!$A$11="Weekly",J32/(Formulas!$A$3*1),J32/(Formulas!$A$3*2))),1)</f>
        <v>0</v>
      </c>
      <c r="M32" s="79"/>
      <c r="N32" s="77"/>
      <c r="O32" s="77"/>
      <c r="P32" s="78">
        <f>ROUND(MIN(1,IF(Input!$A$11="Weekly",N32/(Formulas!$A$3*1),N32/(Formulas!$A$3*2))),1)</f>
        <v>0</v>
      </c>
      <c r="Q32" s="79"/>
      <c r="R32" s="77"/>
      <c r="S32" s="77"/>
      <c r="T32" s="78">
        <f>ROUND(MIN(1,IF(Input!$A$11="Weekly",R32/(Formulas!$A$3*1),R32/(Formulas!$A$3*2))),1)</f>
        <v>0</v>
      </c>
      <c r="U32" s="79"/>
      <c r="V32" s="77"/>
      <c r="W32" s="77"/>
      <c r="X32" s="78">
        <f>ROUND(MIN(1,IF(Input!$A$11="Weekly",V32/(Formulas!$A$3*1),V32/(Formulas!$A$3*2))),1)</f>
        <v>0</v>
      </c>
      <c r="Y32" s="79"/>
      <c r="Z32" s="77"/>
      <c r="AA32" s="77"/>
      <c r="AB32" s="78">
        <f>ROUND(MIN(1,IF(Input!$A$11="Weekly",Z32/(Formulas!$A$3*1),Z32/(Formulas!$A$3*2))),1)</f>
        <v>0</v>
      </c>
      <c r="AC32" s="79"/>
      <c r="AD32" s="77"/>
      <c r="AE32" s="77"/>
      <c r="AF32" s="78">
        <f>ROUND(MIN(1,IF(Input!$A$11="Weekly",AD32/(Formulas!$A$3*1),AD32/(Formulas!$A$3*2))),1)</f>
        <v>0</v>
      </c>
      <c r="AG32" s="79"/>
      <c r="AH32" s="77"/>
      <c r="AI32" s="77"/>
      <c r="AJ32" s="78">
        <f>ROUND(MIN(1,IF(Input!$A$11="Weekly",AH32/(Formulas!$A$3*1),AH32/(Formulas!$A$3*2))),1)</f>
        <v>0</v>
      </c>
      <c r="AK32" s="79"/>
      <c r="AL32" s="77"/>
      <c r="AM32" s="77"/>
      <c r="AN32" s="78">
        <f>ROUND(MIN(1,IF(Input!$A$11="Weekly",AL32/(Formulas!$A$3*1),AL32/(Formulas!$A$3*2))),1)</f>
        <v>0</v>
      </c>
      <c r="AO32" s="79"/>
      <c r="AP32" s="77"/>
      <c r="AQ32" s="77"/>
      <c r="AR32" s="78">
        <f>ROUND(MIN(1,IF(Input!$A$11="Weekly",AP32/(Formulas!$A$3*1),AP32/(Formulas!$A$3*2))),1)</f>
        <v>0</v>
      </c>
      <c r="AS32" s="79"/>
      <c r="AT32" s="77"/>
      <c r="AU32" s="77"/>
      <c r="AV32" s="78">
        <f>ROUND(MIN(1,IF(Input!$A$11="Weekly",AT32/(Formulas!$A$3*1),AT32/(Formulas!$A$3*2))),1)</f>
        <v>0</v>
      </c>
      <c r="AW32" s="79"/>
      <c r="AX32" s="77"/>
      <c r="AY32" s="77"/>
      <c r="AZ32" s="78">
        <f>ROUND(MIN(1,IF(Input!$A$11="Weekly",AX32/(Formulas!$A$3*1),AX32/(Formulas!$A$3*2))),1)</f>
        <v>0</v>
      </c>
      <c r="BA32" s="79"/>
      <c r="BB32" s="77"/>
      <c r="BC32" s="77"/>
      <c r="BD32" s="78">
        <f>ROUND(MIN(1,IF(Input!$A$11="Weekly",BB32/(Formulas!$A$3*1),BB32/(Formulas!$A$3*2))),1)</f>
        <v>0</v>
      </c>
      <c r="BE32" s="79"/>
      <c r="BF32" s="77"/>
      <c r="BG32" s="77"/>
      <c r="BH32" s="78">
        <f>ROUND(MIN(1,IF(Input!$A$11="Weekly",BF32/(Formulas!$A$3*1),BF32/(Formulas!$A$3*2))),1)</f>
        <v>0</v>
      </c>
      <c r="BI32" s="79"/>
      <c r="BJ32" s="77"/>
      <c r="BK32" s="77"/>
      <c r="BL32" s="78">
        <f>ROUND(MIN(1,IF(Input!$A$11="Weekly",BJ32/(Formulas!$A$3*1),BJ32/(Formulas!$A$3*2))),1)</f>
        <v>0</v>
      </c>
      <c r="BM32" s="79"/>
      <c r="BN32" s="77"/>
      <c r="BO32" s="77"/>
      <c r="BP32" s="78">
        <f>ROUND(MIN(1,IF(Input!$A$11="Weekly",BN32/(Formulas!$A$3*1),BN32/(Formulas!$A$3*2))),1)</f>
        <v>0</v>
      </c>
      <c r="BQ32" s="79"/>
      <c r="BR32" s="77"/>
      <c r="BS32" s="77"/>
      <c r="BT32" s="78">
        <f>ROUND(MIN(1,IF(Input!$A$11="Weekly",BR32/(Formulas!$A$3*1),BR32/(Formulas!$A$3*2))),1)</f>
        <v>0</v>
      </c>
      <c r="BU32" s="79"/>
      <c r="BV32" s="77"/>
      <c r="BW32" s="77"/>
      <c r="BX32" s="78">
        <f>ROUND(MIN(1,IF(Input!$A$11="Weekly",BV32/(Formulas!$A$3*1),BV32/(Formulas!$A$3*2))),1)</f>
        <v>0</v>
      </c>
      <c r="BY32" s="79"/>
      <c r="BZ32" s="77"/>
      <c r="CA32" s="77"/>
      <c r="CB32" s="78">
        <f>ROUND(MIN(1,IF(Input!$A$11="Weekly",BZ32/(Formulas!$A$3*1),BZ32/(Formulas!$A$3*2))),1)</f>
        <v>0</v>
      </c>
      <c r="CC32" s="79"/>
      <c r="CD32" s="77"/>
      <c r="CE32" s="77"/>
      <c r="CF32" s="78">
        <f>ROUND(MIN(1,IF(Input!$A$11="Weekly",CD32/(Formulas!$A$3*1),CD32/(Formulas!$A$3*2))),1)</f>
        <v>0</v>
      </c>
      <c r="CG32" s="79"/>
      <c r="CH32" s="77"/>
      <c r="CI32" s="77"/>
      <c r="CJ32" s="78">
        <f>ROUND(MIN(1,IF(Input!$A$11="Weekly",CH32/(Formulas!$A$3*1),CH32/(Formulas!$A$3*2))),1)</f>
        <v>0</v>
      </c>
      <c r="CK32" s="79"/>
      <c r="CL32" s="77"/>
      <c r="CM32" s="77"/>
      <c r="CN32" s="78">
        <f>ROUND(MIN(1,IF(Input!$A$11="Weekly",CL32/(Formulas!$A$3*1),CL32/(Formulas!$A$3*2))),1)</f>
        <v>0</v>
      </c>
      <c r="CO32" s="79"/>
      <c r="CP32" s="77"/>
      <c r="CQ32" s="77"/>
      <c r="CR32" s="78">
        <f>ROUND(MIN(1,IF(Input!$A$11="Weekly",CP32/(Formulas!$A$3*1),CP32/(Formulas!$A$3*2))),1)</f>
        <v>0</v>
      </c>
      <c r="CS32" s="79"/>
      <c r="CT32" s="77"/>
      <c r="CU32" s="77"/>
      <c r="CV32" s="78">
        <f>ROUND(MIN(1,IF(Input!$A$11="Weekly",CT32/(Formulas!$A$3*1),CT32/(Formulas!$A$3*2))),1)</f>
        <v>0</v>
      </c>
      <c r="CW32" s="79"/>
      <c r="CX32" s="77"/>
      <c r="CY32" s="77"/>
      <c r="CZ32" s="78">
        <f>ROUND(MIN(1,IF(Input!$A$11="Weekly",CX32/(Formulas!$A$3*1),CX32/(Formulas!$A$3*2))),1)</f>
        <v>0</v>
      </c>
      <c r="DA32" s="79"/>
      <c r="DB32" s="79"/>
      <c r="DC32" s="77">
        <f t="shared" si="0"/>
        <v>0</v>
      </c>
      <c r="DD32" s="79"/>
      <c r="DE32" s="77">
        <f t="shared" si="1"/>
        <v>0</v>
      </c>
    </row>
    <row r="33" spans="1:109" s="35" customFormat="1" x14ac:dyDescent="0.25">
      <c r="A33" s="77"/>
      <c r="B33" s="77"/>
      <c r="C33" s="77"/>
      <c r="D33" s="78">
        <f>ROUND(MIN(1,IF(Input!$A$11="Weekly",B33/(Formulas!$A$3*1),B33/(Formulas!$A$3*2))),1)</f>
        <v>0</v>
      </c>
      <c r="E33" s="79"/>
      <c r="F33" s="77"/>
      <c r="G33" s="77"/>
      <c r="H33" s="78">
        <f>ROUND(MIN(1,IF(Input!$A$11="Weekly",F33/(Formulas!$A$3*1),F33/(Formulas!$A$3*2))),1)</f>
        <v>0</v>
      </c>
      <c r="I33" s="79"/>
      <c r="J33" s="77"/>
      <c r="K33" s="77"/>
      <c r="L33" s="78">
        <f>ROUND(MIN(1,IF(Input!$A$11="Weekly",J33/(Formulas!$A$3*1),J33/(Formulas!$A$3*2))),1)</f>
        <v>0</v>
      </c>
      <c r="M33" s="79"/>
      <c r="N33" s="77"/>
      <c r="O33" s="77"/>
      <c r="P33" s="78">
        <f>ROUND(MIN(1,IF(Input!$A$11="Weekly",N33/(Formulas!$A$3*1),N33/(Formulas!$A$3*2))),1)</f>
        <v>0</v>
      </c>
      <c r="Q33" s="79"/>
      <c r="R33" s="77"/>
      <c r="S33" s="77"/>
      <c r="T33" s="78">
        <f>ROUND(MIN(1,IF(Input!$A$11="Weekly",R33/(Formulas!$A$3*1),R33/(Formulas!$A$3*2))),1)</f>
        <v>0</v>
      </c>
      <c r="U33" s="79"/>
      <c r="V33" s="77"/>
      <c r="W33" s="77"/>
      <c r="X33" s="78">
        <f>ROUND(MIN(1,IF(Input!$A$11="Weekly",V33/(Formulas!$A$3*1),V33/(Formulas!$A$3*2))),1)</f>
        <v>0</v>
      </c>
      <c r="Y33" s="79"/>
      <c r="Z33" s="77"/>
      <c r="AA33" s="77"/>
      <c r="AB33" s="78">
        <f>ROUND(MIN(1,IF(Input!$A$11="Weekly",Z33/(Formulas!$A$3*1),Z33/(Formulas!$A$3*2))),1)</f>
        <v>0</v>
      </c>
      <c r="AC33" s="79"/>
      <c r="AD33" s="77"/>
      <c r="AE33" s="77"/>
      <c r="AF33" s="78">
        <f>ROUND(MIN(1,IF(Input!$A$11="Weekly",AD33/(Formulas!$A$3*1),AD33/(Formulas!$A$3*2))),1)</f>
        <v>0</v>
      </c>
      <c r="AG33" s="79"/>
      <c r="AH33" s="77"/>
      <c r="AI33" s="77"/>
      <c r="AJ33" s="78">
        <f>ROUND(MIN(1,IF(Input!$A$11="Weekly",AH33/(Formulas!$A$3*1),AH33/(Formulas!$A$3*2))),1)</f>
        <v>0</v>
      </c>
      <c r="AK33" s="79"/>
      <c r="AL33" s="77"/>
      <c r="AM33" s="77"/>
      <c r="AN33" s="78">
        <f>ROUND(MIN(1,IF(Input!$A$11="Weekly",AL33/(Formulas!$A$3*1),AL33/(Formulas!$A$3*2))),1)</f>
        <v>0</v>
      </c>
      <c r="AO33" s="79"/>
      <c r="AP33" s="77"/>
      <c r="AQ33" s="77"/>
      <c r="AR33" s="78">
        <f>ROUND(MIN(1,IF(Input!$A$11="Weekly",AP33/(Formulas!$A$3*1),AP33/(Formulas!$A$3*2))),1)</f>
        <v>0</v>
      </c>
      <c r="AS33" s="79"/>
      <c r="AT33" s="77"/>
      <c r="AU33" s="77"/>
      <c r="AV33" s="78">
        <f>ROUND(MIN(1,IF(Input!$A$11="Weekly",AT33/(Formulas!$A$3*1),AT33/(Formulas!$A$3*2))),1)</f>
        <v>0</v>
      </c>
      <c r="AW33" s="79"/>
      <c r="AX33" s="77"/>
      <c r="AY33" s="77"/>
      <c r="AZ33" s="78">
        <f>ROUND(MIN(1,IF(Input!$A$11="Weekly",AX33/(Formulas!$A$3*1),AX33/(Formulas!$A$3*2))),1)</f>
        <v>0</v>
      </c>
      <c r="BA33" s="79"/>
      <c r="BB33" s="77"/>
      <c r="BC33" s="77"/>
      <c r="BD33" s="78">
        <f>ROUND(MIN(1,IF(Input!$A$11="Weekly",BB33/(Formulas!$A$3*1),BB33/(Formulas!$A$3*2))),1)</f>
        <v>0</v>
      </c>
      <c r="BE33" s="79"/>
      <c r="BF33" s="77"/>
      <c r="BG33" s="77"/>
      <c r="BH33" s="78">
        <f>ROUND(MIN(1,IF(Input!$A$11="Weekly",BF33/(Formulas!$A$3*1),BF33/(Formulas!$A$3*2))),1)</f>
        <v>0</v>
      </c>
      <c r="BI33" s="79"/>
      <c r="BJ33" s="77"/>
      <c r="BK33" s="77"/>
      <c r="BL33" s="78">
        <f>ROUND(MIN(1,IF(Input!$A$11="Weekly",BJ33/(Formulas!$A$3*1),BJ33/(Formulas!$A$3*2))),1)</f>
        <v>0</v>
      </c>
      <c r="BM33" s="79"/>
      <c r="BN33" s="77"/>
      <c r="BO33" s="77"/>
      <c r="BP33" s="78">
        <f>ROUND(MIN(1,IF(Input!$A$11="Weekly",BN33/(Formulas!$A$3*1),BN33/(Formulas!$A$3*2))),1)</f>
        <v>0</v>
      </c>
      <c r="BQ33" s="79"/>
      <c r="BR33" s="77"/>
      <c r="BS33" s="77"/>
      <c r="BT33" s="78">
        <f>ROUND(MIN(1,IF(Input!$A$11="Weekly",BR33/(Formulas!$A$3*1),BR33/(Formulas!$A$3*2))),1)</f>
        <v>0</v>
      </c>
      <c r="BU33" s="79"/>
      <c r="BV33" s="77"/>
      <c r="BW33" s="77"/>
      <c r="BX33" s="78">
        <f>ROUND(MIN(1,IF(Input!$A$11="Weekly",BV33/(Formulas!$A$3*1),BV33/(Formulas!$A$3*2))),1)</f>
        <v>0</v>
      </c>
      <c r="BY33" s="79"/>
      <c r="BZ33" s="77"/>
      <c r="CA33" s="77"/>
      <c r="CB33" s="78">
        <f>ROUND(MIN(1,IF(Input!$A$11="Weekly",BZ33/(Formulas!$A$3*1),BZ33/(Formulas!$A$3*2))),1)</f>
        <v>0</v>
      </c>
      <c r="CC33" s="79"/>
      <c r="CD33" s="77"/>
      <c r="CE33" s="77"/>
      <c r="CF33" s="78">
        <f>ROUND(MIN(1,IF(Input!$A$11="Weekly",CD33/(Formulas!$A$3*1),CD33/(Formulas!$A$3*2))),1)</f>
        <v>0</v>
      </c>
      <c r="CG33" s="79"/>
      <c r="CH33" s="77"/>
      <c r="CI33" s="77"/>
      <c r="CJ33" s="78">
        <f>ROUND(MIN(1,IF(Input!$A$11="Weekly",CH33/(Formulas!$A$3*1),CH33/(Formulas!$A$3*2))),1)</f>
        <v>0</v>
      </c>
      <c r="CK33" s="79"/>
      <c r="CL33" s="77"/>
      <c r="CM33" s="77"/>
      <c r="CN33" s="78">
        <f>ROUND(MIN(1,IF(Input!$A$11="Weekly",CL33/(Formulas!$A$3*1),CL33/(Formulas!$A$3*2))),1)</f>
        <v>0</v>
      </c>
      <c r="CO33" s="79"/>
      <c r="CP33" s="77"/>
      <c r="CQ33" s="77"/>
      <c r="CR33" s="78">
        <f>ROUND(MIN(1,IF(Input!$A$11="Weekly",CP33/(Formulas!$A$3*1),CP33/(Formulas!$A$3*2))),1)</f>
        <v>0</v>
      </c>
      <c r="CS33" s="79"/>
      <c r="CT33" s="77"/>
      <c r="CU33" s="77"/>
      <c r="CV33" s="78">
        <f>ROUND(MIN(1,IF(Input!$A$11="Weekly",CT33/(Formulas!$A$3*1),CT33/(Formulas!$A$3*2))),1)</f>
        <v>0</v>
      </c>
      <c r="CW33" s="79"/>
      <c r="CX33" s="77"/>
      <c r="CY33" s="77"/>
      <c r="CZ33" s="78">
        <f>ROUND(MIN(1,IF(Input!$A$11="Weekly",CX33/(Formulas!$A$3*1),CX33/(Formulas!$A$3*2))),1)</f>
        <v>0</v>
      </c>
      <c r="DA33" s="79"/>
      <c r="DB33" s="79"/>
      <c r="DC33" s="77">
        <f t="shared" si="0"/>
        <v>0</v>
      </c>
      <c r="DD33" s="79"/>
      <c r="DE33" s="77">
        <f t="shared" si="1"/>
        <v>0</v>
      </c>
    </row>
    <row r="34" spans="1:109" s="35" customFormat="1" x14ac:dyDescent="0.25">
      <c r="A34" s="77"/>
      <c r="B34" s="77"/>
      <c r="C34" s="77"/>
      <c r="D34" s="78">
        <f>ROUND(MIN(1,IF(Input!$A$11="Weekly",B34/(Formulas!$A$3*1),B34/(Formulas!$A$3*2))),1)</f>
        <v>0</v>
      </c>
      <c r="E34" s="79"/>
      <c r="F34" s="77"/>
      <c r="G34" s="77"/>
      <c r="H34" s="78">
        <f>ROUND(MIN(1,IF(Input!$A$11="Weekly",F34/(Formulas!$A$3*1),F34/(Formulas!$A$3*2))),1)</f>
        <v>0</v>
      </c>
      <c r="I34" s="79"/>
      <c r="J34" s="77"/>
      <c r="K34" s="77"/>
      <c r="L34" s="78">
        <f>ROUND(MIN(1,IF(Input!$A$11="Weekly",J34/(Formulas!$A$3*1),J34/(Formulas!$A$3*2))),1)</f>
        <v>0</v>
      </c>
      <c r="M34" s="79"/>
      <c r="N34" s="77"/>
      <c r="O34" s="77"/>
      <c r="P34" s="78">
        <f>ROUND(MIN(1,IF(Input!$A$11="Weekly",N34/(Formulas!$A$3*1),N34/(Formulas!$A$3*2))),1)</f>
        <v>0</v>
      </c>
      <c r="Q34" s="79"/>
      <c r="R34" s="77"/>
      <c r="S34" s="77"/>
      <c r="T34" s="78">
        <f>ROUND(MIN(1,IF(Input!$A$11="Weekly",R34/(Formulas!$A$3*1),R34/(Formulas!$A$3*2))),1)</f>
        <v>0</v>
      </c>
      <c r="U34" s="79"/>
      <c r="V34" s="77"/>
      <c r="W34" s="77"/>
      <c r="X34" s="78">
        <f>ROUND(MIN(1,IF(Input!$A$11="Weekly",V34/(Formulas!$A$3*1),V34/(Formulas!$A$3*2))),1)</f>
        <v>0</v>
      </c>
      <c r="Y34" s="79"/>
      <c r="Z34" s="77"/>
      <c r="AA34" s="77"/>
      <c r="AB34" s="78">
        <f>ROUND(MIN(1,IF(Input!$A$11="Weekly",Z34/(Formulas!$A$3*1),Z34/(Formulas!$A$3*2))),1)</f>
        <v>0</v>
      </c>
      <c r="AC34" s="79"/>
      <c r="AD34" s="77"/>
      <c r="AE34" s="77"/>
      <c r="AF34" s="78">
        <f>ROUND(MIN(1,IF(Input!$A$11="Weekly",AD34/(Formulas!$A$3*1),AD34/(Formulas!$A$3*2))),1)</f>
        <v>0</v>
      </c>
      <c r="AG34" s="79"/>
      <c r="AH34" s="77"/>
      <c r="AI34" s="77"/>
      <c r="AJ34" s="78">
        <f>ROUND(MIN(1,IF(Input!$A$11="Weekly",AH34/(Formulas!$A$3*1),AH34/(Formulas!$A$3*2))),1)</f>
        <v>0</v>
      </c>
      <c r="AK34" s="79"/>
      <c r="AL34" s="77"/>
      <c r="AM34" s="77"/>
      <c r="AN34" s="78">
        <f>ROUND(MIN(1,IF(Input!$A$11="Weekly",AL34/(Formulas!$A$3*1),AL34/(Formulas!$A$3*2))),1)</f>
        <v>0</v>
      </c>
      <c r="AO34" s="79"/>
      <c r="AP34" s="77"/>
      <c r="AQ34" s="77"/>
      <c r="AR34" s="78">
        <f>ROUND(MIN(1,IF(Input!$A$11="Weekly",AP34/(Formulas!$A$3*1),AP34/(Formulas!$A$3*2))),1)</f>
        <v>0</v>
      </c>
      <c r="AS34" s="79"/>
      <c r="AT34" s="77"/>
      <c r="AU34" s="77"/>
      <c r="AV34" s="78">
        <f>ROUND(MIN(1,IF(Input!$A$11="Weekly",AT34/(Formulas!$A$3*1),AT34/(Formulas!$A$3*2))),1)</f>
        <v>0</v>
      </c>
      <c r="AW34" s="79"/>
      <c r="AX34" s="77"/>
      <c r="AY34" s="77"/>
      <c r="AZ34" s="78">
        <f>ROUND(MIN(1,IF(Input!$A$11="Weekly",AX34/(Formulas!$A$3*1),AX34/(Formulas!$A$3*2))),1)</f>
        <v>0</v>
      </c>
      <c r="BA34" s="79"/>
      <c r="BB34" s="77"/>
      <c r="BC34" s="77"/>
      <c r="BD34" s="78">
        <f>ROUND(MIN(1,IF(Input!$A$11="Weekly",BB34/(Formulas!$A$3*1),BB34/(Formulas!$A$3*2))),1)</f>
        <v>0</v>
      </c>
      <c r="BE34" s="79"/>
      <c r="BF34" s="77"/>
      <c r="BG34" s="77"/>
      <c r="BH34" s="78">
        <f>ROUND(MIN(1,IF(Input!$A$11="Weekly",BF34/(Formulas!$A$3*1),BF34/(Formulas!$A$3*2))),1)</f>
        <v>0</v>
      </c>
      <c r="BI34" s="79"/>
      <c r="BJ34" s="77"/>
      <c r="BK34" s="77"/>
      <c r="BL34" s="78">
        <f>ROUND(MIN(1,IF(Input!$A$11="Weekly",BJ34/(Formulas!$A$3*1),BJ34/(Formulas!$A$3*2))),1)</f>
        <v>0</v>
      </c>
      <c r="BM34" s="79"/>
      <c r="BN34" s="77"/>
      <c r="BO34" s="77"/>
      <c r="BP34" s="78">
        <f>ROUND(MIN(1,IF(Input!$A$11="Weekly",BN34/(Formulas!$A$3*1),BN34/(Formulas!$A$3*2))),1)</f>
        <v>0</v>
      </c>
      <c r="BQ34" s="79"/>
      <c r="BR34" s="77"/>
      <c r="BS34" s="77"/>
      <c r="BT34" s="78">
        <f>ROUND(MIN(1,IF(Input!$A$11="Weekly",BR34/(Formulas!$A$3*1),BR34/(Formulas!$A$3*2))),1)</f>
        <v>0</v>
      </c>
      <c r="BU34" s="79"/>
      <c r="BV34" s="77"/>
      <c r="BW34" s="77"/>
      <c r="BX34" s="78">
        <f>ROUND(MIN(1,IF(Input!$A$11="Weekly",BV34/(Formulas!$A$3*1),BV34/(Formulas!$A$3*2))),1)</f>
        <v>0</v>
      </c>
      <c r="BY34" s="79"/>
      <c r="BZ34" s="77"/>
      <c r="CA34" s="77"/>
      <c r="CB34" s="78">
        <f>ROUND(MIN(1,IF(Input!$A$11="Weekly",BZ34/(Formulas!$A$3*1),BZ34/(Formulas!$A$3*2))),1)</f>
        <v>0</v>
      </c>
      <c r="CC34" s="79"/>
      <c r="CD34" s="77"/>
      <c r="CE34" s="77"/>
      <c r="CF34" s="78">
        <f>ROUND(MIN(1,IF(Input!$A$11="Weekly",CD34/(Formulas!$A$3*1),CD34/(Formulas!$A$3*2))),1)</f>
        <v>0</v>
      </c>
      <c r="CG34" s="79"/>
      <c r="CH34" s="77"/>
      <c r="CI34" s="77"/>
      <c r="CJ34" s="78">
        <f>ROUND(MIN(1,IF(Input!$A$11="Weekly",CH34/(Formulas!$A$3*1),CH34/(Formulas!$A$3*2))),1)</f>
        <v>0</v>
      </c>
      <c r="CK34" s="79"/>
      <c r="CL34" s="77"/>
      <c r="CM34" s="77"/>
      <c r="CN34" s="78">
        <f>ROUND(MIN(1,IF(Input!$A$11="Weekly",CL34/(Formulas!$A$3*1),CL34/(Formulas!$A$3*2))),1)</f>
        <v>0</v>
      </c>
      <c r="CO34" s="79"/>
      <c r="CP34" s="77"/>
      <c r="CQ34" s="77"/>
      <c r="CR34" s="78">
        <f>ROUND(MIN(1,IF(Input!$A$11="Weekly",CP34/(Formulas!$A$3*1),CP34/(Formulas!$A$3*2))),1)</f>
        <v>0</v>
      </c>
      <c r="CS34" s="79"/>
      <c r="CT34" s="77"/>
      <c r="CU34" s="77"/>
      <c r="CV34" s="78">
        <f>ROUND(MIN(1,IF(Input!$A$11="Weekly",CT34/(Formulas!$A$3*1),CT34/(Formulas!$A$3*2))),1)</f>
        <v>0</v>
      </c>
      <c r="CW34" s="79"/>
      <c r="CX34" s="77"/>
      <c r="CY34" s="77"/>
      <c r="CZ34" s="78">
        <f>ROUND(MIN(1,IF(Input!$A$11="Weekly",CX34/(Formulas!$A$3*1),CX34/(Formulas!$A$3*2))),1)</f>
        <v>0</v>
      </c>
      <c r="DA34" s="79"/>
      <c r="DB34" s="79"/>
      <c r="DC34" s="77">
        <f t="shared" si="0"/>
        <v>0</v>
      </c>
      <c r="DD34" s="79"/>
      <c r="DE34" s="77">
        <f t="shared" si="1"/>
        <v>0</v>
      </c>
    </row>
    <row r="35" spans="1:109" s="35" customFormat="1" x14ac:dyDescent="0.25">
      <c r="A35" s="77"/>
      <c r="B35" s="77"/>
      <c r="C35" s="77"/>
      <c r="D35" s="78">
        <f>ROUND(MIN(1,IF(Input!$A$11="Weekly",B35/(Formulas!$A$3*1),B35/(Formulas!$A$3*2))),1)</f>
        <v>0</v>
      </c>
      <c r="E35" s="79"/>
      <c r="F35" s="77"/>
      <c r="G35" s="77"/>
      <c r="H35" s="78">
        <f>ROUND(MIN(1,IF(Input!$A$11="Weekly",F35/(Formulas!$A$3*1),F35/(Formulas!$A$3*2))),1)</f>
        <v>0</v>
      </c>
      <c r="I35" s="79"/>
      <c r="J35" s="77"/>
      <c r="K35" s="77"/>
      <c r="L35" s="78">
        <f>ROUND(MIN(1,IF(Input!$A$11="Weekly",J35/(Formulas!$A$3*1),J35/(Formulas!$A$3*2))),1)</f>
        <v>0</v>
      </c>
      <c r="M35" s="79"/>
      <c r="N35" s="77"/>
      <c r="O35" s="77"/>
      <c r="P35" s="78">
        <f>ROUND(MIN(1,IF(Input!$A$11="Weekly",N35/(Formulas!$A$3*1),N35/(Formulas!$A$3*2))),1)</f>
        <v>0</v>
      </c>
      <c r="Q35" s="79"/>
      <c r="R35" s="77"/>
      <c r="S35" s="77"/>
      <c r="T35" s="78">
        <f>ROUND(MIN(1,IF(Input!$A$11="Weekly",R35/(Formulas!$A$3*1),R35/(Formulas!$A$3*2))),1)</f>
        <v>0</v>
      </c>
      <c r="U35" s="79"/>
      <c r="V35" s="77"/>
      <c r="W35" s="77"/>
      <c r="X35" s="78">
        <f>ROUND(MIN(1,IF(Input!$A$11="Weekly",V35/(Formulas!$A$3*1),V35/(Formulas!$A$3*2))),1)</f>
        <v>0</v>
      </c>
      <c r="Y35" s="79"/>
      <c r="Z35" s="77"/>
      <c r="AA35" s="77"/>
      <c r="AB35" s="78">
        <f>ROUND(MIN(1,IF(Input!$A$11="Weekly",Z35/(Formulas!$A$3*1),Z35/(Formulas!$A$3*2))),1)</f>
        <v>0</v>
      </c>
      <c r="AC35" s="79"/>
      <c r="AD35" s="77"/>
      <c r="AE35" s="77"/>
      <c r="AF35" s="78">
        <f>ROUND(MIN(1,IF(Input!$A$11="Weekly",AD35/(Formulas!$A$3*1),AD35/(Formulas!$A$3*2))),1)</f>
        <v>0</v>
      </c>
      <c r="AG35" s="79"/>
      <c r="AH35" s="77"/>
      <c r="AI35" s="77"/>
      <c r="AJ35" s="78">
        <f>ROUND(MIN(1,IF(Input!$A$11="Weekly",AH35/(Formulas!$A$3*1),AH35/(Formulas!$A$3*2))),1)</f>
        <v>0</v>
      </c>
      <c r="AK35" s="79"/>
      <c r="AL35" s="77"/>
      <c r="AM35" s="77"/>
      <c r="AN35" s="78">
        <f>ROUND(MIN(1,IF(Input!$A$11="Weekly",AL35/(Formulas!$A$3*1),AL35/(Formulas!$A$3*2))),1)</f>
        <v>0</v>
      </c>
      <c r="AO35" s="79"/>
      <c r="AP35" s="77"/>
      <c r="AQ35" s="77"/>
      <c r="AR35" s="78">
        <f>ROUND(MIN(1,IF(Input!$A$11="Weekly",AP35/(Formulas!$A$3*1),AP35/(Formulas!$A$3*2))),1)</f>
        <v>0</v>
      </c>
      <c r="AS35" s="79"/>
      <c r="AT35" s="77"/>
      <c r="AU35" s="77"/>
      <c r="AV35" s="78">
        <f>ROUND(MIN(1,IF(Input!$A$11="Weekly",AT35/(Formulas!$A$3*1),AT35/(Formulas!$A$3*2))),1)</f>
        <v>0</v>
      </c>
      <c r="AW35" s="79"/>
      <c r="AX35" s="77"/>
      <c r="AY35" s="77"/>
      <c r="AZ35" s="78">
        <f>ROUND(MIN(1,IF(Input!$A$11="Weekly",AX35/(Formulas!$A$3*1),AX35/(Formulas!$A$3*2))),1)</f>
        <v>0</v>
      </c>
      <c r="BA35" s="79"/>
      <c r="BB35" s="77"/>
      <c r="BC35" s="77"/>
      <c r="BD35" s="78">
        <f>ROUND(MIN(1,IF(Input!$A$11="Weekly",BB35/(Formulas!$A$3*1),BB35/(Formulas!$A$3*2))),1)</f>
        <v>0</v>
      </c>
      <c r="BE35" s="79"/>
      <c r="BF35" s="77"/>
      <c r="BG35" s="77"/>
      <c r="BH35" s="78">
        <f>ROUND(MIN(1,IF(Input!$A$11="Weekly",BF35/(Formulas!$A$3*1),BF35/(Formulas!$A$3*2))),1)</f>
        <v>0</v>
      </c>
      <c r="BI35" s="79"/>
      <c r="BJ35" s="77"/>
      <c r="BK35" s="77"/>
      <c r="BL35" s="78">
        <f>ROUND(MIN(1,IF(Input!$A$11="Weekly",BJ35/(Formulas!$A$3*1),BJ35/(Formulas!$A$3*2))),1)</f>
        <v>0</v>
      </c>
      <c r="BM35" s="79"/>
      <c r="BN35" s="77"/>
      <c r="BO35" s="77"/>
      <c r="BP35" s="78">
        <f>ROUND(MIN(1,IF(Input!$A$11="Weekly",BN35/(Formulas!$A$3*1),BN35/(Formulas!$A$3*2))),1)</f>
        <v>0</v>
      </c>
      <c r="BQ35" s="79"/>
      <c r="BR35" s="77"/>
      <c r="BS35" s="77"/>
      <c r="BT35" s="78">
        <f>ROUND(MIN(1,IF(Input!$A$11="Weekly",BR35/(Formulas!$A$3*1),BR35/(Formulas!$A$3*2))),1)</f>
        <v>0</v>
      </c>
      <c r="BU35" s="79"/>
      <c r="BV35" s="77"/>
      <c r="BW35" s="77"/>
      <c r="BX35" s="78">
        <f>ROUND(MIN(1,IF(Input!$A$11="Weekly",BV35/(Formulas!$A$3*1),BV35/(Formulas!$A$3*2))),1)</f>
        <v>0</v>
      </c>
      <c r="BY35" s="79"/>
      <c r="BZ35" s="77"/>
      <c r="CA35" s="77"/>
      <c r="CB35" s="78">
        <f>ROUND(MIN(1,IF(Input!$A$11="Weekly",BZ35/(Formulas!$A$3*1),BZ35/(Formulas!$A$3*2))),1)</f>
        <v>0</v>
      </c>
      <c r="CC35" s="79"/>
      <c r="CD35" s="77"/>
      <c r="CE35" s="77"/>
      <c r="CF35" s="78">
        <f>ROUND(MIN(1,IF(Input!$A$11="Weekly",CD35/(Formulas!$A$3*1),CD35/(Formulas!$A$3*2))),1)</f>
        <v>0</v>
      </c>
      <c r="CG35" s="79"/>
      <c r="CH35" s="77"/>
      <c r="CI35" s="77"/>
      <c r="CJ35" s="78">
        <f>ROUND(MIN(1,IF(Input!$A$11="Weekly",CH35/(Formulas!$A$3*1),CH35/(Formulas!$A$3*2))),1)</f>
        <v>0</v>
      </c>
      <c r="CK35" s="79"/>
      <c r="CL35" s="77"/>
      <c r="CM35" s="77"/>
      <c r="CN35" s="78">
        <f>ROUND(MIN(1,IF(Input!$A$11="Weekly",CL35/(Formulas!$A$3*1),CL35/(Formulas!$A$3*2))),1)</f>
        <v>0</v>
      </c>
      <c r="CO35" s="79"/>
      <c r="CP35" s="77"/>
      <c r="CQ35" s="77"/>
      <c r="CR35" s="78">
        <f>ROUND(MIN(1,IF(Input!$A$11="Weekly",CP35/(Formulas!$A$3*1),CP35/(Formulas!$A$3*2))),1)</f>
        <v>0</v>
      </c>
      <c r="CS35" s="79"/>
      <c r="CT35" s="77"/>
      <c r="CU35" s="77"/>
      <c r="CV35" s="78">
        <f>ROUND(MIN(1,IF(Input!$A$11="Weekly",CT35/(Formulas!$A$3*1),CT35/(Formulas!$A$3*2))),1)</f>
        <v>0</v>
      </c>
      <c r="CW35" s="79"/>
      <c r="CX35" s="77"/>
      <c r="CY35" s="77"/>
      <c r="CZ35" s="78">
        <f>ROUND(MIN(1,IF(Input!$A$11="Weekly",CX35/(Formulas!$A$3*1),CX35/(Formulas!$A$3*2))),1)</f>
        <v>0</v>
      </c>
      <c r="DA35" s="79"/>
      <c r="DB35" s="79"/>
      <c r="DC35" s="77">
        <f t="shared" si="0"/>
        <v>0</v>
      </c>
      <c r="DD35" s="79"/>
      <c r="DE35" s="77">
        <f t="shared" si="1"/>
        <v>0</v>
      </c>
    </row>
    <row r="36" spans="1:109" s="35" customFormat="1" x14ac:dyDescent="0.25">
      <c r="A36" s="77"/>
      <c r="B36" s="77"/>
      <c r="C36" s="77"/>
      <c r="D36" s="78">
        <f>ROUND(MIN(1,IF(Input!$A$11="Weekly",B36/(Formulas!$A$3*1),B36/(Formulas!$A$3*2))),1)</f>
        <v>0</v>
      </c>
      <c r="E36" s="79"/>
      <c r="F36" s="77"/>
      <c r="G36" s="77"/>
      <c r="H36" s="78">
        <f>ROUND(MIN(1,IF(Input!$A$11="Weekly",F36/(Formulas!$A$3*1),F36/(Formulas!$A$3*2))),1)</f>
        <v>0</v>
      </c>
      <c r="I36" s="79"/>
      <c r="J36" s="77"/>
      <c r="K36" s="77"/>
      <c r="L36" s="78">
        <f>ROUND(MIN(1,IF(Input!$A$11="Weekly",J36/(Formulas!$A$3*1),J36/(Formulas!$A$3*2))),1)</f>
        <v>0</v>
      </c>
      <c r="M36" s="79"/>
      <c r="N36" s="77"/>
      <c r="O36" s="77"/>
      <c r="P36" s="78">
        <f>ROUND(MIN(1,IF(Input!$A$11="Weekly",N36/(Formulas!$A$3*1),N36/(Formulas!$A$3*2))),1)</f>
        <v>0</v>
      </c>
      <c r="Q36" s="79"/>
      <c r="R36" s="77"/>
      <c r="S36" s="77"/>
      <c r="T36" s="78">
        <f>ROUND(MIN(1,IF(Input!$A$11="Weekly",R36/(Formulas!$A$3*1),R36/(Formulas!$A$3*2))),1)</f>
        <v>0</v>
      </c>
      <c r="U36" s="79"/>
      <c r="V36" s="77"/>
      <c r="W36" s="77"/>
      <c r="X36" s="78">
        <f>ROUND(MIN(1,IF(Input!$A$11="Weekly",V36/(Formulas!$A$3*1),V36/(Formulas!$A$3*2))),1)</f>
        <v>0</v>
      </c>
      <c r="Y36" s="79"/>
      <c r="Z36" s="77"/>
      <c r="AA36" s="77"/>
      <c r="AB36" s="78">
        <f>ROUND(MIN(1,IF(Input!$A$11="Weekly",Z36/(Formulas!$A$3*1),Z36/(Formulas!$A$3*2))),1)</f>
        <v>0</v>
      </c>
      <c r="AC36" s="79"/>
      <c r="AD36" s="77"/>
      <c r="AE36" s="77"/>
      <c r="AF36" s="78">
        <f>ROUND(MIN(1,IF(Input!$A$11="Weekly",AD36/(Formulas!$A$3*1),AD36/(Formulas!$A$3*2))),1)</f>
        <v>0</v>
      </c>
      <c r="AG36" s="79"/>
      <c r="AH36" s="77"/>
      <c r="AI36" s="77"/>
      <c r="AJ36" s="78">
        <f>ROUND(MIN(1,IF(Input!$A$11="Weekly",AH36/(Formulas!$A$3*1),AH36/(Formulas!$A$3*2))),1)</f>
        <v>0</v>
      </c>
      <c r="AK36" s="79"/>
      <c r="AL36" s="77"/>
      <c r="AM36" s="77"/>
      <c r="AN36" s="78">
        <f>ROUND(MIN(1,IF(Input!$A$11="Weekly",AL36/(Formulas!$A$3*1),AL36/(Formulas!$A$3*2))),1)</f>
        <v>0</v>
      </c>
      <c r="AO36" s="79"/>
      <c r="AP36" s="77"/>
      <c r="AQ36" s="77"/>
      <c r="AR36" s="78">
        <f>ROUND(MIN(1,IF(Input!$A$11="Weekly",AP36/(Formulas!$A$3*1),AP36/(Formulas!$A$3*2))),1)</f>
        <v>0</v>
      </c>
      <c r="AS36" s="79"/>
      <c r="AT36" s="77"/>
      <c r="AU36" s="77"/>
      <c r="AV36" s="78">
        <f>ROUND(MIN(1,IF(Input!$A$11="Weekly",AT36/(Formulas!$A$3*1),AT36/(Formulas!$A$3*2))),1)</f>
        <v>0</v>
      </c>
      <c r="AW36" s="79"/>
      <c r="AX36" s="77"/>
      <c r="AY36" s="77"/>
      <c r="AZ36" s="78">
        <f>ROUND(MIN(1,IF(Input!$A$11="Weekly",AX36/(Formulas!$A$3*1),AX36/(Formulas!$A$3*2))),1)</f>
        <v>0</v>
      </c>
      <c r="BA36" s="79"/>
      <c r="BB36" s="77"/>
      <c r="BC36" s="77"/>
      <c r="BD36" s="78">
        <f>ROUND(MIN(1,IF(Input!$A$11="Weekly",BB36/(Formulas!$A$3*1),BB36/(Formulas!$A$3*2))),1)</f>
        <v>0</v>
      </c>
      <c r="BE36" s="79"/>
      <c r="BF36" s="77"/>
      <c r="BG36" s="77"/>
      <c r="BH36" s="78">
        <f>ROUND(MIN(1,IF(Input!$A$11="Weekly",BF36/(Formulas!$A$3*1),BF36/(Formulas!$A$3*2))),1)</f>
        <v>0</v>
      </c>
      <c r="BI36" s="79"/>
      <c r="BJ36" s="77"/>
      <c r="BK36" s="77"/>
      <c r="BL36" s="78">
        <f>ROUND(MIN(1,IF(Input!$A$11="Weekly",BJ36/(Formulas!$A$3*1),BJ36/(Formulas!$A$3*2))),1)</f>
        <v>0</v>
      </c>
      <c r="BM36" s="79"/>
      <c r="BN36" s="77"/>
      <c r="BO36" s="77"/>
      <c r="BP36" s="78">
        <f>ROUND(MIN(1,IF(Input!$A$11="Weekly",BN36/(Formulas!$A$3*1),BN36/(Formulas!$A$3*2))),1)</f>
        <v>0</v>
      </c>
      <c r="BQ36" s="79"/>
      <c r="BR36" s="77"/>
      <c r="BS36" s="77"/>
      <c r="BT36" s="78">
        <f>ROUND(MIN(1,IF(Input!$A$11="Weekly",BR36/(Formulas!$A$3*1),BR36/(Formulas!$A$3*2))),1)</f>
        <v>0</v>
      </c>
      <c r="BU36" s="79"/>
      <c r="BV36" s="77"/>
      <c r="BW36" s="77"/>
      <c r="BX36" s="78">
        <f>ROUND(MIN(1,IF(Input!$A$11="Weekly",BV36/(Formulas!$A$3*1),BV36/(Formulas!$A$3*2))),1)</f>
        <v>0</v>
      </c>
      <c r="BY36" s="79"/>
      <c r="BZ36" s="77"/>
      <c r="CA36" s="77"/>
      <c r="CB36" s="78">
        <f>ROUND(MIN(1,IF(Input!$A$11="Weekly",BZ36/(Formulas!$A$3*1),BZ36/(Formulas!$A$3*2))),1)</f>
        <v>0</v>
      </c>
      <c r="CC36" s="79"/>
      <c r="CD36" s="77"/>
      <c r="CE36" s="77"/>
      <c r="CF36" s="78">
        <f>ROUND(MIN(1,IF(Input!$A$11="Weekly",CD36/(Formulas!$A$3*1),CD36/(Formulas!$A$3*2))),1)</f>
        <v>0</v>
      </c>
      <c r="CG36" s="79"/>
      <c r="CH36" s="77"/>
      <c r="CI36" s="77"/>
      <c r="CJ36" s="78">
        <f>ROUND(MIN(1,IF(Input!$A$11="Weekly",CH36/(Formulas!$A$3*1),CH36/(Formulas!$A$3*2))),1)</f>
        <v>0</v>
      </c>
      <c r="CK36" s="79"/>
      <c r="CL36" s="77"/>
      <c r="CM36" s="77"/>
      <c r="CN36" s="78">
        <f>ROUND(MIN(1,IF(Input!$A$11="Weekly",CL36/(Formulas!$A$3*1),CL36/(Formulas!$A$3*2))),1)</f>
        <v>0</v>
      </c>
      <c r="CO36" s="79"/>
      <c r="CP36" s="77"/>
      <c r="CQ36" s="77"/>
      <c r="CR36" s="78">
        <f>ROUND(MIN(1,IF(Input!$A$11="Weekly",CP36/(Formulas!$A$3*1),CP36/(Formulas!$A$3*2))),1)</f>
        <v>0</v>
      </c>
      <c r="CS36" s="79"/>
      <c r="CT36" s="77"/>
      <c r="CU36" s="77"/>
      <c r="CV36" s="78">
        <f>ROUND(MIN(1,IF(Input!$A$11="Weekly",CT36/(Formulas!$A$3*1),CT36/(Formulas!$A$3*2))),1)</f>
        <v>0</v>
      </c>
      <c r="CW36" s="79"/>
      <c r="CX36" s="77"/>
      <c r="CY36" s="77"/>
      <c r="CZ36" s="78">
        <f>ROUND(MIN(1,IF(Input!$A$11="Weekly",CX36/(Formulas!$A$3*1),CX36/(Formulas!$A$3*2))),1)</f>
        <v>0</v>
      </c>
      <c r="DA36" s="79"/>
      <c r="DB36" s="79"/>
      <c r="DC36" s="77">
        <f t="shared" si="0"/>
        <v>0</v>
      </c>
      <c r="DD36" s="79"/>
      <c r="DE36" s="77">
        <f t="shared" si="1"/>
        <v>0</v>
      </c>
    </row>
    <row r="37" spans="1:109" s="35" customFormat="1" x14ac:dyDescent="0.25">
      <c r="A37" s="77"/>
      <c r="B37" s="77"/>
      <c r="C37" s="77"/>
      <c r="D37" s="78">
        <f>ROUND(MIN(1,IF(Input!$A$11="Weekly",B37/(Formulas!$A$3*1),B37/(Formulas!$A$3*2))),1)</f>
        <v>0</v>
      </c>
      <c r="E37" s="79"/>
      <c r="F37" s="77"/>
      <c r="G37" s="77"/>
      <c r="H37" s="78">
        <f>ROUND(MIN(1,IF(Input!$A$11="Weekly",F37/(Formulas!$A$3*1),F37/(Formulas!$A$3*2))),1)</f>
        <v>0</v>
      </c>
      <c r="I37" s="79"/>
      <c r="J37" s="77"/>
      <c r="K37" s="77"/>
      <c r="L37" s="78">
        <f>ROUND(MIN(1,IF(Input!$A$11="Weekly",J37/(Formulas!$A$3*1),J37/(Formulas!$A$3*2))),1)</f>
        <v>0</v>
      </c>
      <c r="M37" s="79"/>
      <c r="N37" s="77"/>
      <c r="O37" s="77"/>
      <c r="P37" s="78">
        <f>ROUND(MIN(1,IF(Input!$A$11="Weekly",N37/(Formulas!$A$3*1),N37/(Formulas!$A$3*2))),1)</f>
        <v>0</v>
      </c>
      <c r="Q37" s="79"/>
      <c r="R37" s="77"/>
      <c r="S37" s="77"/>
      <c r="T37" s="78">
        <f>ROUND(MIN(1,IF(Input!$A$11="Weekly",R37/(Formulas!$A$3*1),R37/(Formulas!$A$3*2))),1)</f>
        <v>0</v>
      </c>
      <c r="U37" s="79"/>
      <c r="V37" s="77"/>
      <c r="W37" s="77"/>
      <c r="X37" s="78">
        <f>ROUND(MIN(1,IF(Input!$A$11="Weekly",V37/(Formulas!$A$3*1),V37/(Formulas!$A$3*2))),1)</f>
        <v>0</v>
      </c>
      <c r="Y37" s="79"/>
      <c r="Z37" s="77"/>
      <c r="AA37" s="77"/>
      <c r="AB37" s="78">
        <f>ROUND(MIN(1,IF(Input!$A$11="Weekly",Z37/(Formulas!$A$3*1),Z37/(Formulas!$A$3*2))),1)</f>
        <v>0</v>
      </c>
      <c r="AC37" s="79"/>
      <c r="AD37" s="77"/>
      <c r="AE37" s="77"/>
      <c r="AF37" s="78">
        <f>ROUND(MIN(1,IF(Input!$A$11="Weekly",AD37/(Formulas!$A$3*1),AD37/(Formulas!$A$3*2))),1)</f>
        <v>0</v>
      </c>
      <c r="AG37" s="79"/>
      <c r="AH37" s="77"/>
      <c r="AI37" s="77"/>
      <c r="AJ37" s="78">
        <f>ROUND(MIN(1,IF(Input!$A$11="Weekly",AH37/(Formulas!$A$3*1),AH37/(Formulas!$A$3*2))),1)</f>
        <v>0</v>
      </c>
      <c r="AK37" s="79"/>
      <c r="AL37" s="77"/>
      <c r="AM37" s="77"/>
      <c r="AN37" s="78">
        <f>ROUND(MIN(1,IF(Input!$A$11="Weekly",AL37/(Formulas!$A$3*1),AL37/(Formulas!$A$3*2))),1)</f>
        <v>0</v>
      </c>
      <c r="AO37" s="79"/>
      <c r="AP37" s="77"/>
      <c r="AQ37" s="77"/>
      <c r="AR37" s="78">
        <f>ROUND(MIN(1,IF(Input!$A$11="Weekly",AP37/(Formulas!$A$3*1),AP37/(Formulas!$A$3*2))),1)</f>
        <v>0</v>
      </c>
      <c r="AS37" s="79"/>
      <c r="AT37" s="77"/>
      <c r="AU37" s="77"/>
      <c r="AV37" s="78">
        <f>ROUND(MIN(1,IF(Input!$A$11="Weekly",AT37/(Formulas!$A$3*1),AT37/(Formulas!$A$3*2))),1)</f>
        <v>0</v>
      </c>
      <c r="AW37" s="79"/>
      <c r="AX37" s="77"/>
      <c r="AY37" s="77"/>
      <c r="AZ37" s="78">
        <f>ROUND(MIN(1,IF(Input!$A$11="Weekly",AX37/(Formulas!$A$3*1),AX37/(Formulas!$A$3*2))),1)</f>
        <v>0</v>
      </c>
      <c r="BA37" s="79"/>
      <c r="BB37" s="77"/>
      <c r="BC37" s="77"/>
      <c r="BD37" s="78">
        <f>ROUND(MIN(1,IF(Input!$A$11="Weekly",BB37/(Formulas!$A$3*1),BB37/(Formulas!$A$3*2))),1)</f>
        <v>0</v>
      </c>
      <c r="BE37" s="79"/>
      <c r="BF37" s="77"/>
      <c r="BG37" s="77"/>
      <c r="BH37" s="78">
        <f>ROUND(MIN(1,IF(Input!$A$11="Weekly",BF37/(Formulas!$A$3*1),BF37/(Formulas!$A$3*2))),1)</f>
        <v>0</v>
      </c>
      <c r="BI37" s="79"/>
      <c r="BJ37" s="77"/>
      <c r="BK37" s="77"/>
      <c r="BL37" s="78">
        <f>ROUND(MIN(1,IF(Input!$A$11="Weekly",BJ37/(Formulas!$A$3*1),BJ37/(Formulas!$A$3*2))),1)</f>
        <v>0</v>
      </c>
      <c r="BM37" s="79"/>
      <c r="BN37" s="77"/>
      <c r="BO37" s="77"/>
      <c r="BP37" s="78">
        <f>ROUND(MIN(1,IF(Input!$A$11="Weekly",BN37/(Formulas!$A$3*1),BN37/(Formulas!$A$3*2))),1)</f>
        <v>0</v>
      </c>
      <c r="BQ37" s="79"/>
      <c r="BR37" s="77"/>
      <c r="BS37" s="77"/>
      <c r="BT37" s="78">
        <f>ROUND(MIN(1,IF(Input!$A$11="Weekly",BR37/(Formulas!$A$3*1),BR37/(Formulas!$A$3*2))),1)</f>
        <v>0</v>
      </c>
      <c r="BU37" s="79"/>
      <c r="BV37" s="77"/>
      <c r="BW37" s="77"/>
      <c r="BX37" s="78">
        <f>ROUND(MIN(1,IF(Input!$A$11="Weekly",BV37/(Formulas!$A$3*1),BV37/(Formulas!$A$3*2))),1)</f>
        <v>0</v>
      </c>
      <c r="BY37" s="79"/>
      <c r="BZ37" s="77"/>
      <c r="CA37" s="77"/>
      <c r="CB37" s="78">
        <f>ROUND(MIN(1,IF(Input!$A$11="Weekly",BZ37/(Formulas!$A$3*1),BZ37/(Formulas!$A$3*2))),1)</f>
        <v>0</v>
      </c>
      <c r="CC37" s="79"/>
      <c r="CD37" s="77"/>
      <c r="CE37" s="77"/>
      <c r="CF37" s="78">
        <f>ROUND(MIN(1,IF(Input!$A$11="Weekly",CD37/(Formulas!$A$3*1),CD37/(Formulas!$A$3*2))),1)</f>
        <v>0</v>
      </c>
      <c r="CG37" s="79"/>
      <c r="CH37" s="77"/>
      <c r="CI37" s="77"/>
      <c r="CJ37" s="78">
        <f>ROUND(MIN(1,IF(Input!$A$11="Weekly",CH37/(Formulas!$A$3*1),CH37/(Formulas!$A$3*2))),1)</f>
        <v>0</v>
      </c>
      <c r="CK37" s="79"/>
      <c r="CL37" s="77"/>
      <c r="CM37" s="77"/>
      <c r="CN37" s="78">
        <f>ROUND(MIN(1,IF(Input!$A$11="Weekly",CL37/(Formulas!$A$3*1),CL37/(Formulas!$A$3*2))),1)</f>
        <v>0</v>
      </c>
      <c r="CO37" s="79"/>
      <c r="CP37" s="77"/>
      <c r="CQ37" s="77"/>
      <c r="CR37" s="78">
        <f>ROUND(MIN(1,IF(Input!$A$11="Weekly",CP37/(Formulas!$A$3*1),CP37/(Formulas!$A$3*2))),1)</f>
        <v>0</v>
      </c>
      <c r="CS37" s="79"/>
      <c r="CT37" s="77"/>
      <c r="CU37" s="77"/>
      <c r="CV37" s="78">
        <f>ROUND(MIN(1,IF(Input!$A$11="Weekly",CT37/(Formulas!$A$3*1),CT37/(Formulas!$A$3*2))),1)</f>
        <v>0</v>
      </c>
      <c r="CW37" s="79"/>
      <c r="CX37" s="77"/>
      <c r="CY37" s="77"/>
      <c r="CZ37" s="78">
        <f>ROUND(MIN(1,IF(Input!$A$11="Weekly",CX37/(Formulas!$A$3*1),CX37/(Formulas!$A$3*2))),1)</f>
        <v>0</v>
      </c>
      <c r="DA37" s="79"/>
      <c r="DB37" s="79"/>
      <c r="DC37" s="77">
        <f t="shared" si="0"/>
        <v>0</v>
      </c>
      <c r="DD37" s="79"/>
      <c r="DE37" s="77">
        <f t="shared" si="1"/>
        <v>0</v>
      </c>
    </row>
    <row r="38" spans="1:109" s="35" customFormat="1" x14ac:dyDescent="0.25">
      <c r="A38" s="77"/>
      <c r="B38" s="77"/>
      <c r="C38" s="77"/>
      <c r="D38" s="78">
        <f>ROUND(MIN(1,IF(Input!$A$11="Weekly",B38/(Formulas!$A$3*1),B38/(Formulas!$A$3*2))),1)</f>
        <v>0</v>
      </c>
      <c r="E38" s="79"/>
      <c r="F38" s="77"/>
      <c r="G38" s="77"/>
      <c r="H38" s="78">
        <f>ROUND(MIN(1,IF(Input!$A$11="Weekly",F38/(Formulas!$A$3*1),F38/(Formulas!$A$3*2))),1)</f>
        <v>0</v>
      </c>
      <c r="I38" s="79"/>
      <c r="J38" s="77"/>
      <c r="K38" s="77"/>
      <c r="L38" s="78">
        <f>ROUND(MIN(1,IF(Input!$A$11="Weekly",J38/(Formulas!$A$3*1),J38/(Formulas!$A$3*2))),1)</f>
        <v>0</v>
      </c>
      <c r="M38" s="79"/>
      <c r="N38" s="77"/>
      <c r="O38" s="77"/>
      <c r="P38" s="78">
        <f>ROUND(MIN(1,IF(Input!$A$11="Weekly",N38/(Formulas!$A$3*1),N38/(Formulas!$A$3*2))),1)</f>
        <v>0</v>
      </c>
      <c r="Q38" s="79"/>
      <c r="R38" s="77"/>
      <c r="S38" s="77"/>
      <c r="T38" s="78">
        <f>ROUND(MIN(1,IF(Input!$A$11="Weekly",R38/(Formulas!$A$3*1),R38/(Formulas!$A$3*2))),1)</f>
        <v>0</v>
      </c>
      <c r="U38" s="79"/>
      <c r="V38" s="77"/>
      <c r="W38" s="77"/>
      <c r="X38" s="78">
        <f>ROUND(MIN(1,IF(Input!$A$11="Weekly",V38/(Formulas!$A$3*1),V38/(Formulas!$A$3*2))),1)</f>
        <v>0</v>
      </c>
      <c r="Y38" s="79"/>
      <c r="Z38" s="77"/>
      <c r="AA38" s="77"/>
      <c r="AB38" s="78">
        <f>ROUND(MIN(1,IF(Input!$A$11="Weekly",Z38/(Formulas!$A$3*1),Z38/(Formulas!$A$3*2))),1)</f>
        <v>0</v>
      </c>
      <c r="AC38" s="79"/>
      <c r="AD38" s="77"/>
      <c r="AE38" s="77"/>
      <c r="AF38" s="78">
        <f>ROUND(MIN(1,IF(Input!$A$11="Weekly",AD38/(Formulas!$A$3*1),AD38/(Formulas!$A$3*2))),1)</f>
        <v>0</v>
      </c>
      <c r="AG38" s="79"/>
      <c r="AH38" s="77"/>
      <c r="AI38" s="77"/>
      <c r="AJ38" s="78">
        <f>ROUND(MIN(1,IF(Input!$A$11="Weekly",AH38/(Formulas!$A$3*1),AH38/(Formulas!$A$3*2))),1)</f>
        <v>0</v>
      </c>
      <c r="AK38" s="79"/>
      <c r="AL38" s="77"/>
      <c r="AM38" s="77"/>
      <c r="AN38" s="78">
        <f>ROUND(MIN(1,IF(Input!$A$11="Weekly",AL38/(Formulas!$A$3*1),AL38/(Formulas!$A$3*2))),1)</f>
        <v>0</v>
      </c>
      <c r="AO38" s="79"/>
      <c r="AP38" s="77"/>
      <c r="AQ38" s="77"/>
      <c r="AR38" s="78">
        <f>ROUND(MIN(1,IF(Input!$A$11="Weekly",AP38/(Formulas!$A$3*1),AP38/(Formulas!$A$3*2))),1)</f>
        <v>0</v>
      </c>
      <c r="AS38" s="79"/>
      <c r="AT38" s="77"/>
      <c r="AU38" s="77"/>
      <c r="AV38" s="78">
        <f>ROUND(MIN(1,IF(Input!$A$11="Weekly",AT38/(Formulas!$A$3*1),AT38/(Formulas!$A$3*2))),1)</f>
        <v>0</v>
      </c>
      <c r="AW38" s="79"/>
      <c r="AX38" s="77"/>
      <c r="AY38" s="77"/>
      <c r="AZ38" s="78">
        <f>ROUND(MIN(1,IF(Input!$A$11="Weekly",AX38/(Formulas!$A$3*1),AX38/(Formulas!$A$3*2))),1)</f>
        <v>0</v>
      </c>
      <c r="BA38" s="79"/>
      <c r="BB38" s="77"/>
      <c r="BC38" s="77"/>
      <c r="BD38" s="78">
        <f>ROUND(MIN(1,IF(Input!$A$11="Weekly",BB38/(Formulas!$A$3*1),BB38/(Formulas!$A$3*2))),1)</f>
        <v>0</v>
      </c>
      <c r="BE38" s="79"/>
      <c r="BF38" s="77"/>
      <c r="BG38" s="77"/>
      <c r="BH38" s="78">
        <f>ROUND(MIN(1,IF(Input!$A$11="Weekly",BF38/(Formulas!$A$3*1),BF38/(Formulas!$A$3*2))),1)</f>
        <v>0</v>
      </c>
      <c r="BI38" s="79"/>
      <c r="BJ38" s="77"/>
      <c r="BK38" s="77"/>
      <c r="BL38" s="78">
        <f>ROUND(MIN(1,IF(Input!$A$11="Weekly",BJ38/(Formulas!$A$3*1),BJ38/(Formulas!$A$3*2))),1)</f>
        <v>0</v>
      </c>
      <c r="BM38" s="79"/>
      <c r="BN38" s="77"/>
      <c r="BO38" s="77"/>
      <c r="BP38" s="78">
        <f>ROUND(MIN(1,IF(Input!$A$11="Weekly",BN38/(Formulas!$A$3*1),BN38/(Formulas!$A$3*2))),1)</f>
        <v>0</v>
      </c>
      <c r="BQ38" s="79"/>
      <c r="BR38" s="77"/>
      <c r="BS38" s="77"/>
      <c r="BT38" s="78">
        <f>ROUND(MIN(1,IF(Input!$A$11="Weekly",BR38/(Formulas!$A$3*1),BR38/(Formulas!$A$3*2))),1)</f>
        <v>0</v>
      </c>
      <c r="BU38" s="79"/>
      <c r="BV38" s="77"/>
      <c r="BW38" s="77"/>
      <c r="BX38" s="78">
        <f>ROUND(MIN(1,IF(Input!$A$11="Weekly",BV38/(Formulas!$A$3*1),BV38/(Formulas!$A$3*2))),1)</f>
        <v>0</v>
      </c>
      <c r="BY38" s="79"/>
      <c r="BZ38" s="77"/>
      <c r="CA38" s="77"/>
      <c r="CB38" s="78">
        <f>ROUND(MIN(1,IF(Input!$A$11="Weekly",BZ38/(Formulas!$A$3*1),BZ38/(Formulas!$A$3*2))),1)</f>
        <v>0</v>
      </c>
      <c r="CC38" s="79"/>
      <c r="CD38" s="77"/>
      <c r="CE38" s="77"/>
      <c r="CF38" s="78">
        <f>ROUND(MIN(1,IF(Input!$A$11="Weekly",CD38/(Formulas!$A$3*1),CD38/(Formulas!$A$3*2))),1)</f>
        <v>0</v>
      </c>
      <c r="CG38" s="79"/>
      <c r="CH38" s="77"/>
      <c r="CI38" s="77"/>
      <c r="CJ38" s="78">
        <f>ROUND(MIN(1,IF(Input!$A$11="Weekly",CH38/(Formulas!$A$3*1),CH38/(Formulas!$A$3*2))),1)</f>
        <v>0</v>
      </c>
      <c r="CK38" s="79"/>
      <c r="CL38" s="77"/>
      <c r="CM38" s="77"/>
      <c r="CN38" s="78">
        <f>ROUND(MIN(1,IF(Input!$A$11="Weekly",CL38/(Formulas!$A$3*1),CL38/(Formulas!$A$3*2))),1)</f>
        <v>0</v>
      </c>
      <c r="CO38" s="79"/>
      <c r="CP38" s="77"/>
      <c r="CQ38" s="77"/>
      <c r="CR38" s="78">
        <f>ROUND(MIN(1,IF(Input!$A$11="Weekly",CP38/(Formulas!$A$3*1),CP38/(Formulas!$A$3*2))),1)</f>
        <v>0</v>
      </c>
      <c r="CS38" s="79"/>
      <c r="CT38" s="77"/>
      <c r="CU38" s="77"/>
      <c r="CV38" s="78">
        <f>ROUND(MIN(1,IF(Input!$A$11="Weekly",CT38/(Formulas!$A$3*1),CT38/(Formulas!$A$3*2))),1)</f>
        <v>0</v>
      </c>
      <c r="CW38" s="79"/>
      <c r="CX38" s="77"/>
      <c r="CY38" s="77"/>
      <c r="CZ38" s="78">
        <f>ROUND(MIN(1,IF(Input!$A$11="Weekly",CX38/(Formulas!$A$3*1),CX38/(Formulas!$A$3*2))),1)</f>
        <v>0</v>
      </c>
      <c r="DA38" s="79"/>
      <c r="DB38" s="79"/>
      <c r="DC38" s="77">
        <f t="shared" si="0"/>
        <v>0</v>
      </c>
      <c r="DD38" s="79"/>
      <c r="DE38" s="77">
        <f t="shared" si="1"/>
        <v>0</v>
      </c>
    </row>
    <row r="39" spans="1:109" s="35" customFormat="1" x14ac:dyDescent="0.25">
      <c r="A39" s="77"/>
      <c r="B39" s="77"/>
      <c r="C39" s="77"/>
      <c r="D39" s="78">
        <f>ROUND(MIN(1,IF(Input!$A$11="Weekly",B39/(Formulas!$A$3*1),B39/(Formulas!$A$3*2))),1)</f>
        <v>0</v>
      </c>
      <c r="E39" s="79"/>
      <c r="F39" s="77"/>
      <c r="G39" s="77"/>
      <c r="H39" s="78">
        <f>ROUND(MIN(1,IF(Input!$A$11="Weekly",F39/(Formulas!$A$3*1),F39/(Formulas!$A$3*2))),1)</f>
        <v>0</v>
      </c>
      <c r="I39" s="79"/>
      <c r="J39" s="77"/>
      <c r="K39" s="77"/>
      <c r="L39" s="78">
        <f>ROUND(MIN(1,IF(Input!$A$11="Weekly",J39/(Formulas!$A$3*1),J39/(Formulas!$A$3*2))),1)</f>
        <v>0</v>
      </c>
      <c r="M39" s="79"/>
      <c r="N39" s="77"/>
      <c r="O39" s="77"/>
      <c r="P39" s="78">
        <f>ROUND(MIN(1,IF(Input!$A$11="Weekly",N39/(Formulas!$A$3*1),N39/(Formulas!$A$3*2))),1)</f>
        <v>0</v>
      </c>
      <c r="Q39" s="79"/>
      <c r="R39" s="77"/>
      <c r="S39" s="77"/>
      <c r="T39" s="78">
        <f>ROUND(MIN(1,IF(Input!$A$11="Weekly",R39/(Formulas!$A$3*1),R39/(Formulas!$A$3*2))),1)</f>
        <v>0</v>
      </c>
      <c r="U39" s="79"/>
      <c r="V39" s="77"/>
      <c r="W39" s="77"/>
      <c r="X39" s="78">
        <f>ROUND(MIN(1,IF(Input!$A$11="Weekly",V39/(Formulas!$A$3*1),V39/(Formulas!$A$3*2))),1)</f>
        <v>0</v>
      </c>
      <c r="Y39" s="79"/>
      <c r="Z39" s="77"/>
      <c r="AA39" s="77"/>
      <c r="AB39" s="78">
        <f>ROUND(MIN(1,IF(Input!$A$11="Weekly",Z39/(Formulas!$A$3*1),Z39/(Formulas!$A$3*2))),1)</f>
        <v>0</v>
      </c>
      <c r="AC39" s="79"/>
      <c r="AD39" s="77"/>
      <c r="AE39" s="77"/>
      <c r="AF39" s="78">
        <f>ROUND(MIN(1,IF(Input!$A$11="Weekly",AD39/(Formulas!$A$3*1),AD39/(Formulas!$A$3*2))),1)</f>
        <v>0</v>
      </c>
      <c r="AG39" s="79"/>
      <c r="AH39" s="77"/>
      <c r="AI39" s="77"/>
      <c r="AJ39" s="78">
        <f>ROUND(MIN(1,IF(Input!$A$11="Weekly",AH39/(Formulas!$A$3*1),AH39/(Formulas!$A$3*2))),1)</f>
        <v>0</v>
      </c>
      <c r="AK39" s="79"/>
      <c r="AL39" s="77"/>
      <c r="AM39" s="77"/>
      <c r="AN39" s="78">
        <f>ROUND(MIN(1,IF(Input!$A$11="Weekly",AL39/(Formulas!$A$3*1),AL39/(Formulas!$A$3*2))),1)</f>
        <v>0</v>
      </c>
      <c r="AO39" s="79"/>
      <c r="AP39" s="77"/>
      <c r="AQ39" s="77"/>
      <c r="AR39" s="78">
        <f>ROUND(MIN(1,IF(Input!$A$11="Weekly",AP39/(Formulas!$A$3*1),AP39/(Formulas!$A$3*2))),1)</f>
        <v>0</v>
      </c>
      <c r="AS39" s="79"/>
      <c r="AT39" s="77"/>
      <c r="AU39" s="77"/>
      <c r="AV39" s="78">
        <f>ROUND(MIN(1,IF(Input!$A$11="Weekly",AT39/(Formulas!$A$3*1),AT39/(Formulas!$A$3*2))),1)</f>
        <v>0</v>
      </c>
      <c r="AW39" s="79"/>
      <c r="AX39" s="77"/>
      <c r="AY39" s="77"/>
      <c r="AZ39" s="78">
        <f>ROUND(MIN(1,IF(Input!$A$11="Weekly",AX39/(Formulas!$A$3*1),AX39/(Formulas!$A$3*2))),1)</f>
        <v>0</v>
      </c>
      <c r="BA39" s="79"/>
      <c r="BB39" s="77"/>
      <c r="BC39" s="77"/>
      <c r="BD39" s="78">
        <f>ROUND(MIN(1,IF(Input!$A$11="Weekly",BB39/(Formulas!$A$3*1),BB39/(Formulas!$A$3*2))),1)</f>
        <v>0</v>
      </c>
      <c r="BE39" s="79"/>
      <c r="BF39" s="77"/>
      <c r="BG39" s="77"/>
      <c r="BH39" s="78">
        <f>ROUND(MIN(1,IF(Input!$A$11="Weekly",BF39/(Formulas!$A$3*1),BF39/(Formulas!$A$3*2))),1)</f>
        <v>0</v>
      </c>
      <c r="BI39" s="79"/>
      <c r="BJ39" s="77"/>
      <c r="BK39" s="77"/>
      <c r="BL39" s="78">
        <f>ROUND(MIN(1,IF(Input!$A$11="Weekly",BJ39/(Formulas!$A$3*1),BJ39/(Formulas!$A$3*2))),1)</f>
        <v>0</v>
      </c>
      <c r="BM39" s="79"/>
      <c r="BN39" s="77"/>
      <c r="BO39" s="77"/>
      <c r="BP39" s="78">
        <f>ROUND(MIN(1,IF(Input!$A$11="Weekly",BN39/(Formulas!$A$3*1),BN39/(Formulas!$A$3*2))),1)</f>
        <v>0</v>
      </c>
      <c r="BQ39" s="79"/>
      <c r="BR39" s="77"/>
      <c r="BS39" s="77"/>
      <c r="BT39" s="78">
        <f>ROUND(MIN(1,IF(Input!$A$11="Weekly",BR39/(Formulas!$A$3*1),BR39/(Formulas!$A$3*2))),1)</f>
        <v>0</v>
      </c>
      <c r="BU39" s="79"/>
      <c r="BV39" s="77"/>
      <c r="BW39" s="77"/>
      <c r="BX39" s="78">
        <f>ROUND(MIN(1,IF(Input!$A$11="Weekly",BV39/(Formulas!$A$3*1),BV39/(Formulas!$A$3*2))),1)</f>
        <v>0</v>
      </c>
      <c r="BY39" s="79"/>
      <c r="BZ39" s="77"/>
      <c r="CA39" s="77"/>
      <c r="CB39" s="78">
        <f>ROUND(MIN(1,IF(Input!$A$11="Weekly",BZ39/(Formulas!$A$3*1),BZ39/(Formulas!$A$3*2))),1)</f>
        <v>0</v>
      </c>
      <c r="CC39" s="79"/>
      <c r="CD39" s="77"/>
      <c r="CE39" s="77"/>
      <c r="CF39" s="78">
        <f>ROUND(MIN(1,IF(Input!$A$11="Weekly",CD39/(Formulas!$A$3*1),CD39/(Formulas!$A$3*2))),1)</f>
        <v>0</v>
      </c>
      <c r="CG39" s="79"/>
      <c r="CH39" s="77"/>
      <c r="CI39" s="77"/>
      <c r="CJ39" s="78">
        <f>ROUND(MIN(1,IF(Input!$A$11="Weekly",CH39/(Formulas!$A$3*1),CH39/(Formulas!$A$3*2))),1)</f>
        <v>0</v>
      </c>
      <c r="CK39" s="79"/>
      <c r="CL39" s="77"/>
      <c r="CM39" s="77"/>
      <c r="CN39" s="78">
        <f>ROUND(MIN(1,IF(Input!$A$11="Weekly",CL39/(Formulas!$A$3*1),CL39/(Formulas!$A$3*2))),1)</f>
        <v>0</v>
      </c>
      <c r="CO39" s="79"/>
      <c r="CP39" s="77"/>
      <c r="CQ39" s="77"/>
      <c r="CR39" s="78">
        <f>ROUND(MIN(1,IF(Input!$A$11="Weekly",CP39/(Formulas!$A$3*1),CP39/(Formulas!$A$3*2))),1)</f>
        <v>0</v>
      </c>
      <c r="CS39" s="79"/>
      <c r="CT39" s="77"/>
      <c r="CU39" s="77"/>
      <c r="CV39" s="78">
        <f>ROUND(MIN(1,IF(Input!$A$11="Weekly",CT39/(Formulas!$A$3*1),CT39/(Formulas!$A$3*2))),1)</f>
        <v>0</v>
      </c>
      <c r="CW39" s="79"/>
      <c r="CX39" s="77"/>
      <c r="CY39" s="77"/>
      <c r="CZ39" s="78">
        <f>ROUND(MIN(1,IF(Input!$A$11="Weekly",CX39/(Formulas!$A$3*1),CX39/(Formulas!$A$3*2))),1)</f>
        <v>0</v>
      </c>
      <c r="DA39" s="79"/>
      <c r="DB39" s="79"/>
      <c r="DC39" s="77">
        <f t="shared" si="0"/>
        <v>0</v>
      </c>
      <c r="DD39" s="79"/>
      <c r="DE39" s="77">
        <f t="shared" si="1"/>
        <v>0</v>
      </c>
    </row>
    <row r="40" spans="1:109" s="35" customFormat="1" x14ac:dyDescent="0.25">
      <c r="A40" s="77"/>
      <c r="B40" s="77"/>
      <c r="C40" s="77"/>
      <c r="D40" s="78">
        <f>ROUND(MIN(1,IF(Input!$A$11="Weekly",B40/(Formulas!$A$3*1),B40/(Formulas!$A$3*2))),1)</f>
        <v>0</v>
      </c>
      <c r="E40" s="79"/>
      <c r="F40" s="77"/>
      <c r="G40" s="77"/>
      <c r="H40" s="78">
        <f>ROUND(MIN(1,IF(Input!$A$11="Weekly",F40/(Formulas!$A$3*1),F40/(Formulas!$A$3*2))),1)</f>
        <v>0</v>
      </c>
      <c r="I40" s="79"/>
      <c r="J40" s="77"/>
      <c r="K40" s="77"/>
      <c r="L40" s="78">
        <f>ROUND(MIN(1,IF(Input!$A$11="Weekly",J40/(Formulas!$A$3*1),J40/(Formulas!$A$3*2))),1)</f>
        <v>0</v>
      </c>
      <c r="M40" s="79"/>
      <c r="N40" s="77"/>
      <c r="O40" s="77"/>
      <c r="P40" s="78">
        <f>ROUND(MIN(1,IF(Input!$A$11="Weekly",N40/(Formulas!$A$3*1),N40/(Formulas!$A$3*2))),1)</f>
        <v>0</v>
      </c>
      <c r="Q40" s="79"/>
      <c r="R40" s="77"/>
      <c r="S40" s="77"/>
      <c r="T40" s="78">
        <f>ROUND(MIN(1,IF(Input!$A$11="Weekly",R40/(Formulas!$A$3*1),R40/(Formulas!$A$3*2))),1)</f>
        <v>0</v>
      </c>
      <c r="U40" s="79"/>
      <c r="V40" s="77"/>
      <c r="W40" s="77"/>
      <c r="X40" s="78">
        <f>ROUND(MIN(1,IF(Input!$A$11="Weekly",V40/(Formulas!$A$3*1),V40/(Formulas!$A$3*2))),1)</f>
        <v>0</v>
      </c>
      <c r="Y40" s="79"/>
      <c r="Z40" s="77"/>
      <c r="AA40" s="77"/>
      <c r="AB40" s="78">
        <f>ROUND(MIN(1,IF(Input!$A$11="Weekly",Z40/(Formulas!$A$3*1),Z40/(Formulas!$A$3*2))),1)</f>
        <v>0</v>
      </c>
      <c r="AC40" s="79"/>
      <c r="AD40" s="77"/>
      <c r="AE40" s="77"/>
      <c r="AF40" s="78">
        <f>ROUND(MIN(1,IF(Input!$A$11="Weekly",AD40/(Formulas!$A$3*1),AD40/(Formulas!$A$3*2))),1)</f>
        <v>0</v>
      </c>
      <c r="AG40" s="79"/>
      <c r="AH40" s="77"/>
      <c r="AI40" s="77"/>
      <c r="AJ40" s="78">
        <f>ROUND(MIN(1,IF(Input!$A$11="Weekly",AH40/(Formulas!$A$3*1),AH40/(Formulas!$A$3*2))),1)</f>
        <v>0</v>
      </c>
      <c r="AK40" s="79"/>
      <c r="AL40" s="77"/>
      <c r="AM40" s="77"/>
      <c r="AN40" s="78">
        <f>ROUND(MIN(1,IF(Input!$A$11="Weekly",AL40/(Formulas!$A$3*1),AL40/(Formulas!$A$3*2))),1)</f>
        <v>0</v>
      </c>
      <c r="AO40" s="79"/>
      <c r="AP40" s="77"/>
      <c r="AQ40" s="77"/>
      <c r="AR40" s="78">
        <f>ROUND(MIN(1,IF(Input!$A$11="Weekly",AP40/(Formulas!$A$3*1),AP40/(Formulas!$A$3*2))),1)</f>
        <v>0</v>
      </c>
      <c r="AS40" s="79"/>
      <c r="AT40" s="77"/>
      <c r="AU40" s="77"/>
      <c r="AV40" s="78">
        <f>ROUND(MIN(1,IF(Input!$A$11="Weekly",AT40/(Formulas!$A$3*1),AT40/(Formulas!$A$3*2))),1)</f>
        <v>0</v>
      </c>
      <c r="AW40" s="79"/>
      <c r="AX40" s="77"/>
      <c r="AY40" s="77"/>
      <c r="AZ40" s="78">
        <f>ROUND(MIN(1,IF(Input!$A$11="Weekly",AX40/(Formulas!$A$3*1),AX40/(Formulas!$A$3*2))),1)</f>
        <v>0</v>
      </c>
      <c r="BA40" s="79"/>
      <c r="BB40" s="77"/>
      <c r="BC40" s="77"/>
      <c r="BD40" s="78">
        <f>ROUND(MIN(1,IF(Input!$A$11="Weekly",BB40/(Formulas!$A$3*1),BB40/(Formulas!$A$3*2))),1)</f>
        <v>0</v>
      </c>
      <c r="BE40" s="79"/>
      <c r="BF40" s="77"/>
      <c r="BG40" s="77"/>
      <c r="BH40" s="78">
        <f>ROUND(MIN(1,IF(Input!$A$11="Weekly",BF40/(Formulas!$A$3*1),BF40/(Formulas!$A$3*2))),1)</f>
        <v>0</v>
      </c>
      <c r="BI40" s="79"/>
      <c r="BJ40" s="77"/>
      <c r="BK40" s="77"/>
      <c r="BL40" s="78">
        <f>ROUND(MIN(1,IF(Input!$A$11="Weekly",BJ40/(Formulas!$A$3*1),BJ40/(Formulas!$A$3*2))),1)</f>
        <v>0</v>
      </c>
      <c r="BM40" s="79"/>
      <c r="BN40" s="77"/>
      <c r="BO40" s="77"/>
      <c r="BP40" s="78">
        <f>ROUND(MIN(1,IF(Input!$A$11="Weekly",BN40/(Formulas!$A$3*1),BN40/(Formulas!$A$3*2))),1)</f>
        <v>0</v>
      </c>
      <c r="BQ40" s="79"/>
      <c r="BR40" s="77"/>
      <c r="BS40" s="77"/>
      <c r="BT40" s="78">
        <f>ROUND(MIN(1,IF(Input!$A$11="Weekly",BR40/(Formulas!$A$3*1),BR40/(Formulas!$A$3*2))),1)</f>
        <v>0</v>
      </c>
      <c r="BU40" s="79"/>
      <c r="BV40" s="77"/>
      <c r="BW40" s="77"/>
      <c r="BX40" s="78">
        <f>ROUND(MIN(1,IF(Input!$A$11="Weekly",BV40/(Formulas!$A$3*1),BV40/(Formulas!$A$3*2))),1)</f>
        <v>0</v>
      </c>
      <c r="BY40" s="79"/>
      <c r="BZ40" s="77"/>
      <c r="CA40" s="77"/>
      <c r="CB40" s="78">
        <f>ROUND(MIN(1,IF(Input!$A$11="Weekly",BZ40/(Formulas!$A$3*1),BZ40/(Formulas!$A$3*2))),1)</f>
        <v>0</v>
      </c>
      <c r="CC40" s="79"/>
      <c r="CD40" s="77"/>
      <c r="CE40" s="77"/>
      <c r="CF40" s="78">
        <f>ROUND(MIN(1,IF(Input!$A$11="Weekly",CD40/(Formulas!$A$3*1),CD40/(Formulas!$A$3*2))),1)</f>
        <v>0</v>
      </c>
      <c r="CG40" s="79"/>
      <c r="CH40" s="77"/>
      <c r="CI40" s="77"/>
      <c r="CJ40" s="78">
        <f>ROUND(MIN(1,IF(Input!$A$11="Weekly",CH40/(Formulas!$A$3*1),CH40/(Formulas!$A$3*2))),1)</f>
        <v>0</v>
      </c>
      <c r="CK40" s="79"/>
      <c r="CL40" s="77"/>
      <c r="CM40" s="77"/>
      <c r="CN40" s="78">
        <f>ROUND(MIN(1,IF(Input!$A$11="Weekly",CL40/(Formulas!$A$3*1),CL40/(Formulas!$A$3*2))),1)</f>
        <v>0</v>
      </c>
      <c r="CO40" s="79"/>
      <c r="CP40" s="77"/>
      <c r="CQ40" s="77"/>
      <c r="CR40" s="78">
        <f>ROUND(MIN(1,IF(Input!$A$11="Weekly",CP40/(Formulas!$A$3*1),CP40/(Formulas!$A$3*2))),1)</f>
        <v>0</v>
      </c>
      <c r="CS40" s="79"/>
      <c r="CT40" s="77"/>
      <c r="CU40" s="77"/>
      <c r="CV40" s="78">
        <f>ROUND(MIN(1,IF(Input!$A$11="Weekly",CT40/(Formulas!$A$3*1),CT40/(Formulas!$A$3*2))),1)</f>
        <v>0</v>
      </c>
      <c r="CW40" s="79"/>
      <c r="CX40" s="77"/>
      <c r="CY40" s="77"/>
      <c r="CZ40" s="78">
        <f>ROUND(MIN(1,IF(Input!$A$11="Weekly",CX40/(Formulas!$A$3*1),CX40/(Formulas!$A$3*2))),1)</f>
        <v>0</v>
      </c>
      <c r="DA40" s="79"/>
      <c r="DB40" s="79"/>
      <c r="DC40" s="77">
        <f t="shared" si="0"/>
        <v>0</v>
      </c>
      <c r="DD40" s="79"/>
      <c r="DE40" s="77">
        <f t="shared" si="1"/>
        <v>0</v>
      </c>
    </row>
    <row r="41" spans="1:109" s="35" customFormat="1" x14ac:dyDescent="0.25">
      <c r="A41" s="77"/>
      <c r="B41" s="77"/>
      <c r="C41" s="77"/>
      <c r="D41" s="78">
        <f>ROUND(MIN(1,IF(Input!$A$11="Weekly",B41/(Formulas!$A$3*1),B41/(Formulas!$A$3*2))),1)</f>
        <v>0</v>
      </c>
      <c r="E41" s="79"/>
      <c r="F41" s="77"/>
      <c r="G41" s="77"/>
      <c r="H41" s="78">
        <f>ROUND(MIN(1,IF(Input!$A$11="Weekly",F41/(Formulas!$A$3*1),F41/(Formulas!$A$3*2))),1)</f>
        <v>0</v>
      </c>
      <c r="I41" s="79"/>
      <c r="J41" s="77"/>
      <c r="K41" s="77"/>
      <c r="L41" s="78">
        <f>ROUND(MIN(1,IF(Input!$A$11="Weekly",J41/(Formulas!$A$3*1),J41/(Formulas!$A$3*2))),1)</f>
        <v>0</v>
      </c>
      <c r="M41" s="79"/>
      <c r="N41" s="77"/>
      <c r="O41" s="77"/>
      <c r="P41" s="78">
        <f>ROUND(MIN(1,IF(Input!$A$11="Weekly",N41/(Formulas!$A$3*1),N41/(Formulas!$A$3*2))),1)</f>
        <v>0</v>
      </c>
      <c r="Q41" s="79"/>
      <c r="R41" s="77"/>
      <c r="S41" s="77"/>
      <c r="T41" s="78">
        <f>ROUND(MIN(1,IF(Input!$A$11="Weekly",R41/(Formulas!$A$3*1),R41/(Formulas!$A$3*2))),1)</f>
        <v>0</v>
      </c>
      <c r="U41" s="79"/>
      <c r="V41" s="77"/>
      <c r="W41" s="77"/>
      <c r="X41" s="78">
        <f>ROUND(MIN(1,IF(Input!$A$11="Weekly",V41/(Formulas!$A$3*1),V41/(Formulas!$A$3*2))),1)</f>
        <v>0</v>
      </c>
      <c r="Y41" s="79"/>
      <c r="Z41" s="77"/>
      <c r="AA41" s="77"/>
      <c r="AB41" s="78">
        <f>ROUND(MIN(1,IF(Input!$A$11="Weekly",Z41/(Formulas!$A$3*1),Z41/(Formulas!$A$3*2))),1)</f>
        <v>0</v>
      </c>
      <c r="AC41" s="79"/>
      <c r="AD41" s="77"/>
      <c r="AE41" s="77"/>
      <c r="AF41" s="78">
        <f>ROUND(MIN(1,IF(Input!$A$11="Weekly",AD41/(Formulas!$A$3*1),AD41/(Formulas!$A$3*2))),1)</f>
        <v>0</v>
      </c>
      <c r="AG41" s="79"/>
      <c r="AH41" s="77"/>
      <c r="AI41" s="77"/>
      <c r="AJ41" s="78">
        <f>ROUND(MIN(1,IF(Input!$A$11="Weekly",AH41/(Formulas!$A$3*1),AH41/(Formulas!$A$3*2))),1)</f>
        <v>0</v>
      </c>
      <c r="AK41" s="79"/>
      <c r="AL41" s="77"/>
      <c r="AM41" s="77"/>
      <c r="AN41" s="78">
        <f>ROUND(MIN(1,IF(Input!$A$11="Weekly",AL41/(Formulas!$A$3*1),AL41/(Formulas!$A$3*2))),1)</f>
        <v>0</v>
      </c>
      <c r="AO41" s="79"/>
      <c r="AP41" s="77"/>
      <c r="AQ41" s="77"/>
      <c r="AR41" s="78">
        <f>ROUND(MIN(1,IF(Input!$A$11="Weekly",AP41/(Formulas!$A$3*1),AP41/(Formulas!$A$3*2))),1)</f>
        <v>0</v>
      </c>
      <c r="AS41" s="79"/>
      <c r="AT41" s="77"/>
      <c r="AU41" s="77"/>
      <c r="AV41" s="78">
        <f>ROUND(MIN(1,IF(Input!$A$11="Weekly",AT41/(Formulas!$A$3*1),AT41/(Formulas!$A$3*2))),1)</f>
        <v>0</v>
      </c>
      <c r="AW41" s="79"/>
      <c r="AX41" s="77"/>
      <c r="AY41" s="77"/>
      <c r="AZ41" s="78">
        <f>ROUND(MIN(1,IF(Input!$A$11="Weekly",AX41/(Formulas!$A$3*1),AX41/(Formulas!$A$3*2))),1)</f>
        <v>0</v>
      </c>
      <c r="BA41" s="79"/>
      <c r="BB41" s="77"/>
      <c r="BC41" s="77"/>
      <c r="BD41" s="78">
        <f>ROUND(MIN(1,IF(Input!$A$11="Weekly",BB41/(Formulas!$A$3*1),BB41/(Formulas!$A$3*2))),1)</f>
        <v>0</v>
      </c>
      <c r="BE41" s="79"/>
      <c r="BF41" s="77"/>
      <c r="BG41" s="77"/>
      <c r="BH41" s="78">
        <f>ROUND(MIN(1,IF(Input!$A$11="Weekly",BF41/(Formulas!$A$3*1),BF41/(Formulas!$A$3*2))),1)</f>
        <v>0</v>
      </c>
      <c r="BI41" s="79"/>
      <c r="BJ41" s="77"/>
      <c r="BK41" s="77"/>
      <c r="BL41" s="78">
        <f>ROUND(MIN(1,IF(Input!$A$11="Weekly",BJ41/(Formulas!$A$3*1),BJ41/(Formulas!$A$3*2))),1)</f>
        <v>0</v>
      </c>
      <c r="BM41" s="79"/>
      <c r="BN41" s="77"/>
      <c r="BO41" s="77"/>
      <c r="BP41" s="78">
        <f>ROUND(MIN(1,IF(Input!$A$11="Weekly",BN41/(Formulas!$A$3*1),BN41/(Formulas!$A$3*2))),1)</f>
        <v>0</v>
      </c>
      <c r="BQ41" s="79"/>
      <c r="BR41" s="77"/>
      <c r="BS41" s="77"/>
      <c r="BT41" s="78">
        <f>ROUND(MIN(1,IF(Input!$A$11="Weekly",BR41/(Formulas!$A$3*1),BR41/(Formulas!$A$3*2))),1)</f>
        <v>0</v>
      </c>
      <c r="BU41" s="79"/>
      <c r="BV41" s="77"/>
      <c r="BW41" s="77"/>
      <c r="BX41" s="78">
        <f>ROUND(MIN(1,IF(Input!$A$11="Weekly",BV41/(Formulas!$A$3*1),BV41/(Formulas!$A$3*2))),1)</f>
        <v>0</v>
      </c>
      <c r="BY41" s="79"/>
      <c r="BZ41" s="77"/>
      <c r="CA41" s="77"/>
      <c r="CB41" s="78">
        <f>ROUND(MIN(1,IF(Input!$A$11="Weekly",BZ41/(Formulas!$A$3*1),BZ41/(Formulas!$A$3*2))),1)</f>
        <v>0</v>
      </c>
      <c r="CC41" s="79"/>
      <c r="CD41" s="77"/>
      <c r="CE41" s="77"/>
      <c r="CF41" s="78">
        <f>ROUND(MIN(1,IF(Input!$A$11="Weekly",CD41/(Formulas!$A$3*1),CD41/(Formulas!$A$3*2))),1)</f>
        <v>0</v>
      </c>
      <c r="CG41" s="79"/>
      <c r="CH41" s="77"/>
      <c r="CI41" s="77"/>
      <c r="CJ41" s="78">
        <f>ROUND(MIN(1,IF(Input!$A$11="Weekly",CH41/(Formulas!$A$3*1),CH41/(Formulas!$A$3*2))),1)</f>
        <v>0</v>
      </c>
      <c r="CK41" s="79"/>
      <c r="CL41" s="77"/>
      <c r="CM41" s="77"/>
      <c r="CN41" s="78">
        <f>ROUND(MIN(1,IF(Input!$A$11="Weekly",CL41/(Formulas!$A$3*1),CL41/(Formulas!$A$3*2))),1)</f>
        <v>0</v>
      </c>
      <c r="CO41" s="79"/>
      <c r="CP41" s="77"/>
      <c r="CQ41" s="77"/>
      <c r="CR41" s="78">
        <f>ROUND(MIN(1,IF(Input!$A$11="Weekly",CP41/(Formulas!$A$3*1),CP41/(Formulas!$A$3*2))),1)</f>
        <v>0</v>
      </c>
      <c r="CS41" s="79"/>
      <c r="CT41" s="77"/>
      <c r="CU41" s="77"/>
      <c r="CV41" s="78">
        <f>ROUND(MIN(1,IF(Input!$A$11="Weekly",CT41/(Formulas!$A$3*1),CT41/(Formulas!$A$3*2))),1)</f>
        <v>0</v>
      </c>
      <c r="CW41" s="79"/>
      <c r="CX41" s="77"/>
      <c r="CY41" s="77"/>
      <c r="CZ41" s="78">
        <f>ROUND(MIN(1,IF(Input!$A$11="Weekly",CX41/(Formulas!$A$3*1),CX41/(Formulas!$A$3*2))),1)</f>
        <v>0</v>
      </c>
      <c r="DA41" s="79"/>
      <c r="DB41" s="79"/>
      <c r="DC41" s="77">
        <f t="shared" ref="DC41:DC59" si="2">C41+G41+K41+O41+S41+W41+AA41+AE41+AI41+AM41+AQ41+AU41+AY41</f>
        <v>0</v>
      </c>
      <c r="DD41" s="79"/>
      <c r="DE41" s="77">
        <f t="shared" ref="DE41:DE59" si="3">BC41+BG41+BK41+BO41+BS41+BW41+CA41+CE41+CI41+CM41+CQ41+CU41+CY41</f>
        <v>0</v>
      </c>
    </row>
    <row r="42" spans="1:109" s="35" customFormat="1" x14ac:dyDescent="0.25">
      <c r="A42" s="77"/>
      <c r="B42" s="77"/>
      <c r="C42" s="77"/>
      <c r="D42" s="78">
        <f>ROUND(MIN(1,IF(Input!$A$11="Weekly",B42/(Formulas!$A$3*1),B42/(Formulas!$A$3*2))),1)</f>
        <v>0</v>
      </c>
      <c r="E42" s="79"/>
      <c r="F42" s="77"/>
      <c r="G42" s="77"/>
      <c r="H42" s="78">
        <f>ROUND(MIN(1,IF(Input!$A$11="Weekly",F42/(Formulas!$A$3*1),F42/(Formulas!$A$3*2))),1)</f>
        <v>0</v>
      </c>
      <c r="I42" s="79"/>
      <c r="J42" s="77"/>
      <c r="K42" s="77"/>
      <c r="L42" s="78">
        <f>ROUND(MIN(1,IF(Input!$A$11="Weekly",J42/(Formulas!$A$3*1),J42/(Formulas!$A$3*2))),1)</f>
        <v>0</v>
      </c>
      <c r="M42" s="79"/>
      <c r="N42" s="77"/>
      <c r="O42" s="77"/>
      <c r="P42" s="78">
        <f>ROUND(MIN(1,IF(Input!$A$11="Weekly",N42/(Formulas!$A$3*1),N42/(Formulas!$A$3*2))),1)</f>
        <v>0</v>
      </c>
      <c r="Q42" s="79"/>
      <c r="R42" s="77"/>
      <c r="S42" s="77"/>
      <c r="T42" s="78">
        <f>ROUND(MIN(1,IF(Input!$A$11="Weekly",R42/(Formulas!$A$3*1),R42/(Formulas!$A$3*2))),1)</f>
        <v>0</v>
      </c>
      <c r="U42" s="79"/>
      <c r="V42" s="77"/>
      <c r="W42" s="77"/>
      <c r="X42" s="78">
        <f>ROUND(MIN(1,IF(Input!$A$11="Weekly",V42/(Formulas!$A$3*1),V42/(Formulas!$A$3*2))),1)</f>
        <v>0</v>
      </c>
      <c r="Y42" s="79"/>
      <c r="Z42" s="77"/>
      <c r="AA42" s="77"/>
      <c r="AB42" s="78">
        <f>ROUND(MIN(1,IF(Input!$A$11="Weekly",Z42/(Formulas!$A$3*1),Z42/(Formulas!$A$3*2))),1)</f>
        <v>0</v>
      </c>
      <c r="AC42" s="79"/>
      <c r="AD42" s="77"/>
      <c r="AE42" s="77"/>
      <c r="AF42" s="78">
        <f>ROUND(MIN(1,IF(Input!$A$11="Weekly",AD42/(Formulas!$A$3*1),AD42/(Formulas!$A$3*2))),1)</f>
        <v>0</v>
      </c>
      <c r="AG42" s="79"/>
      <c r="AH42" s="77"/>
      <c r="AI42" s="77"/>
      <c r="AJ42" s="78">
        <f>ROUND(MIN(1,IF(Input!$A$11="Weekly",AH42/(Formulas!$A$3*1),AH42/(Formulas!$A$3*2))),1)</f>
        <v>0</v>
      </c>
      <c r="AK42" s="79"/>
      <c r="AL42" s="77"/>
      <c r="AM42" s="77"/>
      <c r="AN42" s="78">
        <f>ROUND(MIN(1,IF(Input!$A$11="Weekly",AL42/(Formulas!$A$3*1),AL42/(Formulas!$A$3*2))),1)</f>
        <v>0</v>
      </c>
      <c r="AO42" s="79"/>
      <c r="AP42" s="77"/>
      <c r="AQ42" s="77"/>
      <c r="AR42" s="78">
        <f>ROUND(MIN(1,IF(Input!$A$11="Weekly",AP42/(Formulas!$A$3*1),AP42/(Formulas!$A$3*2))),1)</f>
        <v>0</v>
      </c>
      <c r="AS42" s="79"/>
      <c r="AT42" s="77"/>
      <c r="AU42" s="77"/>
      <c r="AV42" s="78">
        <f>ROUND(MIN(1,IF(Input!$A$11="Weekly",AT42/(Formulas!$A$3*1),AT42/(Formulas!$A$3*2))),1)</f>
        <v>0</v>
      </c>
      <c r="AW42" s="79"/>
      <c r="AX42" s="77"/>
      <c r="AY42" s="77"/>
      <c r="AZ42" s="78">
        <f>ROUND(MIN(1,IF(Input!$A$11="Weekly",AX42/(Formulas!$A$3*1),AX42/(Formulas!$A$3*2))),1)</f>
        <v>0</v>
      </c>
      <c r="BA42" s="79"/>
      <c r="BB42" s="77"/>
      <c r="BC42" s="77"/>
      <c r="BD42" s="78">
        <f>ROUND(MIN(1,IF(Input!$A$11="Weekly",BB42/(Formulas!$A$3*1),BB42/(Formulas!$A$3*2))),1)</f>
        <v>0</v>
      </c>
      <c r="BE42" s="79"/>
      <c r="BF42" s="77"/>
      <c r="BG42" s="77"/>
      <c r="BH42" s="78">
        <f>ROUND(MIN(1,IF(Input!$A$11="Weekly",BF42/(Formulas!$A$3*1),BF42/(Formulas!$A$3*2))),1)</f>
        <v>0</v>
      </c>
      <c r="BI42" s="79"/>
      <c r="BJ42" s="77"/>
      <c r="BK42" s="77"/>
      <c r="BL42" s="78">
        <f>ROUND(MIN(1,IF(Input!$A$11="Weekly",BJ42/(Formulas!$A$3*1),BJ42/(Formulas!$A$3*2))),1)</f>
        <v>0</v>
      </c>
      <c r="BM42" s="79"/>
      <c r="BN42" s="77"/>
      <c r="BO42" s="77"/>
      <c r="BP42" s="78">
        <f>ROUND(MIN(1,IF(Input!$A$11="Weekly",BN42/(Formulas!$A$3*1),BN42/(Formulas!$A$3*2))),1)</f>
        <v>0</v>
      </c>
      <c r="BQ42" s="79"/>
      <c r="BR42" s="77"/>
      <c r="BS42" s="77"/>
      <c r="BT42" s="78">
        <f>ROUND(MIN(1,IF(Input!$A$11="Weekly",BR42/(Formulas!$A$3*1),BR42/(Formulas!$A$3*2))),1)</f>
        <v>0</v>
      </c>
      <c r="BU42" s="79"/>
      <c r="BV42" s="77"/>
      <c r="BW42" s="77"/>
      <c r="BX42" s="78">
        <f>ROUND(MIN(1,IF(Input!$A$11="Weekly",BV42/(Formulas!$A$3*1),BV42/(Formulas!$A$3*2))),1)</f>
        <v>0</v>
      </c>
      <c r="BY42" s="79"/>
      <c r="BZ42" s="77"/>
      <c r="CA42" s="77"/>
      <c r="CB42" s="78">
        <f>ROUND(MIN(1,IF(Input!$A$11="Weekly",BZ42/(Formulas!$A$3*1),BZ42/(Formulas!$A$3*2))),1)</f>
        <v>0</v>
      </c>
      <c r="CC42" s="79"/>
      <c r="CD42" s="77"/>
      <c r="CE42" s="77"/>
      <c r="CF42" s="78">
        <f>ROUND(MIN(1,IF(Input!$A$11="Weekly",CD42/(Formulas!$A$3*1),CD42/(Formulas!$A$3*2))),1)</f>
        <v>0</v>
      </c>
      <c r="CG42" s="79"/>
      <c r="CH42" s="77"/>
      <c r="CI42" s="77"/>
      <c r="CJ42" s="78">
        <f>ROUND(MIN(1,IF(Input!$A$11="Weekly",CH42/(Formulas!$A$3*1),CH42/(Formulas!$A$3*2))),1)</f>
        <v>0</v>
      </c>
      <c r="CK42" s="79"/>
      <c r="CL42" s="77"/>
      <c r="CM42" s="77"/>
      <c r="CN42" s="78">
        <f>ROUND(MIN(1,IF(Input!$A$11="Weekly",CL42/(Formulas!$A$3*1),CL42/(Formulas!$A$3*2))),1)</f>
        <v>0</v>
      </c>
      <c r="CO42" s="79"/>
      <c r="CP42" s="77"/>
      <c r="CQ42" s="77"/>
      <c r="CR42" s="78">
        <f>ROUND(MIN(1,IF(Input!$A$11="Weekly",CP42/(Formulas!$A$3*1),CP42/(Formulas!$A$3*2))),1)</f>
        <v>0</v>
      </c>
      <c r="CS42" s="79"/>
      <c r="CT42" s="77"/>
      <c r="CU42" s="77"/>
      <c r="CV42" s="78">
        <f>ROUND(MIN(1,IF(Input!$A$11="Weekly",CT42/(Formulas!$A$3*1),CT42/(Formulas!$A$3*2))),1)</f>
        <v>0</v>
      </c>
      <c r="CW42" s="79"/>
      <c r="CX42" s="77"/>
      <c r="CY42" s="77"/>
      <c r="CZ42" s="78">
        <f>ROUND(MIN(1,IF(Input!$A$11="Weekly",CX42/(Formulas!$A$3*1),CX42/(Formulas!$A$3*2))),1)</f>
        <v>0</v>
      </c>
      <c r="DA42" s="79"/>
      <c r="DB42" s="79"/>
      <c r="DC42" s="77">
        <f t="shared" si="2"/>
        <v>0</v>
      </c>
      <c r="DD42" s="79"/>
      <c r="DE42" s="77">
        <f t="shared" si="3"/>
        <v>0</v>
      </c>
    </row>
    <row r="43" spans="1:109" s="35" customFormat="1" x14ac:dyDescent="0.25">
      <c r="A43" s="77"/>
      <c r="B43" s="77"/>
      <c r="C43" s="77"/>
      <c r="D43" s="78">
        <f>ROUND(MIN(1,IF(Input!$A$11="Weekly",B43/(Formulas!$A$3*1),B43/(Formulas!$A$3*2))),1)</f>
        <v>0</v>
      </c>
      <c r="E43" s="79"/>
      <c r="F43" s="77"/>
      <c r="G43" s="77"/>
      <c r="H43" s="78">
        <f>ROUND(MIN(1,IF(Input!$A$11="Weekly",F43/(Formulas!$A$3*1),F43/(Formulas!$A$3*2))),1)</f>
        <v>0</v>
      </c>
      <c r="I43" s="79"/>
      <c r="J43" s="77"/>
      <c r="K43" s="77"/>
      <c r="L43" s="78">
        <f>ROUND(MIN(1,IF(Input!$A$11="Weekly",J43/(Formulas!$A$3*1),J43/(Formulas!$A$3*2))),1)</f>
        <v>0</v>
      </c>
      <c r="M43" s="79"/>
      <c r="N43" s="77"/>
      <c r="O43" s="77"/>
      <c r="P43" s="78">
        <f>ROUND(MIN(1,IF(Input!$A$11="Weekly",N43/(Formulas!$A$3*1),N43/(Formulas!$A$3*2))),1)</f>
        <v>0</v>
      </c>
      <c r="Q43" s="79"/>
      <c r="R43" s="77"/>
      <c r="S43" s="77"/>
      <c r="T43" s="78">
        <f>ROUND(MIN(1,IF(Input!$A$11="Weekly",R43/(Formulas!$A$3*1),R43/(Formulas!$A$3*2))),1)</f>
        <v>0</v>
      </c>
      <c r="U43" s="79"/>
      <c r="V43" s="77"/>
      <c r="W43" s="77"/>
      <c r="X43" s="78">
        <f>ROUND(MIN(1,IF(Input!$A$11="Weekly",V43/(Formulas!$A$3*1),V43/(Formulas!$A$3*2))),1)</f>
        <v>0</v>
      </c>
      <c r="Y43" s="79"/>
      <c r="Z43" s="77"/>
      <c r="AA43" s="77"/>
      <c r="AB43" s="78">
        <f>ROUND(MIN(1,IF(Input!$A$11="Weekly",Z43/(Formulas!$A$3*1),Z43/(Formulas!$A$3*2))),1)</f>
        <v>0</v>
      </c>
      <c r="AC43" s="79"/>
      <c r="AD43" s="77"/>
      <c r="AE43" s="77"/>
      <c r="AF43" s="78">
        <f>ROUND(MIN(1,IF(Input!$A$11="Weekly",AD43/(Formulas!$A$3*1),AD43/(Formulas!$A$3*2))),1)</f>
        <v>0</v>
      </c>
      <c r="AG43" s="79"/>
      <c r="AH43" s="77"/>
      <c r="AI43" s="77"/>
      <c r="AJ43" s="78">
        <f>ROUND(MIN(1,IF(Input!$A$11="Weekly",AH43/(Formulas!$A$3*1),AH43/(Formulas!$A$3*2))),1)</f>
        <v>0</v>
      </c>
      <c r="AK43" s="79"/>
      <c r="AL43" s="77"/>
      <c r="AM43" s="77"/>
      <c r="AN43" s="78">
        <f>ROUND(MIN(1,IF(Input!$A$11="Weekly",AL43/(Formulas!$A$3*1),AL43/(Formulas!$A$3*2))),1)</f>
        <v>0</v>
      </c>
      <c r="AO43" s="79"/>
      <c r="AP43" s="77"/>
      <c r="AQ43" s="77"/>
      <c r="AR43" s="78">
        <f>ROUND(MIN(1,IF(Input!$A$11="Weekly",AP43/(Formulas!$A$3*1),AP43/(Formulas!$A$3*2))),1)</f>
        <v>0</v>
      </c>
      <c r="AS43" s="79"/>
      <c r="AT43" s="77"/>
      <c r="AU43" s="77"/>
      <c r="AV43" s="78">
        <f>ROUND(MIN(1,IF(Input!$A$11="Weekly",AT43/(Formulas!$A$3*1),AT43/(Formulas!$A$3*2))),1)</f>
        <v>0</v>
      </c>
      <c r="AW43" s="79"/>
      <c r="AX43" s="77"/>
      <c r="AY43" s="77"/>
      <c r="AZ43" s="78">
        <f>ROUND(MIN(1,IF(Input!$A$11="Weekly",AX43/(Formulas!$A$3*1),AX43/(Formulas!$A$3*2))),1)</f>
        <v>0</v>
      </c>
      <c r="BA43" s="79"/>
      <c r="BB43" s="77"/>
      <c r="BC43" s="77"/>
      <c r="BD43" s="78">
        <f>ROUND(MIN(1,IF(Input!$A$11="Weekly",BB43/(Formulas!$A$3*1),BB43/(Formulas!$A$3*2))),1)</f>
        <v>0</v>
      </c>
      <c r="BE43" s="79"/>
      <c r="BF43" s="77"/>
      <c r="BG43" s="77"/>
      <c r="BH43" s="78">
        <f>ROUND(MIN(1,IF(Input!$A$11="Weekly",BF43/(Formulas!$A$3*1),BF43/(Formulas!$A$3*2))),1)</f>
        <v>0</v>
      </c>
      <c r="BI43" s="79"/>
      <c r="BJ43" s="77"/>
      <c r="BK43" s="77"/>
      <c r="BL43" s="78">
        <f>ROUND(MIN(1,IF(Input!$A$11="Weekly",BJ43/(Formulas!$A$3*1),BJ43/(Formulas!$A$3*2))),1)</f>
        <v>0</v>
      </c>
      <c r="BM43" s="79"/>
      <c r="BN43" s="77"/>
      <c r="BO43" s="77"/>
      <c r="BP43" s="78">
        <f>ROUND(MIN(1,IF(Input!$A$11="Weekly",BN43/(Formulas!$A$3*1),BN43/(Formulas!$A$3*2))),1)</f>
        <v>0</v>
      </c>
      <c r="BQ43" s="79"/>
      <c r="BR43" s="77"/>
      <c r="BS43" s="77"/>
      <c r="BT43" s="78">
        <f>ROUND(MIN(1,IF(Input!$A$11="Weekly",BR43/(Formulas!$A$3*1),BR43/(Formulas!$A$3*2))),1)</f>
        <v>0</v>
      </c>
      <c r="BU43" s="79"/>
      <c r="BV43" s="77"/>
      <c r="BW43" s="77"/>
      <c r="BX43" s="78">
        <f>ROUND(MIN(1,IF(Input!$A$11="Weekly",BV43/(Formulas!$A$3*1),BV43/(Formulas!$A$3*2))),1)</f>
        <v>0</v>
      </c>
      <c r="BY43" s="79"/>
      <c r="BZ43" s="77"/>
      <c r="CA43" s="77"/>
      <c r="CB43" s="78">
        <f>ROUND(MIN(1,IF(Input!$A$11="Weekly",BZ43/(Formulas!$A$3*1),BZ43/(Formulas!$A$3*2))),1)</f>
        <v>0</v>
      </c>
      <c r="CC43" s="79"/>
      <c r="CD43" s="77"/>
      <c r="CE43" s="77"/>
      <c r="CF43" s="78">
        <f>ROUND(MIN(1,IF(Input!$A$11="Weekly",CD43/(Formulas!$A$3*1),CD43/(Formulas!$A$3*2))),1)</f>
        <v>0</v>
      </c>
      <c r="CG43" s="79"/>
      <c r="CH43" s="77"/>
      <c r="CI43" s="77"/>
      <c r="CJ43" s="78">
        <f>ROUND(MIN(1,IF(Input!$A$11="Weekly",CH43/(Formulas!$A$3*1),CH43/(Formulas!$A$3*2))),1)</f>
        <v>0</v>
      </c>
      <c r="CK43" s="79"/>
      <c r="CL43" s="77"/>
      <c r="CM43" s="77"/>
      <c r="CN43" s="78">
        <f>ROUND(MIN(1,IF(Input!$A$11="Weekly",CL43/(Formulas!$A$3*1),CL43/(Formulas!$A$3*2))),1)</f>
        <v>0</v>
      </c>
      <c r="CO43" s="79"/>
      <c r="CP43" s="77"/>
      <c r="CQ43" s="77"/>
      <c r="CR43" s="78">
        <f>ROUND(MIN(1,IF(Input!$A$11="Weekly",CP43/(Formulas!$A$3*1),CP43/(Formulas!$A$3*2))),1)</f>
        <v>0</v>
      </c>
      <c r="CS43" s="79"/>
      <c r="CT43" s="77"/>
      <c r="CU43" s="77"/>
      <c r="CV43" s="78">
        <f>ROUND(MIN(1,IF(Input!$A$11="Weekly",CT43/(Formulas!$A$3*1),CT43/(Formulas!$A$3*2))),1)</f>
        <v>0</v>
      </c>
      <c r="CW43" s="79"/>
      <c r="CX43" s="77"/>
      <c r="CY43" s="77"/>
      <c r="CZ43" s="78">
        <f>ROUND(MIN(1,IF(Input!$A$11="Weekly",CX43/(Formulas!$A$3*1),CX43/(Formulas!$A$3*2))),1)</f>
        <v>0</v>
      </c>
      <c r="DA43" s="79"/>
      <c r="DB43" s="79"/>
      <c r="DC43" s="77">
        <f t="shared" si="2"/>
        <v>0</v>
      </c>
      <c r="DD43" s="79"/>
      <c r="DE43" s="77">
        <f t="shared" si="3"/>
        <v>0</v>
      </c>
    </row>
    <row r="44" spans="1:109" s="35" customFormat="1" x14ac:dyDescent="0.25">
      <c r="A44" s="77"/>
      <c r="B44" s="77"/>
      <c r="C44" s="77"/>
      <c r="D44" s="78">
        <f>ROUND(MIN(1,IF(Input!$A$11="Weekly",B44/(Formulas!$A$3*1),B44/(Formulas!$A$3*2))),1)</f>
        <v>0</v>
      </c>
      <c r="E44" s="79"/>
      <c r="F44" s="77"/>
      <c r="G44" s="77"/>
      <c r="H44" s="78">
        <f>ROUND(MIN(1,IF(Input!$A$11="Weekly",F44/(Formulas!$A$3*1),F44/(Formulas!$A$3*2))),1)</f>
        <v>0</v>
      </c>
      <c r="I44" s="79"/>
      <c r="J44" s="77"/>
      <c r="K44" s="77"/>
      <c r="L44" s="78">
        <f>ROUND(MIN(1,IF(Input!$A$11="Weekly",J44/(Formulas!$A$3*1),J44/(Formulas!$A$3*2))),1)</f>
        <v>0</v>
      </c>
      <c r="M44" s="79"/>
      <c r="N44" s="77"/>
      <c r="O44" s="77"/>
      <c r="P44" s="78">
        <f>ROUND(MIN(1,IF(Input!$A$11="Weekly",N44/(Formulas!$A$3*1),N44/(Formulas!$A$3*2))),1)</f>
        <v>0</v>
      </c>
      <c r="Q44" s="79"/>
      <c r="R44" s="77"/>
      <c r="S44" s="77"/>
      <c r="T44" s="78">
        <f>ROUND(MIN(1,IF(Input!$A$11="Weekly",R44/(Formulas!$A$3*1),R44/(Formulas!$A$3*2))),1)</f>
        <v>0</v>
      </c>
      <c r="U44" s="79"/>
      <c r="V44" s="77"/>
      <c r="W44" s="77"/>
      <c r="X44" s="78">
        <f>ROUND(MIN(1,IF(Input!$A$11="Weekly",V44/(Formulas!$A$3*1),V44/(Formulas!$A$3*2))),1)</f>
        <v>0</v>
      </c>
      <c r="Y44" s="79"/>
      <c r="Z44" s="77"/>
      <c r="AA44" s="77"/>
      <c r="AB44" s="78">
        <f>ROUND(MIN(1,IF(Input!$A$11="Weekly",Z44/(Formulas!$A$3*1),Z44/(Formulas!$A$3*2))),1)</f>
        <v>0</v>
      </c>
      <c r="AC44" s="79"/>
      <c r="AD44" s="77"/>
      <c r="AE44" s="77"/>
      <c r="AF44" s="78">
        <f>ROUND(MIN(1,IF(Input!$A$11="Weekly",AD44/(Formulas!$A$3*1),AD44/(Formulas!$A$3*2))),1)</f>
        <v>0</v>
      </c>
      <c r="AG44" s="79"/>
      <c r="AH44" s="77"/>
      <c r="AI44" s="77"/>
      <c r="AJ44" s="78">
        <f>ROUND(MIN(1,IF(Input!$A$11="Weekly",AH44/(Formulas!$A$3*1),AH44/(Formulas!$A$3*2))),1)</f>
        <v>0</v>
      </c>
      <c r="AK44" s="79"/>
      <c r="AL44" s="77"/>
      <c r="AM44" s="77"/>
      <c r="AN44" s="78">
        <f>ROUND(MIN(1,IF(Input!$A$11="Weekly",AL44/(Formulas!$A$3*1),AL44/(Formulas!$A$3*2))),1)</f>
        <v>0</v>
      </c>
      <c r="AO44" s="79"/>
      <c r="AP44" s="77"/>
      <c r="AQ44" s="77"/>
      <c r="AR44" s="78">
        <f>ROUND(MIN(1,IF(Input!$A$11="Weekly",AP44/(Formulas!$A$3*1),AP44/(Formulas!$A$3*2))),1)</f>
        <v>0</v>
      </c>
      <c r="AS44" s="79"/>
      <c r="AT44" s="77"/>
      <c r="AU44" s="77"/>
      <c r="AV44" s="78">
        <f>ROUND(MIN(1,IF(Input!$A$11="Weekly",AT44/(Formulas!$A$3*1),AT44/(Formulas!$A$3*2))),1)</f>
        <v>0</v>
      </c>
      <c r="AW44" s="79"/>
      <c r="AX44" s="77"/>
      <c r="AY44" s="77"/>
      <c r="AZ44" s="78">
        <f>ROUND(MIN(1,IF(Input!$A$11="Weekly",AX44/(Formulas!$A$3*1),AX44/(Formulas!$A$3*2))),1)</f>
        <v>0</v>
      </c>
      <c r="BA44" s="79"/>
      <c r="BB44" s="77"/>
      <c r="BC44" s="77"/>
      <c r="BD44" s="78">
        <f>ROUND(MIN(1,IF(Input!$A$11="Weekly",BB44/(Formulas!$A$3*1),BB44/(Formulas!$A$3*2))),1)</f>
        <v>0</v>
      </c>
      <c r="BE44" s="79"/>
      <c r="BF44" s="77"/>
      <c r="BG44" s="77"/>
      <c r="BH44" s="78">
        <f>ROUND(MIN(1,IF(Input!$A$11="Weekly",BF44/(Formulas!$A$3*1),BF44/(Formulas!$A$3*2))),1)</f>
        <v>0</v>
      </c>
      <c r="BI44" s="79"/>
      <c r="BJ44" s="77"/>
      <c r="BK44" s="77"/>
      <c r="BL44" s="78">
        <f>ROUND(MIN(1,IF(Input!$A$11="Weekly",BJ44/(Formulas!$A$3*1),BJ44/(Formulas!$A$3*2))),1)</f>
        <v>0</v>
      </c>
      <c r="BM44" s="79"/>
      <c r="BN44" s="77"/>
      <c r="BO44" s="77"/>
      <c r="BP44" s="78">
        <f>ROUND(MIN(1,IF(Input!$A$11="Weekly",BN44/(Formulas!$A$3*1),BN44/(Formulas!$A$3*2))),1)</f>
        <v>0</v>
      </c>
      <c r="BQ44" s="79"/>
      <c r="BR44" s="77"/>
      <c r="BS44" s="77"/>
      <c r="BT44" s="78">
        <f>ROUND(MIN(1,IF(Input!$A$11="Weekly",BR44/(Formulas!$A$3*1),BR44/(Formulas!$A$3*2))),1)</f>
        <v>0</v>
      </c>
      <c r="BU44" s="79"/>
      <c r="BV44" s="77"/>
      <c r="BW44" s="77"/>
      <c r="BX44" s="78">
        <f>ROUND(MIN(1,IF(Input!$A$11="Weekly",BV44/(Formulas!$A$3*1),BV44/(Formulas!$A$3*2))),1)</f>
        <v>0</v>
      </c>
      <c r="BY44" s="79"/>
      <c r="BZ44" s="77"/>
      <c r="CA44" s="77"/>
      <c r="CB44" s="78">
        <f>ROUND(MIN(1,IF(Input!$A$11="Weekly",BZ44/(Formulas!$A$3*1),BZ44/(Formulas!$A$3*2))),1)</f>
        <v>0</v>
      </c>
      <c r="CC44" s="79"/>
      <c r="CD44" s="77"/>
      <c r="CE44" s="77"/>
      <c r="CF44" s="78">
        <f>ROUND(MIN(1,IF(Input!$A$11="Weekly",CD44/(Formulas!$A$3*1),CD44/(Formulas!$A$3*2))),1)</f>
        <v>0</v>
      </c>
      <c r="CG44" s="79"/>
      <c r="CH44" s="77"/>
      <c r="CI44" s="77"/>
      <c r="CJ44" s="78">
        <f>ROUND(MIN(1,IF(Input!$A$11="Weekly",CH44/(Formulas!$A$3*1),CH44/(Formulas!$A$3*2))),1)</f>
        <v>0</v>
      </c>
      <c r="CK44" s="79"/>
      <c r="CL44" s="77"/>
      <c r="CM44" s="77"/>
      <c r="CN44" s="78">
        <f>ROUND(MIN(1,IF(Input!$A$11="Weekly",CL44/(Formulas!$A$3*1),CL44/(Formulas!$A$3*2))),1)</f>
        <v>0</v>
      </c>
      <c r="CO44" s="79"/>
      <c r="CP44" s="77"/>
      <c r="CQ44" s="77"/>
      <c r="CR44" s="78">
        <f>ROUND(MIN(1,IF(Input!$A$11="Weekly",CP44/(Formulas!$A$3*1),CP44/(Formulas!$A$3*2))),1)</f>
        <v>0</v>
      </c>
      <c r="CS44" s="79"/>
      <c r="CT44" s="77"/>
      <c r="CU44" s="77"/>
      <c r="CV44" s="78">
        <f>ROUND(MIN(1,IF(Input!$A$11="Weekly",CT44/(Formulas!$A$3*1),CT44/(Formulas!$A$3*2))),1)</f>
        <v>0</v>
      </c>
      <c r="CW44" s="79"/>
      <c r="CX44" s="77"/>
      <c r="CY44" s="77"/>
      <c r="CZ44" s="78">
        <f>ROUND(MIN(1,IF(Input!$A$11="Weekly",CX44/(Formulas!$A$3*1),CX44/(Formulas!$A$3*2))),1)</f>
        <v>0</v>
      </c>
      <c r="DA44" s="79"/>
      <c r="DB44" s="79"/>
      <c r="DC44" s="77">
        <f t="shared" si="2"/>
        <v>0</v>
      </c>
      <c r="DD44" s="79"/>
      <c r="DE44" s="77">
        <f t="shared" si="3"/>
        <v>0</v>
      </c>
    </row>
    <row r="45" spans="1:109" s="35" customFormat="1" x14ac:dyDescent="0.25">
      <c r="A45" s="77"/>
      <c r="B45" s="77"/>
      <c r="C45" s="77"/>
      <c r="D45" s="78">
        <f>ROUND(MIN(1,IF(Input!$A$11="Weekly",B45/(Formulas!$A$3*1),B45/(Formulas!$A$3*2))),1)</f>
        <v>0</v>
      </c>
      <c r="E45" s="79"/>
      <c r="F45" s="77"/>
      <c r="G45" s="77"/>
      <c r="H45" s="78">
        <f>ROUND(MIN(1,IF(Input!$A$11="Weekly",F45/(Formulas!$A$3*1),F45/(Formulas!$A$3*2))),1)</f>
        <v>0</v>
      </c>
      <c r="I45" s="79"/>
      <c r="J45" s="77"/>
      <c r="K45" s="77"/>
      <c r="L45" s="78">
        <f>ROUND(MIN(1,IF(Input!$A$11="Weekly",J45/(Formulas!$A$3*1),J45/(Formulas!$A$3*2))),1)</f>
        <v>0</v>
      </c>
      <c r="M45" s="79"/>
      <c r="N45" s="77"/>
      <c r="O45" s="77"/>
      <c r="P45" s="78">
        <f>ROUND(MIN(1,IF(Input!$A$11="Weekly",N45/(Formulas!$A$3*1),N45/(Formulas!$A$3*2))),1)</f>
        <v>0</v>
      </c>
      <c r="Q45" s="79"/>
      <c r="R45" s="77"/>
      <c r="S45" s="77"/>
      <c r="T45" s="78">
        <f>ROUND(MIN(1,IF(Input!$A$11="Weekly",R45/(Formulas!$A$3*1),R45/(Formulas!$A$3*2))),1)</f>
        <v>0</v>
      </c>
      <c r="U45" s="79"/>
      <c r="V45" s="77"/>
      <c r="W45" s="77"/>
      <c r="X45" s="78">
        <f>ROUND(MIN(1,IF(Input!$A$11="Weekly",V45/(Formulas!$A$3*1),V45/(Formulas!$A$3*2))),1)</f>
        <v>0</v>
      </c>
      <c r="Y45" s="79"/>
      <c r="Z45" s="77"/>
      <c r="AA45" s="77"/>
      <c r="AB45" s="78">
        <f>ROUND(MIN(1,IF(Input!$A$11="Weekly",Z45/(Formulas!$A$3*1),Z45/(Formulas!$A$3*2))),1)</f>
        <v>0</v>
      </c>
      <c r="AC45" s="79"/>
      <c r="AD45" s="77"/>
      <c r="AE45" s="77"/>
      <c r="AF45" s="78">
        <f>ROUND(MIN(1,IF(Input!$A$11="Weekly",AD45/(Formulas!$A$3*1),AD45/(Formulas!$A$3*2))),1)</f>
        <v>0</v>
      </c>
      <c r="AG45" s="79"/>
      <c r="AH45" s="77"/>
      <c r="AI45" s="77"/>
      <c r="AJ45" s="78">
        <f>ROUND(MIN(1,IF(Input!$A$11="Weekly",AH45/(Formulas!$A$3*1),AH45/(Formulas!$A$3*2))),1)</f>
        <v>0</v>
      </c>
      <c r="AK45" s="79"/>
      <c r="AL45" s="77"/>
      <c r="AM45" s="77"/>
      <c r="AN45" s="78">
        <f>ROUND(MIN(1,IF(Input!$A$11="Weekly",AL45/(Formulas!$A$3*1),AL45/(Formulas!$A$3*2))),1)</f>
        <v>0</v>
      </c>
      <c r="AO45" s="79"/>
      <c r="AP45" s="77"/>
      <c r="AQ45" s="77"/>
      <c r="AR45" s="78">
        <f>ROUND(MIN(1,IF(Input!$A$11="Weekly",AP45/(Formulas!$A$3*1),AP45/(Formulas!$A$3*2))),1)</f>
        <v>0</v>
      </c>
      <c r="AS45" s="79"/>
      <c r="AT45" s="77"/>
      <c r="AU45" s="77"/>
      <c r="AV45" s="78">
        <f>ROUND(MIN(1,IF(Input!$A$11="Weekly",AT45/(Formulas!$A$3*1),AT45/(Formulas!$A$3*2))),1)</f>
        <v>0</v>
      </c>
      <c r="AW45" s="79"/>
      <c r="AX45" s="77"/>
      <c r="AY45" s="77"/>
      <c r="AZ45" s="78">
        <f>ROUND(MIN(1,IF(Input!$A$11="Weekly",AX45/(Formulas!$A$3*1),AX45/(Formulas!$A$3*2))),1)</f>
        <v>0</v>
      </c>
      <c r="BA45" s="79"/>
      <c r="BB45" s="77"/>
      <c r="BC45" s="77"/>
      <c r="BD45" s="78">
        <f>ROUND(MIN(1,IF(Input!$A$11="Weekly",BB45/(Formulas!$A$3*1),BB45/(Formulas!$A$3*2))),1)</f>
        <v>0</v>
      </c>
      <c r="BE45" s="79"/>
      <c r="BF45" s="77"/>
      <c r="BG45" s="77"/>
      <c r="BH45" s="78">
        <f>ROUND(MIN(1,IF(Input!$A$11="Weekly",BF45/(Formulas!$A$3*1),BF45/(Formulas!$A$3*2))),1)</f>
        <v>0</v>
      </c>
      <c r="BI45" s="79"/>
      <c r="BJ45" s="77"/>
      <c r="BK45" s="77"/>
      <c r="BL45" s="78">
        <f>ROUND(MIN(1,IF(Input!$A$11="Weekly",BJ45/(Formulas!$A$3*1),BJ45/(Formulas!$A$3*2))),1)</f>
        <v>0</v>
      </c>
      <c r="BM45" s="79"/>
      <c r="BN45" s="77"/>
      <c r="BO45" s="77"/>
      <c r="BP45" s="78">
        <f>ROUND(MIN(1,IF(Input!$A$11="Weekly",BN45/(Formulas!$A$3*1),BN45/(Formulas!$A$3*2))),1)</f>
        <v>0</v>
      </c>
      <c r="BQ45" s="79"/>
      <c r="BR45" s="77"/>
      <c r="BS45" s="77"/>
      <c r="BT45" s="78">
        <f>ROUND(MIN(1,IF(Input!$A$11="Weekly",BR45/(Formulas!$A$3*1),BR45/(Formulas!$A$3*2))),1)</f>
        <v>0</v>
      </c>
      <c r="BU45" s="79"/>
      <c r="BV45" s="77"/>
      <c r="BW45" s="77"/>
      <c r="BX45" s="78">
        <f>ROUND(MIN(1,IF(Input!$A$11="Weekly",BV45/(Formulas!$A$3*1),BV45/(Formulas!$A$3*2))),1)</f>
        <v>0</v>
      </c>
      <c r="BY45" s="79"/>
      <c r="BZ45" s="77"/>
      <c r="CA45" s="77"/>
      <c r="CB45" s="78">
        <f>ROUND(MIN(1,IF(Input!$A$11="Weekly",BZ45/(Formulas!$A$3*1),BZ45/(Formulas!$A$3*2))),1)</f>
        <v>0</v>
      </c>
      <c r="CC45" s="79"/>
      <c r="CD45" s="77"/>
      <c r="CE45" s="77"/>
      <c r="CF45" s="78">
        <f>ROUND(MIN(1,IF(Input!$A$11="Weekly",CD45/(Formulas!$A$3*1),CD45/(Formulas!$A$3*2))),1)</f>
        <v>0</v>
      </c>
      <c r="CG45" s="79"/>
      <c r="CH45" s="77"/>
      <c r="CI45" s="77"/>
      <c r="CJ45" s="78">
        <f>ROUND(MIN(1,IF(Input!$A$11="Weekly",CH45/(Formulas!$A$3*1),CH45/(Formulas!$A$3*2))),1)</f>
        <v>0</v>
      </c>
      <c r="CK45" s="79"/>
      <c r="CL45" s="77"/>
      <c r="CM45" s="77"/>
      <c r="CN45" s="78">
        <f>ROUND(MIN(1,IF(Input!$A$11="Weekly",CL45/(Formulas!$A$3*1),CL45/(Formulas!$A$3*2))),1)</f>
        <v>0</v>
      </c>
      <c r="CO45" s="79"/>
      <c r="CP45" s="77"/>
      <c r="CQ45" s="77"/>
      <c r="CR45" s="78">
        <f>ROUND(MIN(1,IF(Input!$A$11="Weekly",CP45/(Formulas!$A$3*1),CP45/(Formulas!$A$3*2))),1)</f>
        <v>0</v>
      </c>
      <c r="CS45" s="79"/>
      <c r="CT45" s="77"/>
      <c r="CU45" s="77"/>
      <c r="CV45" s="78">
        <f>ROUND(MIN(1,IF(Input!$A$11="Weekly",CT45/(Formulas!$A$3*1),CT45/(Formulas!$A$3*2))),1)</f>
        <v>0</v>
      </c>
      <c r="CW45" s="79"/>
      <c r="CX45" s="77"/>
      <c r="CY45" s="77"/>
      <c r="CZ45" s="78">
        <f>ROUND(MIN(1,IF(Input!$A$11="Weekly",CX45/(Formulas!$A$3*1),CX45/(Formulas!$A$3*2))),1)</f>
        <v>0</v>
      </c>
      <c r="DA45" s="79"/>
      <c r="DB45" s="79"/>
      <c r="DC45" s="77">
        <f t="shared" si="2"/>
        <v>0</v>
      </c>
      <c r="DD45" s="79"/>
      <c r="DE45" s="77">
        <f t="shared" si="3"/>
        <v>0</v>
      </c>
    </row>
    <row r="46" spans="1:109" s="35" customFormat="1" x14ac:dyDescent="0.25">
      <c r="A46" s="77"/>
      <c r="B46" s="77"/>
      <c r="C46" s="77"/>
      <c r="D46" s="78">
        <f>ROUND(MIN(1,IF(Input!$A$11="Weekly",B46/(Formulas!$A$3*1),B46/(Formulas!$A$3*2))),1)</f>
        <v>0</v>
      </c>
      <c r="E46" s="79"/>
      <c r="F46" s="77"/>
      <c r="G46" s="77"/>
      <c r="H46" s="78">
        <f>ROUND(MIN(1,IF(Input!$A$11="Weekly",F46/(Formulas!$A$3*1),F46/(Formulas!$A$3*2))),1)</f>
        <v>0</v>
      </c>
      <c r="I46" s="79"/>
      <c r="J46" s="77"/>
      <c r="K46" s="77"/>
      <c r="L46" s="78">
        <f>ROUND(MIN(1,IF(Input!$A$11="Weekly",J46/(Formulas!$A$3*1),J46/(Formulas!$A$3*2))),1)</f>
        <v>0</v>
      </c>
      <c r="M46" s="79"/>
      <c r="N46" s="77"/>
      <c r="O46" s="77"/>
      <c r="P46" s="78">
        <f>ROUND(MIN(1,IF(Input!$A$11="Weekly",N46/(Formulas!$A$3*1),N46/(Formulas!$A$3*2))),1)</f>
        <v>0</v>
      </c>
      <c r="Q46" s="79"/>
      <c r="R46" s="77"/>
      <c r="S46" s="77"/>
      <c r="T46" s="78">
        <f>ROUND(MIN(1,IF(Input!$A$11="Weekly",R46/(Formulas!$A$3*1),R46/(Formulas!$A$3*2))),1)</f>
        <v>0</v>
      </c>
      <c r="U46" s="79"/>
      <c r="V46" s="77"/>
      <c r="W46" s="77"/>
      <c r="X46" s="78">
        <f>ROUND(MIN(1,IF(Input!$A$11="Weekly",V46/(Formulas!$A$3*1),V46/(Formulas!$A$3*2))),1)</f>
        <v>0</v>
      </c>
      <c r="Y46" s="79"/>
      <c r="Z46" s="77"/>
      <c r="AA46" s="77"/>
      <c r="AB46" s="78">
        <f>ROUND(MIN(1,IF(Input!$A$11="Weekly",Z46/(Formulas!$A$3*1),Z46/(Formulas!$A$3*2))),1)</f>
        <v>0</v>
      </c>
      <c r="AC46" s="79"/>
      <c r="AD46" s="77"/>
      <c r="AE46" s="77"/>
      <c r="AF46" s="78">
        <f>ROUND(MIN(1,IF(Input!$A$11="Weekly",AD46/(Formulas!$A$3*1),AD46/(Formulas!$A$3*2))),1)</f>
        <v>0</v>
      </c>
      <c r="AG46" s="79"/>
      <c r="AH46" s="77"/>
      <c r="AI46" s="77"/>
      <c r="AJ46" s="78">
        <f>ROUND(MIN(1,IF(Input!$A$11="Weekly",AH46/(Formulas!$A$3*1),AH46/(Formulas!$A$3*2))),1)</f>
        <v>0</v>
      </c>
      <c r="AK46" s="79"/>
      <c r="AL46" s="77"/>
      <c r="AM46" s="77"/>
      <c r="AN46" s="78">
        <f>ROUND(MIN(1,IF(Input!$A$11="Weekly",AL46/(Formulas!$A$3*1),AL46/(Formulas!$A$3*2))),1)</f>
        <v>0</v>
      </c>
      <c r="AO46" s="79"/>
      <c r="AP46" s="77"/>
      <c r="AQ46" s="77"/>
      <c r="AR46" s="78">
        <f>ROUND(MIN(1,IF(Input!$A$11="Weekly",AP46/(Formulas!$A$3*1),AP46/(Formulas!$A$3*2))),1)</f>
        <v>0</v>
      </c>
      <c r="AS46" s="79"/>
      <c r="AT46" s="77"/>
      <c r="AU46" s="77"/>
      <c r="AV46" s="78">
        <f>ROUND(MIN(1,IF(Input!$A$11="Weekly",AT46/(Formulas!$A$3*1),AT46/(Formulas!$A$3*2))),1)</f>
        <v>0</v>
      </c>
      <c r="AW46" s="79"/>
      <c r="AX46" s="77"/>
      <c r="AY46" s="77"/>
      <c r="AZ46" s="78">
        <f>ROUND(MIN(1,IF(Input!$A$11="Weekly",AX46/(Formulas!$A$3*1),AX46/(Formulas!$A$3*2))),1)</f>
        <v>0</v>
      </c>
      <c r="BA46" s="79"/>
      <c r="BB46" s="77"/>
      <c r="BC46" s="77"/>
      <c r="BD46" s="78">
        <f>ROUND(MIN(1,IF(Input!$A$11="Weekly",BB46/(Formulas!$A$3*1),BB46/(Formulas!$A$3*2))),1)</f>
        <v>0</v>
      </c>
      <c r="BE46" s="79"/>
      <c r="BF46" s="77"/>
      <c r="BG46" s="77"/>
      <c r="BH46" s="78">
        <f>ROUND(MIN(1,IF(Input!$A$11="Weekly",BF46/(Formulas!$A$3*1),BF46/(Formulas!$A$3*2))),1)</f>
        <v>0</v>
      </c>
      <c r="BI46" s="79"/>
      <c r="BJ46" s="77"/>
      <c r="BK46" s="77"/>
      <c r="BL46" s="78">
        <f>ROUND(MIN(1,IF(Input!$A$11="Weekly",BJ46/(Formulas!$A$3*1),BJ46/(Formulas!$A$3*2))),1)</f>
        <v>0</v>
      </c>
      <c r="BM46" s="79"/>
      <c r="BN46" s="77"/>
      <c r="BO46" s="77"/>
      <c r="BP46" s="78">
        <f>ROUND(MIN(1,IF(Input!$A$11="Weekly",BN46/(Formulas!$A$3*1),BN46/(Formulas!$A$3*2))),1)</f>
        <v>0</v>
      </c>
      <c r="BQ46" s="79"/>
      <c r="BR46" s="77"/>
      <c r="BS46" s="77"/>
      <c r="BT46" s="78">
        <f>ROUND(MIN(1,IF(Input!$A$11="Weekly",BR46/(Formulas!$A$3*1),BR46/(Formulas!$A$3*2))),1)</f>
        <v>0</v>
      </c>
      <c r="BU46" s="79"/>
      <c r="BV46" s="77"/>
      <c r="BW46" s="77"/>
      <c r="BX46" s="78">
        <f>ROUND(MIN(1,IF(Input!$A$11="Weekly",BV46/(Formulas!$A$3*1),BV46/(Formulas!$A$3*2))),1)</f>
        <v>0</v>
      </c>
      <c r="BY46" s="79"/>
      <c r="BZ46" s="77"/>
      <c r="CA46" s="77"/>
      <c r="CB46" s="78">
        <f>ROUND(MIN(1,IF(Input!$A$11="Weekly",BZ46/(Formulas!$A$3*1),BZ46/(Formulas!$A$3*2))),1)</f>
        <v>0</v>
      </c>
      <c r="CC46" s="79"/>
      <c r="CD46" s="77"/>
      <c r="CE46" s="77"/>
      <c r="CF46" s="78">
        <f>ROUND(MIN(1,IF(Input!$A$11="Weekly",CD46/(Formulas!$A$3*1),CD46/(Formulas!$A$3*2))),1)</f>
        <v>0</v>
      </c>
      <c r="CG46" s="79"/>
      <c r="CH46" s="77"/>
      <c r="CI46" s="77"/>
      <c r="CJ46" s="78">
        <f>ROUND(MIN(1,IF(Input!$A$11="Weekly",CH46/(Formulas!$A$3*1),CH46/(Formulas!$A$3*2))),1)</f>
        <v>0</v>
      </c>
      <c r="CK46" s="79"/>
      <c r="CL46" s="77"/>
      <c r="CM46" s="77"/>
      <c r="CN46" s="78">
        <f>ROUND(MIN(1,IF(Input!$A$11="Weekly",CL46/(Formulas!$A$3*1),CL46/(Formulas!$A$3*2))),1)</f>
        <v>0</v>
      </c>
      <c r="CO46" s="79"/>
      <c r="CP46" s="77"/>
      <c r="CQ46" s="77"/>
      <c r="CR46" s="78">
        <f>ROUND(MIN(1,IF(Input!$A$11="Weekly",CP46/(Formulas!$A$3*1),CP46/(Formulas!$A$3*2))),1)</f>
        <v>0</v>
      </c>
      <c r="CS46" s="79"/>
      <c r="CT46" s="77"/>
      <c r="CU46" s="77"/>
      <c r="CV46" s="78">
        <f>ROUND(MIN(1,IF(Input!$A$11="Weekly",CT46/(Formulas!$A$3*1),CT46/(Formulas!$A$3*2))),1)</f>
        <v>0</v>
      </c>
      <c r="CW46" s="79"/>
      <c r="CX46" s="77"/>
      <c r="CY46" s="77"/>
      <c r="CZ46" s="78">
        <f>ROUND(MIN(1,IF(Input!$A$11="Weekly",CX46/(Formulas!$A$3*1),CX46/(Formulas!$A$3*2))),1)</f>
        <v>0</v>
      </c>
      <c r="DA46" s="79"/>
      <c r="DB46" s="79"/>
      <c r="DC46" s="77">
        <f t="shared" si="2"/>
        <v>0</v>
      </c>
      <c r="DD46" s="79"/>
      <c r="DE46" s="77">
        <f t="shared" si="3"/>
        <v>0</v>
      </c>
    </row>
    <row r="47" spans="1:109" s="35" customFormat="1" x14ac:dyDescent="0.25">
      <c r="A47" s="77"/>
      <c r="B47" s="77"/>
      <c r="C47" s="77"/>
      <c r="D47" s="78">
        <f>ROUND(MIN(1,IF(Input!$A$11="Weekly",B47/(Formulas!$A$3*1),B47/(Formulas!$A$3*2))),1)</f>
        <v>0</v>
      </c>
      <c r="E47" s="79"/>
      <c r="F47" s="77"/>
      <c r="G47" s="77"/>
      <c r="H47" s="78">
        <f>ROUND(MIN(1,IF(Input!$A$11="Weekly",F47/(Formulas!$A$3*1),F47/(Formulas!$A$3*2))),1)</f>
        <v>0</v>
      </c>
      <c r="I47" s="79"/>
      <c r="J47" s="77"/>
      <c r="K47" s="77"/>
      <c r="L47" s="78">
        <f>ROUND(MIN(1,IF(Input!$A$11="Weekly",J47/(Formulas!$A$3*1),J47/(Formulas!$A$3*2))),1)</f>
        <v>0</v>
      </c>
      <c r="M47" s="79"/>
      <c r="N47" s="77"/>
      <c r="O47" s="77"/>
      <c r="P47" s="78">
        <f>ROUND(MIN(1,IF(Input!$A$11="Weekly",N47/(Formulas!$A$3*1),N47/(Formulas!$A$3*2))),1)</f>
        <v>0</v>
      </c>
      <c r="Q47" s="79"/>
      <c r="R47" s="77"/>
      <c r="S47" s="77"/>
      <c r="T47" s="78">
        <f>ROUND(MIN(1,IF(Input!$A$11="Weekly",R47/(Formulas!$A$3*1),R47/(Formulas!$A$3*2))),1)</f>
        <v>0</v>
      </c>
      <c r="U47" s="79"/>
      <c r="V47" s="77"/>
      <c r="W47" s="77"/>
      <c r="X47" s="78">
        <f>ROUND(MIN(1,IF(Input!$A$11="Weekly",V47/(Formulas!$A$3*1),V47/(Formulas!$A$3*2))),1)</f>
        <v>0</v>
      </c>
      <c r="Y47" s="79"/>
      <c r="Z47" s="77"/>
      <c r="AA47" s="77"/>
      <c r="AB47" s="78">
        <f>ROUND(MIN(1,IF(Input!$A$11="Weekly",Z47/(Formulas!$A$3*1),Z47/(Formulas!$A$3*2))),1)</f>
        <v>0</v>
      </c>
      <c r="AC47" s="79"/>
      <c r="AD47" s="77"/>
      <c r="AE47" s="77"/>
      <c r="AF47" s="78">
        <f>ROUND(MIN(1,IF(Input!$A$11="Weekly",AD47/(Formulas!$A$3*1),AD47/(Formulas!$A$3*2))),1)</f>
        <v>0</v>
      </c>
      <c r="AG47" s="79"/>
      <c r="AH47" s="77"/>
      <c r="AI47" s="77"/>
      <c r="AJ47" s="78">
        <f>ROUND(MIN(1,IF(Input!$A$11="Weekly",AH47/(Formulas!$A$3*1),AH47/(Formulas!$A$3*2))),1)</f>
        <v>0</v>
      </c>
      <c r="AK47" s="79"/>
      <c r="AL47" s="77"/>
      <c r="AM47" s="77"/>
      <c r="AN47" s="78">
        <f>ROUND(MIN(1,IF(Input!$A$11="Weekly",AL47/(Formulas!$A$3*1),AL47/(Formulas!$A$3*2))),1)</f>
        <v>0</v>
      </c>
      <c r="AO47" s="79"/>
      <c r="AP47" s="77"/>
      <c r="AQ47" s="77"/>
      <c r="AR47" s="78">
        <f>ROUND(MIN(1,IF(Input!$A$11="Weekly",AP47/(Formulas!$A$3*1),AP47/(Formulas!$A$3*2))),1)</f>
        <v>0</v>
      </c>
      <c r="AS47" s="79"/>
      <c r="AT47" s="77"/>
      <c r="AU47" s="77"/>
      <c r="AV47" s="78">
        <f>ROUND(MIN(1,IF(Input!$A$11="Weekly",AT47/(Formulas!$A$3*1),AT47/(Formulas!$A$3*2))),1)</f>
        <v>0</v>
      </c>
      <c r="AW47" s="79"/>
      <c r="AX47" s="77"/>
      <c r="AY47" s="77"/>
      <c r="AZ47" s="78">
        <f>ROUND(MIN(1,IF(Input!$A$11="Weekly",AX47/(Formulas!$A$3*1),AX47/(Formulas!$A$3*2))),1)</f>
        <v>0</v>
      </c>
      <c r="BA47" s="79"/>
      <c r="BB47" s="77"/>
      <c r="BC47" s="77"/>
      <c r="BD47" s="78">
        <f>ROUND(MIN(1,IF(Input!$A$11="Weekly",BB47/(Formulas!$A$3*1),BB47/(Formulas!$A$3*2))),1)</f>
        <v>0</v>
      </c>
      <c r="BE47" s="79"/>
      <c r="BF47" s="77"/>
      <c r="BG47" s="77"/>
      <c r="BH47" s="78">
        <f>ROUND(MIN(1,IF(Input!$A$11="Weekly",BF47/(Formulas!$A$3*1),BF47/(Formulas!$A$3*2))),1)</f>
        <v>0</v>
      </c>
      <c r="BI47" s="79"/>
      <c r="BJ47" s="77"/>
      <c r="BK47" s="77"/>
      <c r="BL47" s="78">
        <f>ROUND(MIN(1,IF(Input!$A$11="Weekly",BJ47/(Formulas!$A$3*1),BJ47/(Formulas!$A$3*2))),1)</f>
        <v>0</v>
      </c>
      <c r="BM47" s="79"/>
      <c r="BN47" s="77"/>
      <c r="BO47" s="77"/>
      <c r="BP47" s="78">
        <f>ROUND(MIN(1,IF(Input!$A$11="Weekly",BN47/(Formulas!$A$3*1),BN47/(Formulas!$A$3*2))),1)</f>
        <v>0</v>
      </c>
      <c r="BQ47" s="79"/>
      <c r="BR47" s="77"/>
      <c r="BS47" s="77"/>
      <c r="BT47" s="78">
        <f>ROUND(MIN(1,IF(Input!$A$11="Weekly",BR47/(Formulas!$A$3*1),BR47/(Formulas!$A$3*2))),1)</f>
        <v>0</v>
      </c>
      <c r="BU47" s="79"/>
      <c r="BV47" s="77"/>
      <c r="BW47" s="77"/>
      <c r="BX47" s="78">
        <f>ROUND(MIN(1,IF(Input!$A$11="Weekly",BV47/(Formulas!$A$3*1),BV47/(Formulas!$A$3*2))),1)</f>
        <v>0</v>
      </c>
      <c r="BY47" s="79"/>
      <c r="BZ47" s="77"/>
      <c r="CA47" s="77"/>
      <c r="CB47" s="78">
        <f>ROUND(MIN(1,IF(Input!$A$11="Weekly",BZ47/(Formulas!$A$3*1),BZ47/(Formulas!$A$3*2))),1)</f>
        <v>0</v>
      </c>
      <c r="CC47" s="79"/>
      <c r="CD47" s="77"/>
      <c r="CE47" s="77"/>
      <c r="CF47" s="78">
        <f>ROUND(MIN(1,IF(Input!$A$11="Weekly",CD47/(Formulas!$A$3*1),CD47/(Formulas!$A$3*2))),1)</f>
        <v>0</v>
      </c>
      <c r="CG47" s="79"/>
      <c r="CH47" s="77"/>
      <c r="CI47" s="77"/>
      <c r="CJ47" s="78">
        <f>ROUND(MIN(1,IF(Input!$A$11="Weekly",CH47/(Formulas!$A$3*1),CH47/(Formulas!$A$3*2))),1)</f>
        <v>0</v>
      </c>
      <c r="CK47" s="79"/>
      <c r="CL47" s="77"/>
      <c r="CM47" s="77"/>
      <c r="CN47" s="78">
        <f>ROUND(MIN(1,IF(Input!$A$11="Weekly",CL47/(Formulas!$A$3*1),CL47/(Formulas!$A$3*2))),1)</f>
        <v>0</v>
      </c>
      <c r="CO47" s="79"/>
      <c r="CP47" s="77"/>
      <c r="CQ47" s="77"/>
      <c r="CR47" s="78">
        <f>ROUND(MIN(1,IF(Input!$A$11="Weekly",CP47/(Formulas!$A$3*1),CP47/(Formulas!$A$3*2))),1)</f>
        <v>0</v>
      </c>
      <c r="CS47" s="79"/>
      <c r="CT47" s="77"/>
      <c r="CU47" s="77"/>
      <c r="CV47" s="78">
        <f>ROUND(MIN(1,IF(Input!$A$11="Weekly",CT47/(Formulas!$A$3*1),CT47/(Formulas!$A$3*2))),1)</f>
        <v>0</v>
      </c>
      <c r="CW47" s="79"/>
      <c r="CX47" s="77"/>
      <c r="CY47" s="77"/>
      <c r="CZ47" s="78">
        <f>ROUND(MIN(1,IF(Input!$A$11="Weekly",CX47/(Formulas!$A$3*1),CX47/(Formulas!$A$3*2))),1)</f>
        <v>0</v>
      </c>
      <c r="DA47" s="79"/>
      <c r="DB47" s="79"/>
      <c r="DC47" s="77">
        <f t="shared" si="2"/>
        <v>0</v>
      </c>
      <c r="DD47" s="79"/>
      <c r="DE47" s="77">
        <f t="shared" si="3"/>
        <v>0</v>
      </c>
    </row>
    <row r="48" spans="1:109" s="35" customFormat="1" x14ac:dyDescent="0.25">
      <c r="A48" s="77"/>
      <c r="B48" s="77"/>
      <c r="C48" s="77"/>
      <c r="D48" s="78">
        <f>ROUND(MIN(1,IF(Input!$A$11="Weekly",B48/(Formulas!$A$3*1),B48/(Formulas!$A$3*2))),1)</f>
        <v>0</v>
      </c>
      <c r="E48" s="79"/>
      <c r="F48" s="77"/>
      <c r="G48" s="77"/>
      <c r="H48" s="78">
        <f>ROUND(MIN(1,IF(Input!$A$11="Weekly",F48/(Formulas!$A$3*1),F48/(Formulas!$A$3*2))),1)</f>
        <v>0</v>
      </c>
      <c r="I48" s="79"/>
      <c r="J48" s="77"/>
      <c r="K48" s="77"/>
      <c r="L48" s="78">
        <f>ROUND(MIN(1,IF(Input!$A$11="Weekly",J48/(Formulas!$A$3*1),J48/(Formulas!$A$3*2))),1)</f>
        <v>0</v>
      </c>
      <c r="M48" s="79"/>
      <c r="N48" s="77"/>
      <c r="O48" s="77"/>
      <c r="P48" s="78">
        <f>ROUND(MIN(1,IF(Input!$A$11="Weekly",N48/(Formulas!$A$3*1),N48/(Formulas!$A$3*2))),1)</f>
        <v>0</v>
      </c>
      <c r="Q48" s="79"/>
      <c r="R48" s="77"/>
      <c r="S48" s="77"/>
      <c r="T48" s="78">
        <f>ROUND(MIN(1,IF(Input!$A$11="Weekly",R48/(Formulas!$A$3*1),R48/(Formulas!$A$3*2))),1)</f>
        <v>0</v>
      </c>
      <c r="U48" s="79"/>
      <c r="V48" s="77"/>
      <c r="W48" s="77"/>
      <c r="X48" s="78">
        <f>ROUND(MIN(1,IF(Input!$A$11="Weekly",V48/(Formulas!$A$3*1),V48/(Formulas!$A$3*2))),1)</f>
        <v>0</v>
      </c>
      <c r="Y48" s="79"/>
      <c r="Z48" s="77"/>
      <c r="AA48" s="77"/>
      <c r="AB48" s="78">
        <f>ROUND(MIN(1,IF(Input!$A$11="Weekly",Z48/(Formulas!$A$3*1),Z48/(Formulas!$A$3*2))),1)</f>
        <v>0</v>
      </c>
      <c r="AC48" s="79"/>
      <c r="AD48" s="77"/>
      <c r="AE48" s="77"/>
      <c r="AF48" s="78">
        <f>ROUND(MIN(1,IF(Input!$A$11="Weekly",AD48/(Formulas!$A$3*1),AD48/(Formulas!$A$3*2))),1)</f>
        <v>0</v>
      </c>
      <c r="AG48" s="79"/>
      <c r="AH48" s="77"/>
      <c r="AI48" s="77"/>
      <c r="AJ48" s="78">
        <f>ROUND(MIN(1,IF(Input!$A$11="Weekly",AH48/(Formulas!$A$3*1),AH48/(Formulas!$A$3*2))),1)</f>
        <v>0</v>
      </c>
      <c r="AK48" s="79"/>
      <c r="AL48" s="77"/>
      <c r="AM48" s="77"/>
      <c r="AN48" s="78">
        <f>ROUND(MIN(1,IF(Input!$A$11="Weekly",AL48/(Formulas!$A$3*1),AL48/(Formulas!$A$3*2))),1)</f>
        <v>0</v>
      </c>
      <c r="AO48" s="79"/>
      <c r="AP48" s="77"/>
      <c r="AQ48" s="77"/>
      <c r="AR48" s="78">
        <f>ROUND(MIN(1,IF(Input!$A$11="Weekly",AP48/(Formulas!$A$3*1),AP48/(Formulas!$A$3*2))),1)</f>
        <v>0</v>
      </c>
      <c r="AS48" s="79"/>
      <c r="AT48" s="77"/>
      <c r="AU48" s="77"/>
      <c r="AV48" s="78">
        <f>ROUND(MIN(1,IF(Input!$A$11="Weekly",AT48/(Formulas!$A$3*1),AT48/(Formulas!$A$3*2))),1)</f>
        <v>0</v>
      </c>
      <c r="AW48" s="79"/>
      <c r="AX48" s="77"/>
      <c r="AY48" s="77"/>
      <c r="AZ48" s="78">
        <f>ROUND(MIN(1,IF(Input!$A$11="Weekly",AX48/(Formulas!$A$3*1),AX48/(Formulas!$A$3*2))),1)</f>
        <v>0</v>
      </c>
      <c r="BA48" s="79"/>
      <c r="BB48" s="77"/>
      <c r="BC48" s="77"/>
      <c r="BD48" s="78">
        <f>ROUND(MIN(1,IF(Input!$A$11="Weekly",BB48/(Formulas!$A$3*1),BB48/(Formulas!$A$3*2))),1)</f>
        <v>0</v>
      </c>
      <c r="BE48" s="79"/>
      <c r="BF48" s="77"/>
      <c r="BG48" s="77"/>
      <c r="BH48" s="78">
        <f>ROUND(MIN(1,IF(Input!$A$11="Weekly",BF48/(Formulas!$A$3*1),BF48/(Formulas!$A$3*2))),1)</f>
        <v>0</v>
      </c>
      <c r="BI48" s="79"/>
      <c r="BJ48" s="77"/>
      <c r="BK48" s="77"/>
      <c r="BL48" s="78">
        <f>ROUND(MIN(1,IF(Input!$A$11="Weekly",BJ48/(Formulas!$A$3*1),BJ48/(Formulas!$A$3*2))),1)</f>
        <v>0</v>
      </c>
      <c r="BM48" s="79"/>
      <c r="BN48" s="77"/>
      <c r="BO48" s="77"/>
      <c r="BP48" s="78">
        <f>ROUND(MIN(1,IF(Input!$A$11="Weekly",BN48/(Formulas!$A$3*1),BN48/(Formulas!$A$3*2))),1)</f>
        <v>0</v>
      </c>
      <c r="BQ48" s="79"/>
      <c r="BR48" s="77"/>
      <c r="BS48" s="77"/>
      <c r="BT48" s="78">
        <f>ROUND(MIN(1,IF(Input!$A$11="Weekly",BR48/(Formulas!$A$3*1),BR48/(Formulas!$A$3*2))),1)</f>
        <v>0</v>
      </c>
      <c r="BU48" s="79"/>
      <c r="BV48" s="77"/>
      <c r="BW48" s="77"/>
      <c r="BX48" s="78">
        <f>ROUND(MIN(1,IF(Input!$A$11="Weekly",BV48/(Formulas!$A$3*1),BV48/(Formulas!$A$3*2))),1)</f>
        <v>0</v>
      </c>
      <c r="BY48" s="79"/>
      <c r="BZ48" s="77"/>
      <c r="CA48" s="77"/>
      <c r="CB48" s="78">
        <f>ROUND(MIN(1,IF(Input!$A$11="Weekly",BZ48/(Formulas!$A$3*1),BZ48/(Formulas!$A$3*2))),1)</f>
        <v>0</v>
      </c>
      <c r="CC48" s="79"/>
      <c r="CD48" s="77"/>
      <c r="CE48" s="77"/>
      <c r="CF48" s="78">
        <f>ROUND(MIN(1,IF(Input!$A$11="Weekly",CD48/(Formulas!$A$3*1),CD48/(Formulas!$A$3*2))),1)</f>
        <v>0</v>
      </c>
      <c r="CG48" s="79"/>
      <c r="CH48" s="77"/>
      <c r="CI48" s="77"/>
      <c r="CJ48" s="78">
        <f>ROUND(MIN(1,IF(Input!$A$11="Weekly",CH48/(Formulas!$A$3*1),CH48/(Formulas!$A$3*2))),1)</f>
        <v>0</v>
      </c>
      <c r="CK48" s="79"/>
      <c r="CL48" s="77"/>
      <c r="CM48" s="77"/>
      <c r="CN48" s="78">
        <f>ROUND(MIN(1,IF(Input!$A$11="Weekly",CL48/(Formulas!$A$3*1),CL48/(Formulas!$A$3*2))),1)</f>
        <v>0</v>
      </c>
      <c r="CO48" s="79"/>
      <c r="CP48" s="77"/>
      <c r="CQ48" s="77"/>
      <c r="CR48" s="78">
        <f>ROUND(MIN(1,IF(Input!$A$11="Weekly",CP48/(Formulas!$A$3*1),CP48/(Formulas!$A$3*2))),1)</f>
        <v>0</v>
      </c>
      <c r="CS48" s="79"/>
      <c r="CT48" s="77"/>
      <c r="CU48" s="77"/>
      <c r="CV48" s="78">
        <f>ROUND(MIN(1,IF(Input!$A$11="Weekly",CT48/(Formulas!$A$3*1),CT48/(Formulas!$A$3*2))),1)</f>
        <v>0</v>
      </c>
      <c r="CW48" s="79"/>
      <c r="CX48" s="77"/>
      <c r="CY48" s="77"/>
      <c r="CZ48" s="78">
        <f>ROUND(MIN(1,IF(Input!$A$11="Weekly",CX48/(Formulas!$A$3*1),CX48/(Formulas!$A$3*2))),1)</f>
        <v>0</v>
      </c>
      <c r="DA48" s="79"/>
      <c r="DB48" s="79"/>
      <c r="DC48" s="77">
        <f t="shared" si="2"/>
        <v>0</v>
      </c>
      <c r="DD48" s="79"/>
      <c r="DE48" s="77">
        <f t="shared" si="3"/>
        <v>0</v>
      </c>
    </row>
    <row r="49" spans="1:126" s="35" customFormat="1" x14ac:dyDescent="0.25">
      <c r="A49" s="77"/>
      <c r="B49" s="77"/>
      <c r="C49" s="77"/>
      <c r="D49" s="78">
        <f>ROUND(MIN(1,IF(Input!$A$11="Weekly",B49/(Formulas!$A$3*1),B49/(Formulas!$A$3*2))),1)</f>
        <v>0</v>
      </c>
      <c r="E49" s="79"/>
      <c r="F49" s="77"/>
      <c r="G49" s="77"/>
      <c r="H49" s="78">
        <f>ROUND(MIN(1,IF(Input!$A$11="Weekly",F49/(Formulas!$A$3*1),F49/(Formulas!$A$3*2))),1)</f>
        <v>0</v>
      </c>
      <c r="I49" s="79"/>
      <c r="J49" s="77"/>
      <c r="K49" s="77"/>
      <c r="L49" s="78">
        <f>ROUND(MIN(1,IF(Input!$A$11="Weekly",J49/(Formulas!$A$3*1),J49/(Formulas!$A$3*2))),1)</f>
        <v>0</v>
      </c>
      <c r="M49" s="79"/>
      <c r="N49" s="77"/>
      <c r="O49" s="77"/>
      <c r="P49" s="78">
        <f>ROUND(MIN(1,IF(Input!$A$11="Weekly",N49/(Formulas!$A$3*1),N49/(Formulas!$A$3*2))),1)</f>
        <v>0</v>
      </c>
      <c r="Q49" s="79"/>
      <c r="R49" s="77"/>
      <c r="S49" s="77"/>
      <c r="T49" s="78">
        <f>ROUND(MIN(1,IF(Input!$A$11="Weekly",R49/(Formulas!$A$3*1),R49/(Formulas!$A$3*2))),1)</f>
        <v>0</v>
      </c>
      <c r="U49" s="79"/>
      <c r="V49" s="77"/>
      <c r="W49" s="77"/>
      <c r="X49" s="78">
        <f>ROUND(MIN(1,IF(Input!$A$11="Weekly",V49/(Formulas!$A$3*1),V49/(Formulas!$A$3*2))),1)</f>
        <v>0</v>
      </c>
      <c r="Y49" s="79"/>
      <c r="Z49" s="77"/>
      <c r="AA49" s="77"/>
      <c r="AB49" s="78">
        <f>ROUND(MIN(1,IF(Input!$A$11="Weekly",Z49/(Formulas!$A$3*1),Z49/(Formulas!$A$3*2))),1)</f>
        <v>0</v>
      </c>
      <c r="AC49" s="79"/>
      <c r="AD49" s="77"/>
      <c r="AE49" s="77"/>
      <c r="AF49" s="78">
        <f>ROUND(MIN(1,IF(Input!$A$11="Weekly",AD49/(Formulas!$A$3*1),AD49/(Formulas!$A$3*2))),1)</f>
        <v>0</v>
      </c>
      <c r="AG49" s="79"/>
      <c r="AH49" s="77"/>
      <c r="AI49" s="77"/>
      <c r="AJ49" s="78">
        <f>ROUND(MIN(1,IF(Input!$A$11="Weekly",AH49/(Formulas!$A$3*1),AH49/(Formulas!$A$3*2))),1)</f>
        <v>0</v>
      </c>
      <c r="AK49" s="79"/>
      <c r="AL49" s="77"/>
      <c r="AM49" s="77"/>
      <c r="AN49" s="78">
        <f>ROUND(MIN(1,IF(Input!$A$11="Weekly",AL49/(Formulas!$A$3*1),AL49/(Formulas!$A$3*2))),1)</f>
        <v>0</v>
      </c>
      <c r="AO49" s="79"/>
      <c r="AP49" s="77"/>
      <c r="AQ49" s="77"/>
      <c r="AR49" s="78">
        <f>ROUND(MIN(1,IF(Input!$A$11="Weekly",AP49/(Formulas!$A$3*1),AP49/(Formulas!$A$3*2))),1)</f>
        <v>0</v>
      </c>
      <c r="AS49" s="79"/>
      <c r="AT49" s="77"/>
      <c r="AU49" s="77"/>
      <c r="AV49" s="78">
        <f>ROUND(MIN(1,IF(Input!$A$11="Weekly",AT49/(Formulas!$A$3*1),AT49/(Formulas!$A$3*2))),1)</f>
        <v>0</v>
      </c>
      <c r="AW49" s="79"/>
      <c r="AX49" s="77"/>
      <c r="AY49" s="77"/>
      <c r="AZ49" s="78">
        <f>ROUND(MIN(1,IF(Input!$A$11="Weekly",AX49/(Formulas!$A$3*1),AX49/(Formulas!$A$3*2))),1)</f>
        <v>0</v>
      </c>
      <c r="BA49" s="79"/>
      <c r="BB49" s="77"/>
      <c r="BC49" s="77"/>
      <c r="BD49" s="78">
        <f>ROUND(MIN(1,IF(Input!$A$11="Weekly",BB49/(Formulas!$A$3*1),BB49/(Formulas!$A$3*2))),1)</f>
        <v>0</v>
      </c>
      <c r="BE49" s="79"/>
      <c r="BF49" s="77"/>
      <c r="BG49" s="77"/>
      <c r="BH49" s="78">
        <f>ROUND(MIN(1,IF(Input!$A$11="Weekly",BF49/(Formulas!$A$3*1),BF49/(Formulas!$A$3*2))),1)</f>
        <v>0</v>
      </c>
      <c r="BI49" s="79"/>
      <c r="BJ49" s="77"/>
      <c r="BK49" s="77"/>
      <c r="BL49" s="78">
        <f>ROUND(MIN(1,IF(Input!$A$11="Weekly",BJ49/(Formulas!$A$3*1),BJ49/(Formulas!$A$3*2))),1)</f>
        <v>0</v>
      </c>
      <c r="BM49" s="79"/>
      <c r="BN49" s="77"/>
      <c r="BO49" s="77"/>
      <c r="BP49" s="78">
        <f>ROUND(MIN(1,IF(Input!$A$11="Weekly",BN49/(Formulas!$A$3*1),BN49/(Formulas!$A$3*2))),1)</f>
        <v>0</v>
      </c>
      <c r="BQ49" s="79"/>
      <c r="BR49" s="77"/>
      <c r="BS49" s="77"/>
      <c r="BT49" s="78">
        <f>ROUND(MIN(1,IF(Input!$A$11="Weekly",BR49/(Formulas!$A$3*1),BR49/(Formulas!$A$3*2))),1)</f>
        <v>0</v>
      </c>
      <c r="BU49" s="79"/>
      <c r="BV49" s="77"/>
      <c r="BW49" s="77"/>
      <c r="BX49" s="78">
        <f>ROUND(MIN(1,IF(Input!$A$11="Weekly",BV49/(Formulas!$A$3*1),BV49/(Formulas!$A$3*2))),1)</f>
        <v>0</v>
      </c>
      <c r="BY49" s="79"/>
      <c r="BZ49" s="77"/>
      <c r="CA49" s="77"/>
      <c r="CB49" s="78">
        <f>ROUND(MIN(1,IF(Input!$A$11="Weekly",BZ49/(Formulas!$A$3*1),BZ49/(Formulas!$A$3*2))),1)</f>
        <v>0</v>
      </c>
      <c r="CC49" s="79"/>
      <c r="CD49" s="77"/>
      <c r="CE49" s="77"/>
      <c r="CF49" s="78">
        <f>ROUND(MIN(1,IF(Input!$A$11="Weekly",CD49/(Formulas!$A$3*1),CD49/(Formulas!$A$3*2))),1)</f>
        <v>0</v>
      </c>
      <c r="CG49" s="79"/>
      <c r="CH49" s="77"/>
      <c r="CI49" s="77"/>
      <c r="CJ49" s="78">
        <f>ROUND(MIN(1,IF(Input!$A$11="Weekly",CH49/(Formulas!$A$3*1),CH49/(Formulas!$A$3*2))),1)</f>
        <v>0</v>
      </c>
      <c r="CK49" s="79"/>
      <c r="CL49" s="77"/>
      <c r="CM49" s="77"/>
      <c r="CN49" s="78">
        <f>ROUND(MIN(1,IF(Input!$A$11="Weekly",CL49/(Formulas!$A$3*1),CL49/(Formulas!$A$3*2))),1)</f>
        <v>0</v>
      </c>
      <c r="CO49" s="79"/>
      <c r="CP49" s="77"/>
      <c r="CQ49" s="77"/>
      <c r="CR49" s="78">
        <f>ROUND(MIN(1,IF(Input!$A$11="Weekly",CP49/(Formulas!$A$3*1),CP49/(Formulas!$A$3*2))),1)</f>
        <v>0</v>
      </c>
      <c r="CS49" s="79"/>
      <c r="CT49" s="77"/>
      <c r="CU49" s="77"/>
      <c r="CV49" s="78">
        <f>ROUND(MIN(1,IF(Input!$A$11="Weekly",CT49/(Formulas!$A$3*1),CT49/(Formulas!$A$3*2))),1)</f>
        <v>0</v>
      </c>
      <c r="CW49" s="79"/>
      <c r="CX49" s="77"/>
      <c r="CY49" s="77"/>
      <c r="CZ49" s="78">
        <f>ROUND(MIN(1,IF(Input!$A$11="Weekly",CX49/(Formulas!$A$3*1),CX49/(Formulas!$A$3*2))),1)</f>
        <v>0</v>
      </c>
      <c r="DA49" s="79"/>
      <c r="DB49" s="79"/>
      <c r="DC49" s="77">
        <f t="shared" si="2"/>
        <v>0</v>
      </c>
      <c r="DD49" s="79"/>
      <c r="DE49" s="77">
        <f t="shared" si="3"/>
        <v>0</v>
      </c>
    </row>
    <row r="50" spans="1:126" s="35" customFormat="1" x14ac:dyDescent="0.25">
      <c r="A50" s="77"/>
      <c r="B50" s="77"/>
      <c r="C50" s="77"/>
      <c r="D50" s="78">
        <f>ROUND(MIN(1,IF(Input!$A$11="Weekly",B50/(Formulas!$A$3*1),B50/(Formulas!$A$3*2))),1)</f>
        <v>0</v>
      </c>
      <c r="E50" s="79"/>
      <c r="F50" s="77"/>
      <c r="G50" s="77"/>
      <c r="H50" s="78">
        <f>ROUND(MIN(1,IF(Input!$A$11="Weekly",F50/(Formulas!$A$3*1),F50/(Formulas!$A$3*2))),1)</f>
        <v>0</v>
      </c>
      <c r="I50" s="79"/>
      <c r="J50" s="77"/>
      <c r="K50" s="77"/>
      <c r="L50" s="78">
        <f>ROUND(MIN(1,IF(Input!$A$11="Weekly",J50/(Formulas!$A$3*1),J50/(Formulas!$A$3*2))),1)</f>
        <v>0</v>
      </c>
      <c r="M50" s="79"/>
      <c r="N50" s="77"/>
      <c r="O50" s="77"/>
      <c r="P50" s="78">
        <f>ROUND(MIN(1,IF(Input!$A$11="Weekly",N50/(Formulas!$A$3*1),N50/(Formulas!$A$3*2))),1)</f>
        <v>0</v>
      </c>
      <c r="Q50" s="79"/>
      <c r="R50" s="77"/>
      <c r="S50" s="77"/>
      <c r="T50" s="78">
        <f>ROUND(MIN(1,IF(Input!$A$11="Weekly",R50/(Formulas!$A$3*1),R50/(Formulas!$A$3*2))),1)</f>
        <v>0</v>
      </c>
      <c r="U50" s="79"/>
      <c r="V50" s="77"/>
      <c r="W50" s="77"/>
      <c r="X50" s="78">
        <f>ROUND(MIN(1,IF(Input!$A$11="Weekly",V50/(Formulas!$A$3*1),V50/(Formulas!$A$3*2))),1)</f>
        <v>0</v>
      </c>
      <c r="Y50" s="79"/>
      <c r="Z50" s="77"/>
      <c r="AA50" s="77"/>
      <c r="AB50" s="78">
        <f>ROUND(MIN(1,IF(Input!$A$11="Weekly",Z50/(Formulas!$A$3*1),Z50/(Formulas!$A$3*2))),1)</f>
        <v>0</v>
      </c>
      <c r="AC50" s="79"/>
      <c r="AD50" s="77"/>
      <c r="AE50" s="77"/>
      <c r="AF50" s="78">
        <f>ROUND(MIN(1,IF(Input!$A$11="Weekly",AD50/(Formulas!$A$3*1),AD50/(Formulas!$A$3*2))),1)</f>
        <v>0</v>
      </c>
      <c r="AG50" s="79"/>
      <c r="AH50" s="77"/>
      <c r="AI50" s="77"/>
      <c r="AJ50" s="78">
        <f>ROUND(MIN(1,IF(Input!$A$11="Weekly",AH50/(Formulas!$A$3*1),AH50/(Formulas!$A$3*2))),1)</f>
        <v>0</v>
      </c>
      <c r="AK50" s="79"/>
      <c r="AL50" s="77"/>
      <c r="AM50" s="77"/>
      <c r="AN50" s="78">
        <f>ROUND(MIN(1,IF(Input!$A$11="Weekly",AL50/(Formulas!$A$3*1),AL50/(Formulas!$A$3*2))),1)</f>
        <v>0</v>
      </c>
      <c r="AO50" s="79"/>
      <c r="AP50" s="77"/>
      <c r="AQ50" s="77"/>
      <c r="AR50" s="78">
        <f>ROUND(MIN(1,IF(Input!$A$11="Weekly",AP50/(Formulas!$A$3*1),AP50/(Formulas!$A$3*2))),1)</f>
        <v>0</v>
      </c>
      <c r="AS50" s="79"/>
      <c r="AT50" s="77"/>
      <c r="AU50" s="77"/>
      <c r="AV50" s="78">
        <f>ROUND(MIN(1,IF(Input!$A$11="Weekly",AT50/(Formulas!$A$3*1),AT50/(Formulas!$A$3*2))),1)</f>
        <v>0</v>
      </c>
      <c r="AW50" s="79"/>
      <c r="AX50" s="77"/>
      <c r="AY50" s="77"/>
      <c r="AZ50" s="78">
        <f>ROUND(MIN(1,IF(Input!$A$11="Weekly",AX50/(Formulas!$A$3*1),AX50/(Formulas!$A$3*2))),1)</f>
        <v>0</v>
      </c>
      <c r="BA50" s="79"/>
      <c r="BB50" s="77"/>
      <c r="BC50" s="77"/>
      <c r="BD50" s="78">
        <f>ROUND(MIN(1,IF(Input!$A$11="Weekly",BB50/(Formulas!$A$3*1),BB50/(Formulas!$A$3*2))),1)</f>
        <v>0</v>
      </c>
      <c r="BE50" s="79"/>
      <c r="BF50" s="77"/>
      <c r="BG50" s="77"/>
      <c r="BH50" s="78">
        <f>ROUND(MIN(1,IF(Input!$A$11="Weekly",BF50/(Formulas!$A$3*1),BF50/(Formulas!$A$3*2))),1)</f>
        <v>0</v>
      </c>
      <c r="BI50" s="79"/>
      <c r="BJ50" s="77"/>
      <c r="BK50" s="77"/>
      <c r="BL50" s="78">
        <f>ROUND(MIN(1,IF(Input!$A$11="Weekly",BJ50/(Formulas!$A$3*1),BJ50/(Formulas!$A$3*2))),1)</f>
        <v>0</v>
      </c>
      <c r="BM50" s="79"/>
      <c r="BN50" s="77"/>
      <c r="BO50" s="77"/>
      <c r="BP50" s="78">
        <f>ROUND(MIN(1,IF(Input!$A$11="Weekly",BN50/(Formulas!$A$3*1),BN50/(Formulas!$A$3*2))),1)</f>
        <v>0</v>
      </c>
      <c r="BQ50" s="79"/>
      <c r="BR50" s="77"/>
      <c r="BS50" s="77"/>
      <c r="BT50" s="78">
        <f>ROUND(MIN(1,IF(Input!$A$11="Weekly",BR50/(Formulas!$A$3*1),BR50/(Formulas!$A$3*2))),1)</f>
        <v>0</v>
      </c>
      <c r="BU50" s="79"/>
      <c r="BV50" s="77"/>
      <c r="BW50" s="77"/>
      <c r="BX50" s="78">
        <f>ROUND(MIN(1,IF(Input!$A$11="Weekly",BV50/(Formulas!$A$3*1),BV50/(Formulas!$A$3*2))),1)</f>
        <v>0</v>
      </c>
      <c r="BY50" s="79"/>
      <c r="BZ50" s="77"/>
      <c r="CA50" s="77"/>
      <c r="CB50" s="78">
        <f>ROUND(MIN(1,IF(Input!$A$11="Weekly",BZ50/(Formulas!$A$3*1),BZ50/(Formulas!$A$3*2))),1)</f>
        <v>0</v>
      </c>
      <c r="CC50" s="79"/>
      <c r="CD50" s="77"/>
      <c r="CE50" s="77"/>
      <c r="CF50" s="78">
        <f>ROUND(MIN(1,IF(Input!$A$11="Weekly",CD50/(Formulas!$A$3*1),CD50/(Formulas!$A$3*2))),1)</f>
        <v>0</v>
      </c>
      <c r="CG50" s="79"/>
      <c r="CH50" s="77"/>
      <c r="CI50" s="77"/>
      <c r="CJ50" s="78">
        <f>ROUND(MIN(1,IF(Input!$A$11="Weekly",CH50/(Formulas!$A$3*1),CH50/(Formulas!$A$3*2))),1)</f>
        <v>0</v>
      </c>
      <c r="CK50" s="79"/>
      <c r="CL50" s="77"/>
      <c r="CM50" s="77"/>
      <c r="CN50" s="78">
        <f>ROUND(MIN(1,IF(Input!$A$11="Weekly",CL50/(Formulas!$A$3*1),CL50/(Formulas!$A$3*2))),1)</f>
        <v>0</v>
      </c>
      <c r="CO50" s="79"/>
      <c r="CP50" s="77"/>
      <c r="CQ50" s="77"/>
      <c r="CR50" s="78">
        <f>ROUND(MIN(1,IF(Input!$A$11="Weekly",CP50/(Formulas!$A$3*1),CP50/(Formulas!$A$3*2))),1)</f>
        <v>0</v>
      </c>
      <c r="CS50" s="79"/>
      <c r="CT50" s="77"/>
      <c r="CU50" s="77"/>
      <c r="CV50" s="78">
        <f>ROUND(MIN(1,IF(Input!$A$11="Weekly",CT50/(Formulas!$A$3*1),CT50/(Formulas!$A$3*2))),1)</f>
        <v>0</v>
      </c>
      <c r="CW50" s="79"/>
      <c r="CX50" s="77"/>
      <c r="CY50" s="77"/>
      <c r="CZ50" s="78">
        <f>ROUND(MIN(1,IF(Input!$A$11="Weekly",CX50/(Formulas!$A$3*1),CX50/(Formulas!$A$3*2))),1)</f>
        <v>0</v>
      </c>
      <c r="DA50" s="79"/>
      <c r="DB50" s="79"/>
      <c r="DC50" s="77">
        <f t="shared" si="2"/>
        <v>0</v>
      </c>
      <c r="DD50" s="79"/>
      <c r="DE50" s="77">
        <f t="shared" si="3"/>
        <v>0</v>
      </c>
    </row>
    <row r="51" spans="1:126" s="35" customFormat="1" x14ac:dyDescent="0.25">
      <c r="A51" s="77"/>
      <c r="B51" s="77"/>
      <c r="C51" s="77"/>
      <c r="D51" s="78">
        <f>ROUND(MIN(1,IF(Input!$A$11="Weekly",B51/(Formulas!$A$3*1),B51/(Formulas!$A$3*2))),1)</f>
        <v>0</v>
      </c>
      <c r="E51" s="79"/>
      <c r="F51" s="77"/>
      <c r="G51" s="77"/>
      <c r="H51" s="78">
        <f>ROUND(MIN(1,IF(Input!$A$11="Weekly",F51/(Formulas!$A$3*1),F51/(Formulas!$A$3*2))),1)</f>
        <v>0</v>
      </c>
      <c r="I51" s="79"/>
      <c r="J51" s="77"/>
      <c r="K51" s="77"/>
      <c r="L51" s="78">
        <f>ROUND(MIN(1,IF(Input!$A$11="Weekly",J51/(Formulas!$A$3*1),J51/(Formulas!$A$3*2))),1)</f>
        <v>0</v>
      </c>
      <c r="M51" s="79"/>
      <c r="N51" s="77"/>
      <c r="O51" s="77"/>
      <c r="P51" s="78">
        <f>ROUND(MIN(1,IF(Input!$A$11="Weekly",N51/(Formulas!$A$3*1),N51/(Formulas!$A$3*2))),1)</f>
        <v>0</v>
      </c>
      <c r="Q51" s="79"/>
      <c r="R51" s="77"/>
      <c r="S51" s="77"/>
      <c r="T51" s="78">
        <f>ROUND(MIN(1,IF(Input!$A$11="Weekly",R51/(Formulas!$A$3*1),R51/(Formulas!$A$3*2))),1)</f>
        <v>0</v>
      </c>
      <c r="U51" s="79"/>
      <c r="V51" s="77"/>
      <c r="W51" s="77"/>
      <c r="X51" s="78">
        <f>ROUND(MIN(1,IF(Input!$A$11="Weekly",V51/(Formulas!$A$3*1),V51/(Formulas!$A$3*2))),1)</f>
        <v>0</v>
      </c>
      <c r="Y51" s="79"/>
      <c r="Z51" s="77"/>
      <c r="AA51" s="77"/>
      <c r="AB51" s="78">
        <f>ROUND(MIN(1,IF(Input!$A$11="Weekly",Z51/(Formulas!$A$3*1),Z51/(Formulas!$A$3*2))),1)</f>
        <v>0</v>
      </c>
      <c r="AC51" s="79"/>
      <c r="AD51" s="77"/>
      <c r="AE51" s="77"/>
      <c r="AF51" s="78">
        <f>ROUND(MIN(1,IF(Input!$A$11="Weekly",AD51/(Formulas!$A$3*1),AD51/(Formulas!$A$3*2))),1)</f>
        <v>0</v>
      </c>
      <c r="AG51" s="79"/>
      <c r="AH51" s="77"/>
      <c r="AI51" s="77"/>
      <c r="AJ51" s="78">
        <f>ROUND(MIN(1,IF(Input!$A$11="Weekly",AH51/(Formulas!$A$3*1),AH51/(Formulas!$A$3*2))),1)</f>
        <v>0</v>
      </c>
      <c r="AK51" s="79"/>
      <c r="AL51" s="77"/>
      <c r="AM51" s="77"/>
      <c r="AN51" s="78">
        <f>ROUND(MIN(1,IF(Input!$A$11="Weekly",AL51/(Formulas!$A$3*1),AL51/(Formulas!$A$3*2))),1)</f>
        <v>0</v>
      </c>
      <c r="AO51" s="79"/>
      <c r="AP51" s="77"/>
      <c r="AQ51" s="77"/>
      <c r="AR51" s="78">
        <f>ROUND(MIN(1,IF(Input!$A$11="Weekly",AP51/(Formulas!$A$3*1),AP51/(Formulas!$A$3*2))),1)</f>
        <v>0</v>
      </c>
      <c r="AS51" s="79"/>
      <c r="AT51" s="77"/>
      <c r="AU51" s="77"/>
      <c r="AV51" s="78">
        <f>ROUND(MIN(1,IF(Input!$A$11="Weekly",AT51/(Formulas!$A$3*1),AT51/(Formulas!$A$3*2))),1)</f>
        <v>0</v>
      </c>
      <c r="AW51" s="79"/>
      <c r="AX51" s="77"/>
      <c r="AY51" s="77"/>
      <c r="AZ51" s="78">
        <f>ROUND(MIN(1,IF(Input!$A$11="Weekly",AX51/(Formulas!$A$3*1),AX51/(Formulas!$A$3*2))),1)</f>
        <v>0</v>
      </c>
      <c r="BA51" s="79"/>
      <c r="BB51" s="77"/>
      <c r="BC51" s="77"/>
      <c r="BD51" s="78">
        <f>ROUND(MIN(1,IF(Input!$A$11="Weekly",BB51/(Formulas!$A$3*1),BB51/(Formulas!$A$3*2))),1)</f>
        <v>0</v>
      </c>
      <c r="BE51" s="79"/>
      <c r="BF51" s="77"/>
      <c r="BG51" s="77"/>
      <c r="BH51" s="78">
        <f>ROUND(MIN(1,IF(Input!$A$11="Weekly",BF51/(Formulas!$A$3*1),BF51/(Formulas!$A$3*2))),1)</f>
        <v>0</v>
      </c>
      <c r="BI51" s="79"/>
      <c r="BJ51" s="77"/>
      <c r="BK51" s="77"/>
      <c r="BL51" s="78">
        <f>ROUND(MIN(1,IF(Input!$A$11="Weekly",BJ51/(Formulas!$A$3*1),BJ51/(Formulas!$A$3*2))),1)</f>
        <v>0</v>
      </c>
      <c r="BM51" s="79"/>
      <c r="BN51" s="77"/>
      <c r="BO51" s="77"/>
      <c r="BP51" s="78">
        <f>ROUND(MIN(1,IF(Input!$A$11="Weekly",BN51/(Formulas!$A$3*1),BN51/(Formulas!$A$3*2))),1)</f>
        <v>0</v>
      </c>
      <c r="BQ51" s="79"/>
      <c r="BR51" s="77"/>
      <c r="BS51" s="77"/>
      <c r="BT51" s="78">
        <f>ROUND(MIN(1,IF(Input!$A$11="Weekly",BR51/(Formulas!$A$3*1),BR51/(Formulas!$A$3*2))),1)</f>
        <v>0</v>
      </c>
      <c r="BU51" s="79"/>
      <c r="BV51" s="77"/>
      <c r="BW51" s="77"/>
      <c r="BX51" s="78">
        <f>ROUND(MIN(1,IF(Input!$A$11="Weekly",BV51/(Formulas!$A$3*1),BV51/(Formulas!$A$3*2))),1)</f>
        <v>0</v>
      </c>
      <c r="BY51" s="79"/>
      <c r="BZ51" s="77"/>
      <c r="CA51" s="77"/>
      <c r="CB51" s="78">
        <f>ROUND(MIN(1,IF(Input!$A$11="Weekly",BZ51/(Formulas!$A$3*1),BZ51/(Formulas!$A$3*2))),1)</f>
        <v>0</v>
      </c>
      <c r="CC51" s="79"/>
      <c r="CD51" s="77"/>
      <c r="CE51" s="77"/>
      <c r="CF51" s="78">
        <f>ROUND(MIN(1,IF(Input!$A$11="Weekly",CD51/(Formulas!$A$3*1),CD51/(Formulas!$A$3*2))),1)</f>
        <v>0</v>
      </c>
      <c r="CG51" s="79"/>
      <c r="CH51" s="77"/>
      <c r="CI51" s="77"/>
      <c r="CJ51" s="78">
        <f>ROUND(MIN(1,IF(Input!$A$11="Weekly",CH51/(Formulas!$A$3*1),CH51/(Formulas!$A$3*2))),1)</f>
        <v>0</v>
      </c>
      <c r="CK51" s="79"/>
      <c r="CL51" s="77"/>
      <c r="CM51" s="77"/>
      <c r="CN51" s="78">
        <f>ROUND(MIN(1,IF(Input!$A$11="Weekly",CL51/(Formulas!$A$3*1),CL51/(Formulas!$A$3*2))),1)</f>
        <v>0</v>
      </c>
      <c r="CO51" s="79"/>
      <c r="CP51" s="77"/>
      <c r="CQ51" s="77"/>
      <c r="CR51" s="78">
        <f>ROUND(MIN(1,IF(Input!$A$11="Weekly",CP51/(Formulas!$A$3*1),CP51/(Formulas!$A$3*2))),1)</f>
        <v>0</v>
      </c>
      <c r="CS51" s="79"/>
      <c r="CT51" s="77"/>
      <c r="CU51" s="77"/>
      <c r="CV51" s="78">
        <f>ROUND(MIN(1,IF(Input!$A$11="Weekly",CT51/(Formulas!$A$3*1),CT51/(Formulas!$A$3*2))),1)</f>
        <v>0</v>
      </c>
      <c r="CW51" s="79"/>
      <c r="CX51" s="77"/>
      <c r="CY51" s="77"/>
      <c r="CZ51" s="78">
        <f>ROUND(MIN(1,IF(Input!$A$11="Weekly",CX51/(Formulas!$A$3*1),CX51/(Formulas!$A$3*2))),1)</f>
        <v>0</v>
      </c>
      <c r="DA51" s="79"/>
      <c r="DB51" s="79"/>
      <c r="DC51" s="77">
        <f t="shared" si="2"/>
        <v>0</v>
      </c>
      <c r="DD51" s="79"/>
      <c r="DE51" s="77">
        <f t="shared" si="3"/>
        <v>0</v>
      </c>
    </row>
    <row r="52" spans="1:126" s="35" customFormat="1" x14ac:dyDescent="0.25">
      <c r="A52" s="77"/>
      <c r="B52" s="77"/>
      <c r="C52" s="77"/>
      <c r="D52" s="78">
        <f>ROUND(MIN(1,IF(Input!$A$11="Weekly",B52/(Formulas!$A$3*1),B52/(Formulas!$A$3*2))),1)</f>
        <v>0</v>
      </c>
      <c r="E52" s="79"/>
      <c r="F52" s="77"/>
      <c r="G52" s="77"/>
      <c r="H52" s="78">
        <f>ROUND(MIN(1,IF(Input!$A$11="Weekly",F52/(Formulas!$A$3*1),F52/(Formulas!$A$3*2))),1)</f>
        <v>0</v>
      </c>
      <c r="I52" s="79"/>
      <c r="J52" s="77"/>
      <c r="K52" s="77"/>
      <c r="L52" s="78">
        <f>ROUND(MIN(1,IF(Input!$A$11="Weekly",J52/(Formulas!$A$3*1),J52/(Formulas!$A$3*2))),1)</f>
        <v>0</v>
      </c>
      <c r="M52" s="79"/>
      <c r="N52" s="77"/>
      <c r="O52" s="77"/>
      <c r="P52" s="78">
        <f>ROUND(MIN(1,IF(Input!$A$11="Weekly",N52/(Formulas!$A$3*1),N52/(Formulas!$A$3*2))),1)</f>
        <v>0</v>
      </c>
      <c r="Q52" s="79"/>
      <c r="R52" s="77"/>
      <c r="S52" s="77"/>
      <c r="T52" s="78">
        <f>ROUND(MIN(1,IF(Input!$A$11="Weekly",R52/(Formulas!$A$3*1),R52/(Formulas!$A$3*2))),1)</f>
        <v>0</v>
      </c>
      <c r="U52" s="79"/>
      <c r="V52" s="77"/>
      <c r="W52" s="77"/>
      <c r="X52" s="78">
        <f>ROUND(MIN(1,IF(Input!$A$11="Weekly",V52/(Formulas!$A$3*1),V52/(Formulas!$A$3*2))),1)</f>
        <v>0</v>
      </c>
      <c r="Y52" s="79"/>
      <c r="Z52" s="77"/>
      <c r="AA52" s="77"/>
      <c r="AB52" s="78">
        <f>ROUND(MIN(1,IF(Input!$A$11="Weekly",Z52/(Formulas!$A$3*1),Z52/(Formulas!$A$3*2))),1)</f>
        <v>0</v>
      </c>
      <c r="AC52" s="79"/>
      <c r="AD52" s="77"/>
      <c r="AE52" s="77"/>
      <c r="AF52" s="78">
        <f>ROUND(MIN(1,IF(Input!$A$11="Weekly",AD52/(Formulas!$A$3*1),AD52/(Formulas!$A$3*2))),1)</f>
        <v>0</v>
      </c>
      <c r="AG52" s="79"/>
      <c r="AH52" s="77"/>
      <c r="AI52" s="77"/>
      <c r="AJ52" s="78">
        <f>ROUND(MIN(1,IF(Input!$A$11="Weekly",AH52/(Formulas!$A$3*1),AH52/(Formulas!$A$3*2))),1)</f>
        <v>0</v>
      </c>
      <c r="AK52" s="79"/>
      <c r="AL52" s="77"/>
      <c r="AM52" s="77"/>
      <c r="AN52" s="78">
        <f>ROUND(MIN(1,IF(Input!$A$11="Weekly",AL52/(Formulas!$A$3*1),AL52/(Formulas!$A$3*2))),1)</f>
        <v>0</v>
      </c>
      <c r="AO52" s="79"/>
      <c r="AP52" s="77"/>
      <c r="AQ52" s="77"/>
      <c r="AR52" s="78">
        <f>ROUND(MIN(1,IF(Input!$A$11="Weekly",AP52/(Formulas!$A$3*1),AP52/(Formulas!$A$3*2))),1)</f>
        <v>0</v>
      </c>
      <c r="AS52" s="79"/>
      <c r="AT52" s="77"/>
      <c r="AU52" s="77"/>
      <c r="AV52" s="78">
        <f>ROUND(MIN(1,IF(Input!$A$11="Weekly",AT52/(Formulas!$A$3*1),AT52/(Formulas!$A$3*2))),1)</f>
        <v>0</v>
      </c>
      <c r="AW52" s="79"/>
      <c r="AX52" s="77"/>
      <c r="AY52" s="77"/>
      <c r="AZ52" s="78">
        <f>ROUND(MIN(1,IF(Input!$A$11="Weekly",AX52/(Formulas!$A$3*1),AX52/(Formulas!$A$3*2))),1)</f>
        <v>0</v>
      </c>
      <c r="BA52" s="79"/>
      <c r="BB52" s="77"/>
      <c r="BC52" s="77"/>
      <c r="BD52" s="78">
        <f>ROUND(MIN(1,IF(Input!$A$11="Weekly",BB52/(Formulas!$A$3*1),BB52/(Formulas!$A$3*2))),1)</f>
        <v>0</v>
      </c>
      <c r="BE52" s="79"/>
      <c r="BF52" s="77"/>
      <c r="BG52" s="77"/>
      <c r="BH52" s="78">
        <f>ROUND(MIN(1,IF(Input!$A$11="Weekly",BF52/(Formulas!$A$3*1),BF52/(Formulas!$A$3*2))),1)</f>
        <v>0</v>
      </c>
      <c r="BI52" s="79"/>
      <c r="BJ52" s="77"/>
      <c r="BK52" s="77"/>
      <c r="BL52" s="78">
        <f>ROUND(MIN(1,IF(Input!$A$11="Weekly",BJ52/(Formulas!$A$3*1),BJ52/(Formulas!$A$3*2))),1)</f>
        <v>0</v>
      </c>
      <c r="BM52" s="79"/>
      <c r="BN52" s="77"/>
      <c r="BO52" s="77"/>
      <c r="BP52" s="78">
        <f>ROUND(MIN(1,IF(Input!$A$11="Weekly",BN52/(Formulas!$A$3*1),BN52/(Formulas!$A$3*2))),1)</f>
        <v>0</v>
      </c>
      <c r="BQ52" s="79"/>
      <c r="BR52" s="77"/>
      <c r="BS52" s="77"/>
      <c r="BT52" s="78">
        <f>ROUND(MIN(1,IF(Input!$A$11="Weekly",BR52/(Formulas!$A$3*1),BR52/(Formulas!$A$3*2))),1)</f>
        <v>0</v>
      </c>
      <c r="BU52" s="79"/>
      <c r="BV52" s="77"/>
      <c r="BW52" s="77"/>
      <c r="BX52" s="78">
        <f>ROUND(MIN(1,IF(Input!$A$11="Weekly",BV52/(Formulas!$A$3*1),BV52/(Formulas!$A$3*2))),1)</f>
        <v>0</v>
      </c>
      <c r="BY52" s="79"/>
      <c r="BZ52" s="77"/>
      <c r="CA52" s="77"/>
      <c r="CB52" s="78">
        <f>ROUND(MIN(1,IF(Input!$A$11="Weekly",BZ52/(Formulas!$A$3*1),BZ52/(Formulas!$A$3*2))),1)</f>
        <v>0</v>
      </c>
      <c r="CC52" s="79"/>
      <c r="CD52" s="77"/>
      <c r="CE52" s="77"/>
      <c r="CF52" s="78">
        <f>ROUND(MIN(1,IF(Input!$A$11="Weekly",CD52/(Formulas!$A$3*1),CD52/(Formulas!$A$3*2))),1)</f>
        <v>0</v>
      </c>
      <c r="CG52" s="79"/>
      <c r="CH52" s="77"/>
      <c r="CI52" s="77"/>
      <c r="CJ52" s="78">
        <f>ROUND(MIN(1,IF(Input!$A$11="Weekly",CH52/(Formulas!$A$3*1),CH52/(Formulas!$A$3*2))),1)</f>
        <v>0</v>
      </c>
      <c r="CK52" s="79"/>
      <c r="CL52" s="77"/>
      <c r="CM52" s="77"/>
      <c r="CN52" s="78">
        <f>ROUND(MIN(1,IF(Input!$A$11="Weekly",CL52/(Formulas!$A$3*1),CL52/(Formulas!$A$3*2))),1)</f>
        <v>0</v>
      </c>
      <c r="CO52" s="79"/>
      <c r="CP52" s="77"/>
      <c r="CQ52" s="77"/>
      <c r="CR52" s="78">
        <f>ROUND(MIN(1,IF(Input!$A$11="Weekly",CP52/(Formulas!$A$3*1),CP52/(Formulas!$A$3*2))),1)</f>
        <v>0</v>
      </c>
      <c r="CS52" s="79"/>
      <c r="CT52" s="77"/>
      <c r="CU52" s="77"/>
      <c r="CV52" s="78">
        <f>ROUND(MIN(1,IF(Input!$A$11="Weekly",CT52/(Formulas!$A$3*1),CT52/(Formulas!$A$3*2))),1)</f>
        <v>0</v>
      </c>
      <c r="CW52" s="79"/>
      <c r="CX52" s="77"/>
      <c r="CY52" s="77"/>
      <c r="CZ52" s="78">
        <f>ROUND(MIN(1,IF(Input!$A$11="Weekly",CX52/(Formulas!$A$3*1),CX52/(Formulas!$A$3*2))),1)</f>
        <v>0</v>
      </c>
      <c r="DA52" s="79"/>
      <c r="DB52" s="79"/>
      <c r="DC52" s="77">
        <f t="shared" si="2"/>
        <v>0</v>
      </c>
      <c r="DD52" s="79"/>
      <c r="DE52" s="77">
        <f t="shared" si="3"/>
        <v>0</v>
      </c>
    </row>
    <row r="53" spans="1:126" s="35" customFormat="1" x14ac:dyDescent="0.25">
      <c r="A53" s="77"/>
      <c r="B53" s="77"/>
      <c r="C53" s="77"/>
      <c r="D53" s="78">
        <f>ROUND(MIN(1,IF(Input!$A$11="Weekly",B53/(Formulas!$A$3*1),B53/(Formulas!$A$3*2))),1)</f>
        <v>0</v>
      </c>
      <c r="E53" s="79"/>
      <c r="F53" s="77"/>
      <c r="G53" s="77"/>
      <c r="H53" s="78">
        <f>ROUND(MIN(1,IF(Input!$A$11="Weekly",F53/(Formulas!$A$3*1),F53/(Formulas!$A$3*2))),1)</f>
        <v>0</v>
      </c>
      <c r="I53" s="79"/>
      <c r="J53" s="77"/>
      <c r="K53" s="77"/>
      <c r="L53" s="78">
        <f>ROUND(MIN(1,IF(Input!$A$11="Weekly",J53/(Formulas!$A$3*1),J53/(Formulas!$A$3*2))),1)</f>
        <v>0</v>
      </c>
      <c r="M53" s="79"/>
      <c r="N53" s="77"/>
      <c r="O53" s="77"/>
      <c r="P53" s="78">
        <f>ROUND(MIN(1,IF(Input!$A$11="Weekly",N53/(Formulas!$A$3*1),N53/(Formulas!$A$3*2))),1)</f>
        <v>0</v>
      </c>
      <c r="Q53" s="79"/>
      <c r="R53" s="77"/>
      <c r="S53" s="77"/>
      <c r="T53" s="78">
        <f>ROUND(MIN(1,IF(Input!$A$11="Weekly",R53/(Formulas!$A$3*1),R53/(Formulas!$A$3*2))),1)</f>
        <v>0</v>
      </c>
      <c r="U53" s="79"/>
      <c r="V53" s="77"/>
      <c r="W53" s="77"/>
      <c r="X53" s="78">
        <f>ROUND(MIN(1,IF(Input!$A$11="Weekly",V53/(Formulas!$A$3*1),V53/(Formulas!$A$3*2))),1)</f>
        <v>0</v>
      </c>
      <c r="Y53" s="79"/>
      <c r="Z53" s="77"/>
      <c r="AA53" s="77"/>
      <c r="AB53" s="78">
        <f>ROUND(MIN(1,IF(Input!$A$11="Weekly",Z53/(Formulas!$A$3*1),Z53/(Formulas!$A$3*2))),1)</f>
        <v>0</v>
      </c>
      <c r="AC53" s="79"/>
      <c r="AD53" s="77"/>
      <c r="AE53" s="77"/>
      <c r="AF53" s="78">
        <f>ROUND(MIN(1,IF(Input!$A$11="Weekly",AD53/(Formulas!$A$3*1),AD53/(Formulas!$A$3*2))),1)</f>
        <v>0</v>
      </c>
      <c r="AG53" s="79"/>
      <c r="AH53" s="77"/>
      <c r="AI53" s="77"/>
      <c r="AJ53" s="78">
        <f>ROUND(MIN(1,IF(Input!$A$11="Weekly",AH53/(Formulas!$A$3*1),AH53/(Formulas!$A$3*2))),1)</f>
        <v>0</v>
      </c>
      <c r="AK53" s="79"/>
      <c r="AL53" s="77"/>
      <c r="AM53" s="77"/>
      <c r="AN53" s="78">
        <f>ROUND(MIN(1,IF(Input!$A$11="Weekly",AL53/(Formulas!$A$3*1),AL53/(Formulas!$A$3*2))),1)</f>
        <v>0</v>
      </c>
      <c r="AO53" s="79"/>
      <c r="AP53" s="77"/>
      <c r="AQ53" s="77"/>
      <c r="AR53" s="78">
        <f>ROUND(MIN(1,IF(Input!$A$11="Weekly",AP53/(Formulas!$A$3*1),AP53/(Formulas!$A$3*2))),1)</f>
        <v>0</v>
      </c>
      <c r="AS53" s="79"/>
      <c r="AT53" s="77"/>
      <c r="AU53" s="77"/>
      <c r="AV53" s="78">
        <f>ROUND(MIN(1,IF(Input!$A$11="Weekly",AT53/(Formulas!$A$3*1),AT53/(Formulas!$A$3*2))),1)</f>
        <v>0</v>
      </c>
      <c r="AW53" s="79"/>
      <c r="AX53" s="77"/>
      <c r="AY53" s="77"/>
      <c r="AZ53" s="78">
        <f>ROUND(MIN(1,IF(Input!$A$11="Weekly",AX53/(Formulas!$A$3*1),AX53/(Formulas!$A$3*2))),1)</f>
        <v>0</v>
      </c>
      <c r="BA53" s="79"/>
      <c r="BB53" s="77"/>
      <c r="BC53" s="77"/>
      <c r="BD53" s="78">
        <f>ROUND(MIN(1,IF(Input!$A$11="Weekly",BB53/(Formulas!$A$3*1),BB53/(Formulas!$A$3*2))),1)</f>
        <v>0</v>
      </c>
      <c r="BE53" s="79"/>
      <c r="BF53" s="77"/>
      <c r="BG53" s="77"/>
      <c r="BH53" s="78">
        <f>ROUND(MIN(1,IF(Input!$A$11="Weekly",BF53/(Formulas!$A$3*1),BF53/(Formulas!$A$3*2))),1)</f>
        <v>0</v>
      </c>
      <c r="BI53" s="79"/>
      <c r="BJ53" s="77"/>
      <c r="BK53" s="77"/>
      <c r="BL53" s="78">
        <f>ROUND(MIN(1,IF(Input!$A$11="Weekly",BJ53/(Formulas!$A$3*1),BJ53/(Formulas!$A$3*2))),1)</f>
        <v>0</v>
      </c>
      <c r="BM53" s="79"/>
      <c r="BN53" s="77"/>
      <c r="BO53" s="77"/>
      <c r="BP53" s="78">
        <f>ROUND(MIN(1,IF(Input!$A$11="Weekly",BN53/(Formulas!$A$3*1),BN53/(Formulas!$A$3*2))),1)</f>
        <v>0</v>
      </c>
      <c r="BQ53" s="79"/>
      <c r="BR53" s="77"/>
      <c r="BS53" s="77"/>
      <c r="BT53" s="78">
        <f>ROUND(MIN(1,IF(Input!$A$11="Weekly",BR53/(Formulas!$A$3*1),BR53/(Formulas!$A$3*2))),1)</f>
        <v>0</v>
      </c>
      <c r="BU53" s="79"/>
      <c r="BV53" s="77"/>
      <c r="BW53" s="77"/>
      <c r="BX53" s="78">
        <f>ROUND(MIN(1,IF(Input!$A$11="Weekly",BV53/(Formulas!$A$3*1),BV53/(Formulas!$A$3*2))),1)</f>
        <v>0</v>
      </c>
      <c r="BY53" s="79"/>
      <c r="BZ53" s="77"/>
      <c r="CA53" s="77"/>
      <c r="CB53" s="78">
        <f>ROUND(MIN(1,IF(Input!$A$11="Weekly",BZ53/(Formulas!$A$3*1),BZ53/(Formulas!$A$3*2))),1)</f>
        <v>0</v>
      </c>
      <c r="CC53" s="79"/>
      <c r="CD53" s="77"/>
      <c r="CE53" s="77"/>
      <c r="CF53" s="78">
        <f>ROUND(MIN(1,IF(Input!$A$11="Weekly",CD53/(Formulas!$A$3*1),CD53/(Formulas!$A$3*2))),1)</f>
        <v>0</v>
      </c>
      <c r="CG53" s="79"/>
      <c r="CH53" s="77"/>
      <c r="CI53" s="77"/>
      <c r="CJ53" s="78">
        <f>ROUND(MIN(1,IF(Input!$A$11="Weekly",CH53/(Formulas!$A$3*1),CH53/(Formulas!$A$3*2))),1)</f>
        <v>0</v>
      </c>
      <c r="CK53" s="79"/>
      <c r="CL53" s="77"/>
      <c r="CM53" s="77"/>
      <c r="CN53" s="78">
        <f>ROUND(MIN(1,IF(Input!$A$11="Weekly",CL53/(Formulas!$A$3*1),CL53/(Formulas!$A$3*2))),1)</f>
        <v>0</v>
      </c>
      <c r="CO53" s="79"/>
      <c r="CP53" s="77"/>
      <c r="CQ53" s="77"/>
      <c r="CR53" s="78">
        <f>ROUND(MIN(1,IF(Input!$A$11="Weekly",CP53/(Formulas!$A$3*1),CP53/(Formulas!$A$3*2))),1)</f>
        <v>0</v>
      </c>
      <c r="CS53" s="79"/>
      <c r="CT53" s="77"/>
      <c r="CU53" s="77"/>
      <c r="CV53" s="78">
        <f>ROUND(MIN(1,IF(Input!$A$11="Weekly",CT53/(Formulas!$A$3*1),CT53/(Formulas!$A$3*2))),1)</f>
        <v>0</v>
      </c>
      <c r="CW53" s="79"/>
      <c r="CX53" s="77"/>
      <c r="CY53" s="77"/>
      <c r="CZ53" s="78">
        <f>ROUND(MIN(1,IF(Input!$A$11="Weekly",CX53/(Formulas!$A$3*1),CX53/(Formulas!$A$3*2))),1)</f>
        <v>0</v>
      </c>
      <c r="DA53" s="79"/>
      <c r="DB53" s="79"/>
      <c r="DC53" s="77">
        <f t="shared" si="2"/>
        <v>0</v>
      </c>
      <c r="DD53" s="79"/>
      <c r="DE53" s="77">
        <f t="shared" si="3"/>
        <v>0</v>
      </c>
    </row>
    <row r="54" spans="1:126" s="35" customFormat="1" x14ac:dyDescent="0.25">
      <c r="A54" s="77"/>
      <c r="B54" s="77"/>
      <c r="C54" s="77"/>
      <c r="D54" s="78">
        <f>ROUND(MIN(1,IF(Input!$A$11="Weekly",B54/(Formulas!$A$3*1),B54/(Formulas!$A$3*2))),1)</f>
        <v>0</v>
      </c>
      <c r="E54" s="79"/>
      <c r="F54" s="77"/>
      <c r="G54" s="77"/>
      <c r="H54" s="78">
        <f>ROUND(MIN(1,IF(Input!$A$11="Weekly",F54/(Formulas!$A$3*1),F54/(Formulas!$A$3*2))),1)</f>
        <v>0</v>
      </c>
      <c r="I54" s="79"/>
      <c r="J54" s="77"/>
      <c r="K54" s="77"/>
      <c r="L54" s="78">
        <f>ROUND(MIN(1,IF(Input!$A$11="Weekly",J54/(Formulas!$A$3*1),J54/(Formulas!$A$3*2))),1)</f>
        <v>0</v>
      </c>
      <c r="M54" s="79"/>
      <c r="N54" s="77"/>
      <c r="O54" s="77"/>
      <c r="P54" s="78">
        <f>ROUND(MIN(1,IF(Input!$A$11="Weekly",N54/(Formulas!$A$3*1),N54/(Formulas!$A$3*2))),1)</f>
        <v>0</v>
      </c>
      <c r="Q54" s="79"/>
      <c r="R54" s="77"/>
      <c r="S54" s="77"/>
      <c r="T54" s="78">
        <f>ROUND(MIN(1,IF(Input!$A$11="Weekly",R54/(Formulas!$A$3*1),R54/(Formulas!$A$3*2))),1)</f>
        <v>0</v>
      </c>
      <c r="U54" s="79"/>
      <c r="V54" s="77"/>
      <c r="W54" s="77"/>
      <c r="X54" s="78">
        <f>ROUND(MIN(1,IF(Input!$A$11="Weekly",V54/(Formulas!$A$3*1),V54/(Formulas!$A$3*2))),1)</f>
        <v>0</v>
      </c>
      <c r="Y54" s="79"/>
      <c r="Z54" s="77"/>
      <c r="AA54" s="77"/>
      <c r="AB54" s="78">
        <f>ROUND(MIN(1,IF(Input!$A$11="Weekly",Z54/(Formulas!$A$3*1),Z54/(Formulas!$A$3*2))),1)</f>
        <v>0</v>
      </c>
      <c r="AC54" s="79"/>
      <c r="AD54" s="77"/>
      <c r="AE54" s="77"/>
      <c r="AF54" s="78">
        <f>ROUND(MIN(1,IF(Input!$A$11="Weekly",AD54/(Formulas!$A$3*1),AD54/(Formulas!$A$3*2))),1)</f>
        <v>0</v>
      </c>
      <c r="AG54" s="79"/>
      <c r="AH54" s="77"/>
      <c r="AI54" s="77"/>
      <c r="AJ54" s="78">
        <f>ROUND(MIN(1,IF(Input!$A$11="Weekly",AH54/(Formulas!$A$3*1),AH54/(Formulas!$A$3*2))),1)</f>
        <v>0</v>
      </c>
      <c r="AK54" s="79"/>
      <c r="AL54" s="77"/>
      <c r="AM54" s="77"/>
      <c r="AN54" s="78">
        <f>ROUND(MIN(1,IF(Input!$A$11="Weekly",AL54/(Formulas!$A$3*1),AL54/(Formulas!$A$3*2))),1)</f>
        <v>0</v>
      </c>
      <c r="AO54" s="79"/>
      <c r="AP54" s="77"/>
      <c r="AQ54" s="77"/>
      <c r="AR54" s="78">
        <f>ROUND(MIN(1,IF(Input!$A$11="Weekly",AP54/(Formulas!$A$3*1),AP54/(Formulas!$A$3*2))),1)</f>
        <v>0</v>
      </c>
      <c r="AS54" s="79"/>
      <c r="AT54" s="77"/>
      <c r="AU54" s="77"/>
      <c r="AV54" s="78">
        <f>ROUND(MIN(1,IF(Input!$A$11="Weekly",AT54/(Formulas!$A$3*1),AT54/(Formulas!$A$3*2))),1)</f>
        <v>0</v>
      </c>
      <c r="AW54" s="79"/>
      <c r="AX54" s="77"/>
      <c r="AY54" s="77"/>
      <c r="AZ54" s="78">
        <f>ROUND(MIN(1,IF(Input!$A$11="Weekly",AX54/(Formulas!$A$3*1),AX54/(Formulas!$A$3*2))),1)</f>
        <v>0</v>
      </c>
      <c r="BA54" s="79"/>
      <c r="BB54" s="77"/>
      <c r="BC54" s="77"/>
      <c r="BD54" s="78">
        <f>ROUND(MIN(1,IF(Input!$A$11="Weekly",BB54/(Formulas!$A$3*1),BB54/(Formulas!$A$3*2))),1)</f>
        <v>0</v>
      </c>
      <c r="BE54" s="79"/>
      <c r="BF54" s="77"/>
      <c r="BG54" s="77"/>
      <c r="BH54" s="78">
        <f>ROUND(MIN(1,IF(Input!$A$11="Weekly",BF54/(Formulas!$A$3*1),BF54/(Formulas!$A$3*2))),1)</f>
        <v>0</v>
      </c>
      <c r="BI54" s="79"/>
      <c r="BJ54" s="77"/>
      <c r="BK54" s="77"/>
      <c r="BL54" s="78">
        <f>ROUND(MIN(1,IF(Input!$A$11="Weekly",BJ54/(Formulas!$A$3*1),BJ54/(Formulas!$A$3*2))),1)</f>
        <v>0</v>
      </c>
      <c r="BM54" s="79"/>
      <c r="BN54" s="77"/>
      <c r="BO54" s="77"/>
      <c r="BP54" s="78">
        <f>ROUND(MIN(1,IF(Input!$A$11="Weekly",BN54/(Formulas!$A$3*1),BN54/(Formulas!$A$3*2))),1)</f>
        <v>0</v>
      </c>
      <c r="BQ54" s="79"/>
      <c r="BR54" s="77"/>
      <c r="BS54" s="77"/>
      <c r="BT54" s="78">
        <f>ROUND(MIN(1,IF(Input!$A$11="Weekly",BR54/(Formulas!$A$3*1),BR54/(Formulas!$A$3*2))),1)</f>
        <v>0</v>
      </c>
      <c r="BU54" s="79"/>
      <c r="BV54" s="77"/>
      <c r="BW54" s="77"/>
      <c r="BX54" s="78">
        <f>ROUND(MIN(1,IF(Input!$A$11="Weekly",BV54/(Formulas!$A$3*1),BV54/(Formulas!$A$3*2))),1)</f>
        <v>0</v>
      </c>
      <c r="BY54" s="79"/>
      <c r="BZ54" s="77"/>
      <c r="CA54" s="77"/>
      <c r="CB54" s="78">
        <f>ROUND(MIN(1,IF(Input!$A$11="Weekly",BZ54/(Formulas!$A$3*1),BZ54/(Formulas!$A$3*2))),1)</f>
        <v>0</v>
      </c>
      <c r="CC54" s="79"/>
      <c r="CD54" s="77"/>
      <c r="CE54" s="77"/>
      <c r="CF54" s="78">
        <f>ROUND(MIN(1,IF(Input!$A$11="Weekly",CD54/(Formulas!$A$3*1),CD54/(Formulas!$A$3*2))),1)</f>
        <v>0</v>
      </c>
      <c r="CG54" s="79"/>
      <c r="CH54" s="77"/>
      <c r="CI54" s="77"/>
      <c r="CJ54" s="78">
        <f>ROUND(MIN(1,IF(Input!$A$11="Weekly",CH54/(Formulas!$A$3*1),CH54/(Formulas!$A$3*2))),1)</f>
        <v>0</v>
      </c>
      <c r="CK54" s="79"/>
      <c r="CL54" s="77"/>
      <c r="CM54" s="77"/>
      <c r="CN54" s="78">
        <f>ROUND(MIN(1,IF(Input!$A$11="Weekly",CL54/(Formulas!$A$3*1),CL54/(Formulas!$A$3*2))),1)</f>
        <v>0</v>
      </c>
      <c r="CO54" s="79"/>
      <c r="CP54" s="77"/>
      <c r="CQ54" s="77"/>
      <c r="CR54" s="78">
        <f>ROUND(MIN(1,IF(Input!$A$11="Weekly",CP54/(Formulas!$A$3*1),CP54/(Formulas!$A$3*2))),1)</f>
        <v>0</v>
      </c>
      <c r="CS54" s="79"/>
      <c r="CT54" s="77"/>
      <c r="CU54" s="77"/>
      <c r="CV54" s="78">
        <f>ROUND(MIN(1,IF(Input!$A$11="Weekly",CT54/(Formulas!$A$3*1),CT54/(Formulas!$A$3*2))),1)</f>
        <v>0</v>
      </c>
      <c r="CW54" s="79"/>
      <c r="CX54" s="77"/>
      <c r="CY54" s="77"/>
      <c r="CZ54" s="78">
        <f>ROUND(MIN(1,IF(Input!$A$11="Weekly",CX54/(Formulas!$A$3*1),CX54/(Formulas!$A$3*2))),1)</f>
        <v>0</v>
      </c>
      <c r="DA54" s="79"/>
      <c r="DB54" s="79"/>
      <c r="DC54" s="77">
        <f t="shared" si="2"/>
        <v>0</v>
      </c>
      <c r="DD54" s="79"/>
      <c r="DE54" s="77">
        <f t="shared" si="3"/>
        <v>0</v>
      </c>
    </row>
    <row r="55" spans="1:126" s="35" customFormat="1" x14ac:dyDescent="0.25">
      <c r="A55" s="77"/>
      <c r="B55" s="77"/>
      <c r="C55" s="77"/>
      <c r="D55" s="78">
        <f>ROUND(MIN(1,IF(Input!$A$11="Weekly",B55/(Formulas!$A$3*1),B55/(Formulas!$A$3*2))),1)</f>
        <v>0</v>
      </c>
      <c r="E55" s="79"/>
      <c r="F55" s="77"/>
      <c r="G55" s="77"/>
      <c r="H55" s="78">
        <f>ROUND(MIN(1,IF(Input!$A$11="Weekly",F55/(Formulas!$A$3*1),F55/(Formulas!$A$3*2))),1)</f>
        <v>0</v>
      </c>
      <c r="I55" s="79"/>
      <c r="J55" s="77"/>
      <c r="K55" s="77"/>
      <c r="L55" s="78">
        <f>ROUND(MIN(1,IF(Input!$A$11="Weekly",J55/(Formulas!$A$3*1),J55/(Formulas!$A$3*2))),1)</f>
        <v>0</v>
      </c>
      <c r="M55" s="79"/>
      <c r="N55" s="77"/>
      <c r="O55" s="77"/>
      <c r="P55" s="78">
        <f>ROUND(MIN(1,IF(Input!$A$11="Weekly",N55/(Formulas!$A$3*1),N55/(Formulas!$A$3*2))),1)</f>
        <v>0</v>
      </c>
      <c r="Q55" s="79"/>
      <c r="R55" s="77"/>
      <c r="S55" s="77"/>
      <c r="T55" s="78">
        <f>ROUND(MIN(1,IF(Input!$A$11="Weekly",R55/(Formulas!$A$3*1),R55/(Formulas!$A$3*2))),1)</f>
        <v>0</v>
      </c>
      <c r="U55" s="79"/>
      <c r="V55" s="77"/>
      <c r="W55" s="77"/>
      <c r="X55" s="78">
        <f>ROUND(MIN(1,IF(Input!$A$11="Weekly",V55/(Formulas!$A$3*1),V55/(Formulas!$A$3*2))),1)</f>
        <v>0</v>
      </c>
      <c r="Y55" s="79"/>
      <c r="Z55" s="77"/>
      <c r="AA55" s="77"/>
      <c r="AB55" s="78">
        <f>ROUND(MIN(1,IF(Input!$A$11="Weekly",Z55/(Formulas!$A$3*1),Z55/(Formulas!$A$3*2))),1)</f>
        <v>0</v>
      </c>
      <c r="AC55" s="79"/>
      <c r="AD55" s="77"/>
      <c r="AE55" s="77"/>
      <c r="AF55" s="78">
        <f>ROUND(MIN(1,IF(Input!$A$11="Weekly",AD55/(Formulas!$A$3*1),AD55/(Formulas!$A$3*2))),1)</f>
        <v>0</v>
      </c>
      <c r="AG55" s="79"/>
      <c r="AH55" s="77"/>
      <c r="AI55" s="77"/>
      <c r="AJ55" s="78">
        <f>ROUND(MIN(1,IF(Input!$A$11="Weekly",AH55/(Formulas!$A$3*1),AH55/(Formulas!$A$3*2))),1)</f>
        <v>0</v>
      </c>
      <c r="AK55" s="79"/>
      <c r="AL55" s="77"/>
      <c r="AM55" s="77"/>
      <c r="AN55" s="78">
        <f>ROUND(MIN(1,IF(Input!$A$11="Weekly",AL55/(Formulas!$A$3*1),AL55/(Formulas!$A$3*2))),1)</f>
        <v>0</v>
      </c>
      <c r="AO55" s="79"/>
      <c r="AP55" s="77"/>
      <c r="AQ55" s="77"/>
      <c r="AR55" s="78">
        <f>ROUND(MIN(1,IF(Input!$A$11="Weekly",AP55/(Formulas!$A$3*1),AP55/(Formulas!$A$3*2))),1)</f>
        <v>0</v>
      </c>
      <c r="AS55" s="79"/>
      <c r="AT55" s="77"/>
      <c r="AU55" s="77"/>
      <c r="AV55" s="78">
        <f>ROUND(MIN(1,IF(Input!$A$11="Weekly",AT55/(Formulas!$A$3*1),AT55/(Formulas!$A$3*2))),1)</f>
        <v>0</v>
      </c>
      <c r="AW55" s="79"/>
      <c r="AX55" s="77"/>
      <c r="AY55" s="77"/>
      <c r="AZ55" s="78">
        <f>ROUND(MIN(1,IF(Input!$A$11="Weekly",AX55/(Formulas!$A$3*1),AX55/(Formulas!$A$3*2))),1)</f>
        <v>0</v>
      </c>
      <c r="BA55" s="79"/>
      <c r="BB55" s="77"/>
      <c r="BC55" s="77"/>
      <c r="BD55" s="78">
        <f>ROUND(MIN(1,IF(Input!$A$11="Weekly",BB55/(Formulas!$A$3*1),BB55/(Formulas!$A$3*2))),1)</f>
        <v>0</v>
      </c>
      <c r="BE55" s="79"/>
      <c r="BF55" s="77"/>
      <c r="BG55" s="77"/>
      <c r="BH55" s="78">
        <f>ROUND(MIN(1,IF(Input!$A$11="Weekly",BF55/(Formulas!$A$3*1),BF55/(Formulas!$A$3*2))),1)</f>
        <v>0</v>
      </c>
      <c r="BI55" s="79"/>
      <c r="BJ55" s="77"/>
      <c r="BK55" s="77"/>
      <c r="BL55" s="78">
        <f>ROUND(MIN(1,IF(Input!$A$11="Weekly",BJ55/(Formulas!$A$3*1),BJ55/(Formulas!$A$3*2))),1)</f>
        <v>0</v>
      </c>
      <c r="BM55" s="79"/>
      <c r="BN55" s="77"/>
      <c r="BO55" s="77"/>
      <c r="BP55" s="78">
        <f>ROUND(MIN(1,IF(Input!$A$11="Weekly",BN55/(Formulas!$A$3*1),BN55/(Formulas!$A$3*2))),1)</f>
        <v>0</v>
      </c>
      <c r="BQ55" s="79"/>
      <c r="BR55" s="77"/>
      <c r="BS55" s="77"/>
      <c r="BT55" s="78">
        <f>ROUND(MIN(1,IF(Input!$A$11="Weekly",BR55/(Formulas!$A$3*1),BR55/(Formulas!$A$3*2))),1)</f>
        <v>0</v>
      </c>
      <c r="BU55" s="79"/>
      <c r="BV55" s="77"/>
      <c r="BW55" s="77"/>
      <c r="BX55" s="78">
        <f>ROUND(MIN(1,IF(Input!$A$11="Weekly",BV55/(Formulas!$A$3*1),BV55/(Formulas!$A$3*2))),1)</f>
        <v>0</v>
      </c>
      <c r="BY55" s="79"/>
      <c r="BZ55" s="77"/>
      <c r="CA55" s="77"/>
      <c r="CB55" s="78">
        <f>ROUND(MIN(1,IF(Input!$A$11="Weekly",BZ55/(Formulas!$A$3*1),BZ55/(Formulas!$A$3*2))),1)</f>
        <v>0</v>
      </c>
      <c r="CC55" s="79"/>
      <c r="CD55" s="77"/>
      <c r="CE55" s="77"/>
      <c r="CF55" s="78">
        <f>ROUND(MIN(1,IF(Input!$A$11="Weekly",CD55/(Formulas!$A$3*1),CD55/(Formulas!$A$3*2))),1)</f>
        <v>0</v>
      </c>
      <c r="CG55" s="79"/>
      <c r="CH55" s="77"/>
      <c r="CI55" s="77"/>
      <c r="CJ55" s="78">
        <f>ROUND(MIN(1,IF(Input!$A$11="Weekly",CH55/(Formulas!$A$3*1),CH55/(Formulas!$A$3*2))),1)</f>
        <v>0</v>
      </c>
      <c r="CK55" s="79"/>
      <c r="CL55" s="77"/>
      <c r="CM55" s="77"/>
      <c r="CN55" s="78">
        <f>ROUND(MIN(1,IF(Input!$A$11="Weekly",CL55/(Formulas!$A$3*1),CL55/(Formulas!$A$3*2))),1)</f>
        <v>0</v>
      </c>
      <c r="CO55" s="79"/>
      <c r="CP55" s="77"/>
      <c r="CQ55" s="77"/>
      <c r="CR55" s="78">
        <f>ROUND(MIN(1,IF(Input!$A$11="Weekly",CP55/(Formulas!$A$3*1),CP55/(Formulas!$A$3*2))),1)</f>
        <v>0</v>
      </c>
      <c r="CS55" s="79"/>
      <c r="CT55" s="77"/>
      <c r="CU55" s="77"/>
      <c r="CV55" s="78">
        <f>ROUND(MIN(1,IF(Input!$A$11="Weekly",CT55/(Formulas!$A$3*1),CT55/(Formulas!$A$3*2))),1)</f>
        <v>0</v>
      </c>
      <c r="CW55" s="79"/>
      <c r="CX55" s="77"/>
      <c r="CY55" s="77"/>
      <c r="CZ55" s="78">
        <f>ROUND(MIN(1,IF(Input!$A$11="Weekly",CX55/(Formulas!$A$3*1),CX55/(Formulas!$A$3*2))),1)</f>
        <v>0</v>
      </c>
      <c r="DA55" s="79"/>
      <c r="DB55" s="79"/>
      <c r="DC55" s="77">
        <f t="shared" si="2"/>
        <v>0</v>
      </c>
      <c r="DD55" s="79"/>
      <c r="DE55" s="77">
        <f t="shared" si="3"/>
        <v>0</v>
      </c>
    </row>
    <row r="56" spans="1:126" s="35" customFormat="1" x14ac:dyDescent="0.25">
      <c r="A56" s="77"/>
      <c r="B56" s="77"/>
      <c r="C56" s="77"/>
      <c r="D56" s="78">
        <f>ROUND(MIN(1,IF(Input!$A$11="Weekly",B56/(Formulas!$A$3*1),B56/(Formulas!$A$3*2))),1)</f>
        <v>0</v>
      </c>
      <c r="E56" s="79"/>
      <c r="F56" s="77"/>
      <c r="G56" s="77"/>
      <c r="H56" s="78">
        <f>ROUND(MIN(1,IF(Input!$A$11="Weekly",F56/(Formulas!$A$3*1),F56/(Formulas!$A$3*2))),1)</f>
        <v>0</v>
      </c>
      <c r="I56" s="79"/>
      <c r="J56" s="77"/>
      <c r="K56" s="77"/>
      <c r="L56" s="78">
        <f>ROUND(MIN(1,IF(Input!$A$11="Weekly",J56/(Formulas!$A$3*1),J56/(Formulas!$A$3*2))),1)</f>
        <v>0</v>
      </c>
      <c r="M56" s="79"/>
      <c r="N56" s="77"/>
      <c r="O56" s="77"/>
      <c r="P56" s="78">
        <f>ROUND(MIN(1,IF(Input!$A$11="Weekly",N56/(Formulas!$A$3*1),N56/(Formulas!$A$3*2))),1)</f>
        <v>0</v>
      </c>
      <c r="Q56" s="79"/>
      <c r="R56" s="77"/>
      <c r="S56" s="77"/>
      <c r="T56" s="78">
        <f>ROUND(MIN(1,IF(Input!$A$11="Weekly",R56/(Formulas!$A$3*1),R56/(Formulas!$A$3*2))),1)</f>
        <v>0</v>
      </c>
      <c r="U56" s="79"/>
      <c r="V56" s="77"/>
      <c r="W56" s="77"/>
      <c r="X56" s="78">
        <f>ROUND(MIN(1,IF(Input!$A$11="Weekly",V56/(Formulas!$A$3*1),V56/(Formulas!$A$3*2))),1)</f>
        <v>0</v>
      </c>
      <c r="Y56" s="79"/>
      <c r="Z56" s="77"/>
      <c r="AA56" s="77"/>
      <c r="AB56" s="78">
        <f>ROUND(MIN(1,IF(Input!$A$11="Weekly",Z56/(Formulas!$A$3*1),Z56/(Formulas!$A$3*2))),1)</f>
        <v>0</v>
      </c>
      <c r="AC56" s="79"/>
      <c r="AD56" s="77"/>
      <c r="AE56" s="77"/>
      <c r="AF56" s="78">
        <f>ROUND(MIN(1,IF(Input!$A$11="Weekly",AD56/(Formulas!$A$3*1),AD56/(Formulas!$A$3*2))),1)</f>
        <v>0</v>
      </c>
      <c r="AG56" s="79"/>
      <c r="AH56" s="77"/>
      <c r="AI56" s="77"/>
      <c r="AJ56" s="78">
        <f>ROUND(MIN(1,IF(Input!$A$11="Weekly",AH56/(Formulas!$A$3*1),AH56/(Formulas!$A$3*2))),1)</f>
        <v>0</v>
      </c>
      <c r="AK56" s="79"/>
      <c r="AL56" s="77"/>
      <c r="AM56" s="77"/>
      <c r="AN56" s="78">
        <f>ROUND(MIN(1,IF(Input!$A$11="Weekly",AL56/(Formulas!$A$3*1),AL56/(Formulas!$A$3*2))),1)</f>
        <v>0</v>
      </c>
      <c r="AO56" s="79"/>
      <c r="AP56" s="77"/>
      <c r="AQ56" s="77"/>
      <c r="AR56" s="78">
        <f>ROUND(MIN(1,IF(Input!$A$11="Weekly",AP56/(Formulas!$A$3*1),AP56/(Formulas!$A$3*2))),1)</f>
        <v>0</v>
      </c>
      <c r="AS56" s="79"/>
      <c r="AT56" s="77"/>
      <c r="AU56" s="77"/>
      <c r="AV56" s="78">
        <f>ROUND(MIN(1,IF(Input!$A$11="Weekly",AT56/(Formulas!$A$3*1),AT56/(Formulas!$A$3*2))),1)</f>
        <v>0</v>
      </c>
      <c r="AW56" s="79"/>
      <c r="AX56" s="77"/>
      <c r="AY56" s="77"/>
      <c r="AZ56" s="78">
        <f>ROUND(MIN(1,IF(Input!$A$11="Weekly",AX56/(Formulas!$A$3*1),AX56/(Formulas!$A$3*2))),1)</f>
        <v>0</v>
      </c>
      <c r="BA56" s="79"/>
      <c r="BB56" s="77"/>
      <c r="BC56" s="77"/>
      <c r="BD56" s="78">
        <f>ROUND(MIN(1,IF(Input!$A$11="Weekly",BB56/(Formulas!$A$3*1),BB56/(Formulas!$A$3*2))),1)</f>
        <v>0</v>
      </c>
      <c r="BE56" s="79"/>
      <c r="BF56" s="77"/>
      <c r="BG56" s="77"/>
      <c r="BH56" s="78">
        <f>ROUND(MIN(1,IF(Input!$A$11="Weekly",BF56/(Formulas!$A$3*1),BF56/(Formulas!$A$3*2))),1)</f>
        <v>0</v>
      </c>
      <c r="BI56" s="79"/>
      <c r="BJ56" s="77"/>
      <c r="BK56" s="77"/>
      <c r="BL56" s="78">
        <f>ROUND(MIN(1,IF(Input!$A$11="Weekly",BJ56/(Formulas!$A$3*1),BJ56/(Formulas!$A$3*2))),1)</f>
        <v>0</v>
      </c>
      <c r="BM56" s="79"/>
      <c r="BN56" s="77"/>
      <c r="BO56" s="77"/>
      <c r="BP56" s="78">
        <f>ROUND(MIN(1,IF(Input!$A$11="Weekly",BN56/(Formulas!$A$3*1),BN56/(Formulas!$A$3*2))),1)</f>
        <v>0</v>
      </c>
      <c r="BQ56" s="79"/>
      <c r="BR56" s="77"/>
      <c r="BS56" s="77"/>
      <c r="BT56" s="78">
        <f>ROUND(MIN(1,IF(Input!$A$11="Weekly",BR56/(Formulas!$A$3*1),BR56/(Formulas!$A$3*2))),1)</f>
        <v>0</v>
      </c>
      <c r="BU56" s="79"/>
      <c r="BV56" s="77"/>
      <c r="BW56" s="77"/>
      <c r="BX56" s="78">
        <f>ROUND(MIN(1,IF(Input!$A$11="Weekly",BV56/(Formulas!$A$3*1),BV56/(Formulas!$A$3*2))),1)</f>
        <v>0</v>
      </c>
      <c r="BY56" s="79"/>
      <c r="BZ56" s="77"/>
      <c r="CA56" s="77"/>
      <c r="CB56" s="78">
        <f>ROUND(MIN(1,IF(Input!$A$11="Weekly",BZ56/(Formulas!$A$3*1),BZ56/(Formulas!$A$3*2))),1)</f>
        <v>0</v>
      </c>
      <c r="CC56" s="79"/>
      <c r="CD56" s="77"/>
      <c r="CE56" s="77"/>
      <c r="CF56" s="78">
        <f>ROUND(MIN(1,IF(Input!$A$11="Weekly",CD56/(Formulas!$A$3*1),CD56/(Formulas!$A$3*2))),1)</f>
        <v>0</v>
      </c>
      <c r="CG56" s="79"/>
      <c r="CH56" s="77"/>
      <c r="CI56" s="77"/>
      <c r="CJ56" s="78">
        <f>ROUND(MIN(1,IF(Input!$A$11="Weekly",CH56/(Formulas!$A$3*1),CH56/(Formulas!$A$3*2))),1)</f>
        <v>0</v>
      </c>
      <c r="CK56" s="79"/>
      <c r="CL56" s="77"/>
      <c r="CM56" s="77"/>
      <c r="CN56" s="78">
        <f>ROUND(MIN(1,IF(Input!$A$11="Weekly",CL56/(Formulas!$A$3*1),CL56/(Formulas!$A$3*2))),1)</f>
        <v>0</v>
      </c>
      <c r="CO56" s="79"/>
      <c r="CP56" s="77"/>
      <c r="CQ56" s="77"/>
      <c r="CR56" s="78">
        <f>ROUND(MIN(1,IF(Input!$A$11="Weekly",CP56/(Formulas!$A$3*1),CP56/(Formulas!$A$3*2))),1)</f>
        <v>0</v>
      </c>
      <c r="CS56" s="79"/>
      <c r="CT56" s="77"/>
      <c r="CU56" s="77"/>
      <c r="CV56" s="78">
        <f>ROUND(MIN(1,IF(Input!$A$11="Weekly",CT56/(Formulas!$A$3*1),CT56/(Formulas!$A$3*2))),1)</f>
        <v>0</v>
      </c>
      <c r="CW56" s="79"/>
      <c r="CX56" s="77"/>
      <c r="CY56" s="77"/>
      <c r="CZ56" s="78">
        <f>ROUND(MIN(1,IF(Input!$A$11="Weekly",CX56/(Formulas!$A$3*1),CX56/(Formulas!$A$3*2))),1)</f>
        <v>0</v>
      </c>
      <c r="DA56" s="79"/>
      <c r="DB56" s="79"/>
      <c r="DC56" s="77">
        <f t="shared" si="2"/>
        <v>0</v>
      </c>
      <c r="DD56" s="79"/>
      <c r="DE56" s="77">
        <f t="shared" si="3"/>
        <v>0</v>
      </c>
    </row>
    <row r="57" spans="1:126" s="35" customFormat="1" x14ac:dyDescent="0.25">
      <c r="A57" s="77"/>
      <c r="B57" s="77"/>
      <c r="C57" s="77"/>
      <c r="D57" s="78">
        <f>ROUND(MIN(1,IF(Input!$A$11="Weekly",B57/(Formulas!$A$3*1),B57/(Formulas!$A$3*2))),1)</f>
        <v>0</v>
      </c>
      <c r="E57" s="79"/>
      <c r="F57" s="77"/>
      <c r="G57" s="77"/>
      <c r="H57" s="78">
        <f>ROUND(MIN(1,IF(Input!$A$11="Weekly",F57/(Formulas!$A$3*1),F57/(Formulas!$A$3*2))),1)</f>
        <v>0</v>
      </c>
      <c r="I57" s="79"/>
      <c r="J57" s="77"/>
      <c r="K57" s="77"/>
      <c r="L57" s="78">
        <f>ROUND(MIN(1,IF(Input!$A$11="Weekly",J57/(Formulas!$A$3*1),J57/(Formulas!$A$3*2))),1)</f>
        <v>0</v>
      </c>
      <c r="M57" s="79"/>
      <c r="N57" s="77"/>
      <c r="O57" s="77"/>
      <c r="P57" s="78">
        <f>ROUND(MIN(1,IF(Input!$A$11="Weekly",N57/(Formulas!$A$3*1),N57/(Formulas!$A$3*2))),1)</f>
        <v>0</v>
      </c>
      <c r="Q57" s="79"/>
      <c r="R57" s="77"/>
      <c r="S57" s="77"/>
      <c r="T57" s="78">
        <f>ROUND(MIN(1,IF(Input!$A$11="Weekly",R57/(Formulas!$A$3*1),R57/(Formulas!$A$3*2))),1)</f>
        <v>0</v>
      </c>
      <c r="U57" s="79"/>
      <c r="V57" s="77"/>
      <c r="W57" s="77"/>
      <c r="X57" s="78">
        <f>ROUND(MIN(1,IF(Input!$A$11="Weekly",V57/(Formulas!$A$3*1),V57/(Formulas!$A$3*2))),1)</f>
        <v>0</v>
      </c>
      <c r="Y57" s="79"/>
      <c r="Z57" s="77"/>
      <c r="AA57" s="77"/>
      <c r="AB57" s="78">
        <f>ROUND(MIN(1,IF(Input!$A$11="Weekly",Z57/(Formulas!$A$3*1),Z57/(Formulas!$A$3*2))),1)</f>
        <v>0</v>
      </c>
      <c r="AC57" s="79"/>
      <c r="AD57" s="77"/>
      <c r="AE57" s="77"/>
      <c r="AF57" s="78">
        <f>ROUND(MIN(1,IF(Input!$A$11="Weekly",AD57/(Formulas!$A$3*1),AD57/(Formulas!$A$3*2))),1)</f>
        <v>0</v>
      </c>
      <c r="AG57" s="79"/>
      <c r="AH57" s="77"/>
      <c r="AI57" s="77"/>
      <c r="AJ57" s="78">
        <f>ROUND(MIN(1,IF(Input!$A$11="Weekly",AH57/(Formulas!$A$3*1),AH57/(Formulas!$A$3*2))),1)</f>
        <v>0</v>
      </c>
      <c r="AK57" s="79"/>
      <c r="AL57" s="77"/>
      <c r="AM57" s="77"/>
      <c r="AN57" s="78">
        <f>ROUND(MIN(1,IF(Input!$A$11="Weekly",AL57/(Formulas!$A$3*1),AL57/(Formulas!$A$3*2))),1)</f>
        <v>0</v>
      </c>
      <c r="AO57" s="79"/>
      <c r="AP57" s="77"/>
      <c r="AQ57" s="77"/>
      <c r="AR57" s="78">
        <f>ROUND(MIN(1,IF(Input!$A$11="Weekly",AP57/(Formulas!$A$3*1),AP57/(Formulas!$A$3*2))),1)</f>
        <v>0</v>
      </c>
      <c r="AS57" s="79"/>
      <c r="AT57" s="77"/>
      <c r="AU57" s="77"/>
      <c r="AV57" s="78">
        <f>ROUND(MIN(1,IF(Input!$A$11="Weekly",AT57/(Formulas!$A$3*1),AT57/(Formulas!$A$3*2))),1)</f>
        <v>0</v>
      </c>
      <c r="AW57" s="79"/>
      <c r="AX57" s="77"/>
      <c r="AY57" s="77"/>
      <c r="AZ57" s="78">
        <f>ROUND(MIN(1,IF(Input!$A$11="Weekly",AX57/(Formulas!$A$3*1),AX57/(Formulas!$A$3*2))),1)</f>
        <v>0</v>
      </c>
      <c r="BA57" s="79"/>
      <c r="BB57" s="77"/>
      <c r="BC57" s="77"/>
      <c r="BD57" s="78">
        <f>ROUND(MIN(1,IF(Input!$A$11="Weekly",BB57/(Formulas!$A$3*1),BB57/(Formulas!$A$3*2))),1)</f>
        <v>0</v>
      </c>
      <c r="BE57" s="79"/>
      <c r="BF57" s="77"/>
      <c r="BG57" s="77"/>
      <c r="BH57" s="78">
        <f>ROUND(MIN(1,IF(Input!$A$11="Weekly",BF57/(Formulas!$A$3*1),BF57/(Formulas!$A$3*2))),1)</f>
        <v>0</v>
      </c>
      <c r="BI57" s="79"/>
      <c r="BJ57" s="77"/>
      <c r="BK57" s="77"/>
      <c r="BL57" s="78">
        <f>ROUND(MIN(1,IF(Input!$A$11="Weekly",BJ57/(Formulas!$A$3*1),BJ57/(Formulas!$A$3*2))),1)</f>
        <v>0</v>
      </c>
      <c r="BM57" s="79"/>
      <c r="BN57" s="77"/>
      <c r="BO57" s="77"/>
      <c r="BP57" s="78">
        <f>ROUND(MIN(1,IF(Input!$A$11="Weekly",BN57/(Formulas!$A$3*1),BN57/(Formulas!$A$3*2))),1)</f>
        <v>0</v>
      </c>
      <c r="BQ57" s="79"/>
      <c r="BR57" s="77"/>
      <c r="BS57" s="77"/>
      <c r="BT57" s="78">
        <f>ROUND(MIN(1,IF(Input!$A$11="Weekly",BR57/(Formulas!$A$3*1),BR57/(Formulas!$A$3*2))),1)</f>
        <v>0</v>
      </c>
      <c r="BU57" s="79"/>
      <c r="BV57" s="77"/>
      <c r="BW57" s="77"/>
      <c r="BX57" s="78">
        <f>ROUND(MIN(1,IF(Input!$A$11="Weekly",BV57/(Formulas!$A$3*1),BV57/(Formulas!$A$3*2))),1)</f>
        <v>0</v>
      </c>
      <c r="BY57" s="79"/>
      <c r="BZ57" s="77"/>
      <c r="CA57" s="77"/>
      <c r="CB57" s="78">
        <f>ROUND(MIN(1,IF(Input!$A$11="Weekly",BZ57/(Formulas!$A$3*1),BZ57/(Formulas!$A$3*2))),1)</f>
        <v>0</v>
      </c>
      <c r="CC57" s="79"/>
      <c r="CD57" s="77"/>
      <c r="CE57" s="77"/>
      <c r="CF57" s="78">
        <f>ROUND(MIN(1,IF(Input!$A$11="Weekly",CD57/(Formulas!$A$3*1),CD57/(Formulas!$A$3*2))),1)</f>
        <v>0</v>
      </c>
      <c r="CG57" s="79"/>
      <c r="CH57" s="77"/>
      <c r="CI57" s="77"/>
      <c r="CJ57" s="78">
        <f>ROUND(MIN(1,IF(Input!$A$11="Weekly",CH57/(Formulas!$A$3*1),CH57/(Formulas!$A$3*2))),1)</f>
        <v>0</v>
      </c>
      <c r="CK57" s="79"/>
      <c r="CL57" s="77"/>
      <c r="CM57" s="77"/>
      <c r="CN57" s="78">
        <f>ROUND(MIN(1,IF(Input!$A$11="Weekly",CL57/(Formulas!$A$3*1),CL57/(Formulas!$A$3*2))),1)</f>
        <v>0</v>
      </c>
      <c r="CO57" s="79"/>
      <c r="CP57" s="77"/>
      <c r="CQ57" s="77"/>
      <c r="CR57" s="78">
        <f>ROUND(MIN(1,IF(Input!$A$11="Weekly",CP57/(Formulas!$A$3*1),CP57/(Formulas!$A$3*2))),1)</f>
        <v>0</v>
      </c>
      <c r="CS57" s="79"/>
      <c r="CT57" s="77"/>
      <c r="CU57" s="77"/>
      <c r="CV57" s="78">
        <f>ROUND(MIN(1,IF(Input!$A$11="Weekly",CT57/(Formulas!$A$3*1),CT57/(Formulas!$A$3*2))),1)</f>
        <v>0</v>
      </c>
      <c r="CW57" s="79"/>
      <c r="CX57" s="77"/>
      <c r="CY57" s="77"/>
      <c r="CZ57" s="78">
        <f>ROUND(MIN(1,IF(Input!$A$11="Weekly",CX57/(Formulas!$A$3*1),CX57/(Formulas!$A$3*2))),1)</f>
        <v>0</v>
      </c>
      <c r="DA57" s="79"/>
      <c r="DB57" s="79"/>
      <c r="DC57" s="77">
        <f t="shared" si="2"/>
        <v>0</v>
      </c>
      <c r="DD57" s="79"/>
      <c r="DE57" s="77">
        <f t="shared" si="3"/>
        <v>0</v>
      </c>
    </row>
    <row r="58" spans="1:126" s="35" customFormat="1" x14ac:dyDescent="0.25">
      <c r="A58" s="77"/>
      <c r="B58" s="77"/>
      <c r="C58" s="77"/>
      <c r="D58" s="78">
        <f>ROUND(MIN(1,IF(Input!$A$11="Weekly",B58/(Formulas!$A$3*1),B58/(Formulas!$A$3*2))),1)</f>
        <v>0</v>
      </c>
      <c r="E58" s="79"/>
      <c r="F58" s="77"/>
      <c r="G58" s="77"/>
      <c r="H58" s="78">
        <f>ROUND(MIN(1,IF(Input!$A$11="Weekly",F58/(Formulas!$A$3*1),F58/(Formulas!$A$3*2))),1)</f>
        <v>0</v>
      </c>
      <c r="I58" s="79"/>
      <c r="J58" s="77"/>
      <c r="K58" s="77"/>
      <c r="L58" s="78">
        <f>ROUND(MIN(1,IF(Input!$A$11="Weekly",J58/(Formulas!$A$3*1),J58/(Formulas!$A$3*2))),1)</f>
        <v>0</v>
      </c>
      <c r="M58" s="79"/>
      <c r="N58" s="77"/>
      <c r="O58" s="77"/>
      <c r="P58" s="78">
        <f>ROUND(MIN(1,IF(Input!$A$11="Weekly",N58/(Formulas!$A$3*1),N58/(Formulas!$A$3*2))),1)</f>
        <v>0</v>
      </c>
      <c r="Q58" s="79"/>
      <c r="R58" s="77"/>
      <c r="S58" s="77"/>
      <c r="T58" s="78">
        <f>ROUND(MIN(1,IF(Input!$A$11="Weekly",R58/(Formulas!$A$3*1),R58/(Formulas!$A$3*2))),1)</f>
        <v>0</v>
      </c>
      <c r="U58" s="79"/>
      <c r="V58" s="77"/>
      <c r="W58" s="77"/>
      <c r="X58" s="78">
        <f>ROUND(MIN(1,IF(Input!$A$11="Weekly",V58/(Formulas!$A$3*1),V58/(Formulas!$A$3*2))),1)</f>
        <v>0</v>
      </c>
      <c r="Y58" s="79"/>
      <c r="Z58" s="77"/>
      <c r="AA58" s="77"/>
      <c r="AB58" s="78">
        <f>ROUND(MIN(1,IF(Input!$A$11="Weekly",Z58/(Formulas!$A$3*1),Z58/(Formulas!$A$3*2))),1)</f>
        <v>0</v>
      </c>
      <c r="AC58" s="79"/>
      <c r="AD58" s="77"/>
      <c r="AE58" s="77"/>
      <c r="AF58" s="78">
        <f>ROUND(MIN(1,IF(Input!$A$11="Weekly",AD58/(Formulas!$A$3*1),AD58/(Formulas!$A$3*2))),1)</f>
        <v>0</v>
      </c>
      <c r="AG58" s="79"/>
      <c r="AH58" s="77"/>
      <c r="AI58" s="77"/>
      <c r="AJ58" s="78">
        <f>ROUND(MIN(1,IF(Input!$A$11="Weekly",AH58/(Formulas!$A$3*1),AH58/(Formulas!$A$3*2))),1)</f>
        <v>0</v>
      </c>
      <c r="AK58" s="79"/>
      <c r="AL58" s="77"/>
      <c r="AM58" s="77"/>
      <c r="AN58" s="78">
        <f>ROUND(MIN(1,IF(Input!$A$11="Weekly",AL58/(Formulas!$A$3*1),AL58/(Formulas!$A$3*2))),1)</f>
        <v>0</v>
      </c>
      <c r="AO58" s="79"/>
      <c r="AP58" s="77"/>
      <c r="AQ58" s="77"/>
      <c r="AR58" s="78">
        <f>ROUND(MIN(1,IF(Input!$A$11="Weekly",AP58/(Formulas!$A$3*1),AP58/(Formulas!$A$3*2))),1)</f>
        <v>0</v>
      </c>
      <c r="AS58" s="79"/>
      <c r="AT58" s="77"/>
      <c r="AU58" s="77"/>
      <c r="AV58" s="78">
        <f>ROUND(MIN(1,IF(Input!$A$11="Weekly",AT58/(Formulas!$A$3*1),AT58/(Formulas!$A$3*2))),1)</f>
        <v>0</v>
      </c>
      <c r="AW58" s="79"/>
      <c r="AX58" s="77"/>
      <c r="AY58" s="77"/>
      <c r="AZ58" s="78">
        <f>ROUND(MIN(1,IF(Input!$A$11="Weekly",AX58/(Formulas!$A$3*1),AX58/(Formulas!$A$3*2))),1)</f>
        <v>0</v>
      </c>
      <c r="BA58" s="79"/>
      <c r="BB58" s="77"/>
      <c r="BC58" s="77"/>
      <c r="BD58" s="78">
        <f>ROUND(MIN(1,IF(Input!$A$11="Weekly",BB58/(Formulas!$A$3*1),BB58/(Formulas!$A$3*2))),1)</f>
        <v>0</v>
      </c>
      <c r="BE58" s="79"/>
      <c r="BF58" s="77"/>
      <c r="BG58" s="77"/>
      <c r="BH58" s="78">
        <f>ROUND(MIN(1,IF(Input!$A$11="Weekly",BF58/(Formulas!$A$3*1),BF58/(Formulas!$A$3*2))),1)</f>
        <v>0</v>
      </c>
      <c r="BI58" s="79"/>
      <c r="BJ58" s="77"/>
      <c r="BK58" s="77"/>
      <c r="BL58" s="78">
        <f>ROUND(MIN(1,IF(Input!$A$11="Weekly",BJ58/(Formulas!$A$3*1),BJ58/(Formulas!$A$3*2))),1)</f>
        <v>0</v>
      </c>
      <c r="BM58" s="79"/>
      <c r="BN58" s="77"/>
      <c r="BO58" s="77"/>
      <c r="BP58" s="78">
        <f>ROUND(MIN(1,IF(Input!$A$11="Weekly",BN58/(Formulas!$A$3*1),BN58/(Formulas!$A$3*2))),1)</f>
        <v>0</v>
      </c>
      <c r="BQ58" s="79"/>
      <c r="BR58" s="77"/>
      <c r="BS58" s="77"/>
      <c r="BT58" s="78">
        <f>ROUND(MIN(1,IF(Input!$A$11="Weekly",BR58/(Formulas!$A$3*1),BR58/(Formulas!$A$3*2))),1)</f>
        <v>0</v>
      </c>
      <c r="BU58" s="79"/>
      <c r="BV58" s="77"/>
      <c r="BW58" s="77"/>
      <c r="BX58" s="78">
        <f>ROUND(MIN(1,IF(Input!$A$11="Weekly",BV58/(Formulas!$A$3*1),BV58/(Formulas!$A$3*2))),1)</f>
        <v>0</v>
      </c>
      <c r="BY58" s="79"/>
      <c r="BZ58" s="77"/>
      <c r="CA58" s="77"/>
      <c r="CB58" s="78">
        <f>ROUND(MIN(1,IF(Input!$A$11="Weekly",BZ58/(Formulas!$A$3*1),BZ58/(Formulas!$A$3*2))),1)</f>
        <v>0</v>
      </c>
      <c r="CC58" s="79"/>
      <c r="CD58" s="77"/>
      <c r="CE58" s="77"/>
      <c r="CF58" s="78">
        <f>ROUND(MIN(1,IF(Input!$A$11="Weekly",CD58/(Formulas!$A$3*1),CD58/(Formulas!$A$3*2))),1)</f>
        <v>0</v>
      </c>
      <c r="CG58" s="79"/>
      <c r="CH58" s="77"/>
      <c r="CI58" s="77"/>
      <c r="CJ58" s="78">
        <f>ROUND(MIN(1,IF(Input!$A$11="Weekly",CH58/(Formulas!$A$3*1),CH58/(Formulas!$A$3*2))),1)</f>
        <v>0</v>
      </c>
      <c r="CK58" s="79"/>
      <c r="CL58" s="77"/>
      <c r="CM58" s="77"/>
      <c r="CN58" s="78">
        <f>ROUND(MIN(1,IF(Input!$A$11="Weekly",CL58/(Formulas!$A$3*1),CL58/(Formulas!$A$3*2))),1)</f>
        <v>0</v>
      </c>
      <c r="CO58" s="79"/>
      <c r="CP58" s="77"/>
      <c r="CQ58" s="77"/>
      <c r="CR58" s="78">
        <f>ROUND(MIN(1,IF(Input!$A$11="Weekly",CP58/(Formulas!$A$3*1),CP58/(Formulas!$A$3*2))),1)</f>
        <v>0</v>
      </c>
      <c r="CS58" s="79"/>
      <c r="CT58" s="77"/>
      <c r="CU58" s="77"/>
      <c r="CV58" s="78">
        <f>ROUND(MIN(1,IF(Input!$A$11="Weekly",CT58/(Formulas!$A$3*1),CT58/(Formulas!$A$3*2))),1)</f>
        <v>0</v>
      </c>
      <c r="CW58" s="79"/>
      <c r="CX58" s="77"/>
      <c r="CY58" s="77"/>
      <c r="CZ58" s="78">
        <f>ROUND(MIN(1,IF(Input!$A$11="Weekly",CX58/(Formulas!$A$3*1),CX58/(Formulas!$A$3*2))),1)</f>
        <v>0</v>
      </c>
      <c r="DA58" s="79"/>
      <c r="DB58" s="79"/>
      <c r="DC58" s="77">
        <f t="shared" si="2"/>
        <v>0</v>
      </c>
      <c r="DD58" s="79"/>
      <c r="DE58" s="77">
        <f t="shared" si="3"/>
        <v>0</v>
      </c>
    </row>
    <row r="59" spans="1:126" s="35" customFormat="1" x14ac:dyDescent="0.25">
      <c r="D59" s="78">
        <f>ROUND(MIN(1,IF(Input!$A$11="Weekly",B59/(Formulas!$A$3*1),B59/(Formulas!$A$3*2))),1)</f>
        <v>0</v>
      </c>
      <c r="E59" s="79"/>
      <c r="H59" s="78">
        <f>ROUND(MIN(1,IF(Input!$A$11="Weekly",F59/(Formulas!$A$3*1),F59/(Formulas!$A$3*2))),1)</f>
        <v>0</v>
      </c>
      <c r="I59" s="79"/>
      <c r="L59" s="78">
        <f>ROUND(MIN(1,IF(Input!$A$11="Weekly",J59/(Formulas!$A$3*1),J59/(Formulas!$A$3*2))),1)</f>
        <v>0</v>
      </c>
      <c r="M59" s="79"/>
      <c r="P59" s="78">
        <f>ROUND(MIN(1,IF(Input!$A$11="Weekly",N59/(Formulas!$A$3*1),N59/(Formulas!$A$3*2))),1)</f>
        <v>0</v>
      </c>
      <c r="Q59" s="79"/>
      <c r="T59" s="78">
        <f>ROUND(MIN(1,IF(Input!$A$11="Weekly",R59/(Formulas!$A$3*1),R59/(Formulas!$A$3*2))),1)</f>
        <v>0</v>
      </c>
      <c r="U59" s="79"/>
      <c r="X59" s="78">
        <f>ROUND(MIN(1,IF(Input!$A$11="Weekly",V59/(Formulas!$A$3*1),V59/(Formulas!$A$3*2))),1)</f>
        <v>0</v>
      </c>
      <c r="Y59" s="79"/>
      <c r="AB59" s="78">
        <f>ROUND(MIN(1,IF(Input!$A$11="Weekly",Z59/(Formulas!$A$3*1),Z59/(Formulas!$A$3*2))),1)</f>
        <v>0</v>
      </c>
      <c r="AC59" s="79"/>
      <c r="AF59" s="78">
        <f>ROUND(MIN(1,IF(Input!$A$11="Weekly",AD59/(Formulas!$A$3*1),AD59/(Formulas!$A$3*2))),1)</f>
        <v>0</v>
      </c>
      <c r="AG59" s="79"/>
      <c r="AJ59" s="78">
        <f>ROUND(MIN(1,IF(Input!$A$11="Weekly",AH59/(Formulas!$A$3*1),AH59/(Formulas!$A$3*2))),1)</f>
        <v>0</v>
      </c>
      <c r="AK59" s="79"/>
      <c r="AN59" s="78">
        <f>ROUND(MIN(1,IF(Input!$A$11="Weekly",AL59/(Formulas!$A$3*1),AL59/(Formulas!$A$3*2))),1)</f>
        <v>0</v>
      </c>
      <c r="AO59" s="79"/>
      <c r="AR59" s="78">
        <f>ROUND(MIN(1,IF(Input!$A$11="Weekly",AP59/(Formulas!$A$3*1),AP59/(Formulas!$A$3*2))),1)</f>
        <v>0</v>
      </c>
      <c r="AS59" s="79"/>
      <c r="AV59" s="78">
        <f>ROUND(MIN(1,IF(Input!$A$11="Weekly",AT59/(Formulas!$A$3*1),AT59/(Formulas!$A$3*2))),1)</f>
        <v>0</v>
      </c>
      <c r="AW59" s="79"/>
      <c r="AZ59" s="78">
        <f>ROUND(MIN(1,IF(Input!$A$11="Weekly",AX59/(Formulas!$A$3*1),AX59/(Formulas!$A$3*2))),1)</f>
        <v>0</v>
      </c>
      <c r="BA59" s="79"/>
      <c r="BD59" s="78">
        <f>ROUND(MIN(1,IF(Input!$A$11="Weekly",BB59/(Formulas!$A$3*1),BB59/(Formulas!$A$3*2))),1)</f>
        <v>0</v>
      </c>
      <c r="BE59" s="79"/>
      <c r="BH59" s="78">
        <f>ROUND(MIN(1,IF(Input!$A$11="Weekly",BF59/(Formulas!$A$3*1),BF59/(Formulas!$A$3*2))),1)</f>
        <v>0</v>
      </c>
      <c r="BI59" s="79"/>
      <c r="BL59" s="78">
        <f>ROUND(MIN(1,IF(Input!$A$11="Weekly",BJ59/(Formulas!$A$3*1),BJ59/(Formulas!$A$3*2))),1)</f>
        <v>0</v>
      </c>
      <c r="BM59" s="79"/>
      <c r="BP59" s="78">
        <f>ROUND(MIN(1,IF(Input!$A$11="Weekly",BN59/(Formulas!$A$3*1),BN59/(Formulas!$A$3*2))),1)</f>
        <v>0</v>
      </c>
      <c r="BQ59" s="79"/>
      <c r="BT59" s="78">
        <f>ROUND(MIN(1,IF(Input!$A$11="Weekly",BR59/(Formulas!$A$3*1),BR59/(Formulas!$A$3*2))),1)</f>
        <v>0</v>
      </c>
      <c r="BU59" s="79"/>
      <c r="BX59" s="78">
        <f>ROUND(MIN(1,IF(Input!$A$11="Weekly",BV59/(Formulas!$A$3*1),BV59/(Formulas!$A$3*2))),1)</f>
        <v>0</v>
      </c>
      <c r="BY59" s="79"/>
      <c r="CB59" s="78">
        <f>ROUND(MIN(1,IF(Input!$A$11="Weekly",BZ59/(Formulas!$A$3*1),BZ59/(Formulas!$A$3*2))),1)</f>
        <v>0</v>
      </c>
      <c r="CC59" s="79"/>
      <c r="CF59" s="78">
        <f>ROUND(MIN(1,IF(Input!$A$11="Weekly",CD59/(Formulas!$A$3*1),CD59/(Formulas!$A$3*2))),1)</f>
        <v>0</v>
      </c>
      <c r="CG59" s="79"/>
      <c r="CJ59" s="78">
        <f>ROUND(MIN(1,IF(Input!$A$11="Weekly",CH59/(Formulas!$A$3*1),CH59/(Formulas!$A$3*2))),1)</f>
        <v>0</v>
      </c>
      <c r="CK59" s="79"/>
      <c r="CN59" s="78">
        <f>ROUND(MIN(1,IF(Input!$A$11="Weekly",CL59/(Formulas!$A$3*1),CL59/(Formulas!$A$3*2))),1)</f>
        <v>0</v>
      </c>
      <c r="CO59" s="79"/>
      <c r="CR59" s="78">
        <f>ROUND(MIN(1,IF(Input!$A$11="Weekly",CP59/(Formulas!$A$3*1),CP59/(Formulas!$A$3*2))),1)</f>
        <v>0</v>
      </c>
      <c r="CS59" s="79"/>
      <c r="CV59" s="78">
        <f>ROUND(MIN(1,IF(Input!$A$11="Weekly",CT59/(Formulas!$A$3*1),CT59/(Formulas!$A$3*2))),1)</f>
        <v>0</v>
      </c>
      <c r="CW59" s="79"/>
      <c r="CZ59" s="78">
        <f>ROUND(MIN(1,IF(Input!$A$11="Weekly",CX59/(Formulas!$A$3*1),CX59/(Formulas!$A$3*2))),1)</f>
        <v>0</v>
      </c>
      <c r="DA59" s="79"/>
      <c r="DB59" s="79"/>
      <c r="DC59" s="77">
        <f t="shared" si="2"/>
        <v>0</v>
      </c>
      <c r="DD59" s="79"/>
      <c r="DE59" s="77">
        <f t="shared" si="3"/>
        <v>0</v>
      </c>
    </row>
    <row r="60" spans="1:126" s="35" customFormat="1" x14ac:dyDescent="0.25">
      <c r="A60" s="81"/>
      <c r="B60" s="81">
        <f>SUM(B9:B59)</f>
        <v>0</v>
      </c>
      <c r="C60" s="81">
        <f>SUM(C9:C59)</f>
        <v>0</v>
      </c>
      <c r="D60" s="82">
        <f>SUM(D8:D59)</f>
        <v>0</v>
      </c>
      <c r="E60" s="79"/>
      <c r="F60" s="81">
        <f>SUM(F9:F59)</f>
        <v>0</v>
      </c>
      <c r="G60" s="81">
        <f>SUM(G9:G59)</f>
        <v>0</v>
      </c>
      <c r="H60" s="82">
        <f>SUM(H8:H59)</f>
        <v>0</v>
      </c>
      <c r="I60" s="79"/>
      <c r="J60" s="81">
        <f>SUM(J9:J59)</f>
        <v>0</v>
      </c>
      <c r="K60" s="81">
        <f>SUM(K9:K59)</f>
        <v>0</v>
      </c>
      <c r="L60" s="82">
        <f>SUM(L8:L59)</f>
        <v>0</v>
      </c>
      <c r="M60" s="79"/>
      <c r="N60" s="81">
        <f>SUM(N9:N59)</f>
        <v>0</v>
      </c>
      <c r="O60" s="81">
        <f>SUM(O9:O59)</f>
        <v>0</v>
      </c>
      <c r="P60" s="82">
        <f>SUM(P8:P59)</f>
        <v>0</v>
      </c>
      <c r="Q60" s="79"/>
      <c r="R60" s="81">
        <f>SUM(R9:R59)</f>
        <v>0</v>
      </c>
      <c r="S60" s="81">
        <f>SUM(S9:S59)</f>
        <v>0</v>
      </c>
      <c r="T60" s="82">
        <f>SUM(T8:T59)</f>
        <v>0</v>
      </c>
      <c r="U60" s="79"/>
      <c r="V60" s="81">
        <f>SUM(V9:V59)</f>
        <v>0</v>
      </c>
      <c r="W60" s="81">
        <f>SUM(W9:W59)</f>
        <v>0</v>
      </c>
      <c r="X60" s="82">
        <f>SUM(X8:X59)</f>
        <v>0</v>
      </c>
      <c r="Y60" s="79"/>
      <c r="Z60" s="81">
        <f>SUM(Z9:Z59)</f>
        <v>0</v>
      </c>
      <c r="AA60" s="81">
        <f>SUM(AA9:AA59)</f>
        <v>0</v>
      </c>
      <c r="AB60" s="82">
        <f>SUM(AB8:AB59)</f>
        <v>0</v>
      </c>
      <c r="AC60" s="79"/>
      <c r="AD60" s="81">
        <f>SUM(AD9:AD59)</f>
        <v>0</v>
      </c>
      <c r="AE60" s="81">
        <f>SUM(AE9:AE59)</f>
        <v>0</v>
      </c>
      <c r="AF60" s="82">
        <f>SUM(AF8:AF59)</f>
        <v>0</v>
      </c>
      <c r="AG60" s="79"/>
      <c r="AH60" s="81">
        <f>SUM(AH9:AH59)</f>
        <v>0</v>
      </c>
      <c r="AI60" s="81">
        <f>SUM(AI9:AI59)</f>
        <v>0</v>
      </c>
      <c r="AJ60" s="82">
        <f>SUM(AJ8:AJ59)</f>
        <v>0</v>
      </c>
      <c r="AK60" s="79"/>
      <c r="AL60" s="81">
        <f>SUM(AL9:AL59)</f>
        <v>0</v>
      </c>
      <c r="AM60" s="81">
        <f>SUM(AM9:AM59)</f>
        <v>0</v>
      </c>
      <c r="AN60" s="82">
        <f>SUM(AN8:AN59)</f>
        <v>0</v>
      </c>
      <c r="AO60" s="79"/>
      <c r="AP60" s="81">
        <f>SUM(AP9:AP59)</f>
        <v>0</v>
      </c>
      <c r="AQ60" s="81">
        <f>SUM(AQ9:AQ59)</f>
        <v>0</v>
      </c>
      <c r="AR60" s="82">
        <f>SUM(AR8:AR59)</f>
        <v>0</v>
      </c>
      <c r="AS60" s="79"/>
      <c r="AT60" s="81">
        <f>SUM(AT9:AT59)</f>
        <v>0</v>
      </c>
      <c r="AU60" s="81">
        <f>SUM(AU9:AU59)</f>
        <v>0</v>
      </c>
      <c r="AV60" s="82">
        <f>SUM(AV8:AV59)</f>
        <v>0</v>
      </c>
      <c r="AW60" s="79"/>
      <c r="AX60" s="81">
        <f>SUM(AX9:AX59)</f>
        <v>0</v>
      </c>
      <c r="AY60" s="81">
        <f>SUM(AY9:AY59)</f>
        <v>0</v>
      </c>
      <c r="AZ60" s="82">
        <f>SUM(AZ8:AZ59)</f>
        <v>0</v>
      </c>
      <c r="BA60" s="79"/>
      <c r="BB60" s="81">
        <f>SUM(BB9:BB59)</f>
        <v>0</v>
      </c>
      <c r="BC60" s="81">
        <f t="shared" ref="BC60:BG60" si="4">SUM(BC9:BC59)</f>
        <v>0</v>
      </c>
      <c r="BD60" s="82">
        <f>SUM(BD9:BD59)</f>
        <v>0</v>
      </c>
      <c r="BE60" s="79"/>
      <c r="BF60" s="81">
        <f t="shared" si="4"/>
        <v>0</v>
      </c>
      <c r="BG60" s="81">
        <f t="shared" si="4"/>
        <v>0</v>
      </c>
      <c r="BH60" s="82">
        <f>SUM(BH9:BH59)</f>
        <v>0</v>
      </c>
      <c r="BI60" s="79"/>
      <c r="BJ60" s="81">
        <f>SUM(BJ9:BJ59)</f>
        <v>0</v>
      </c>
      <c r="BK60" s="81">
        <f t="shared" ref="BK60:CY60" si="5">SUM(BK9:BK59)</f>
        <v>0</v>
      </c>
      <c r="BL60" s="82">
        <f>SUM(BL9:BL59)</f>
        <v>0</v>
      </c>
      <c r="BM60" s="79"/>
      <c r="BN60" s="81">
        <f t="shared" si="5"/>
        <v>0</v>
      </c>
      <c r="BO60" s="81">
        <f t="shared" si="5"/>
        <v>0</v>
      </c>
      <c r="BP60" s="82">
        <f>SUM(BP9:BP59)</f>
        <v>0</v>
      </c>
      <c r="BQ60" s="79"/>
      <c r="BR60" s="81">
        <f t="shared" si="5"/>
        <v>0</v>
      </c>
      <c r="BS60" s="81">
        <f t="shared" si="5"/>
        <v>0</v>
      </c>
      <c r="BT60" s="82">
        <f>SUM(BT9:BT59)</f>
        <v>0</v>
      </c>
      <c r="BU60" s="79"/>
      <c r="BV60" s="81">
        <f t="shared" si="5"/>
        <v>0</v>
      </c>
      <c r="BW60" s="81">
        <f t="shared" si="5"/>
        <v>0</v>
      </c>
      <c r="BX60" s="82">
        <f>SUM(BX9:BX59)</f>
        <v>0</v>
      </c>
      <c r="BY60" s="79"/>
      <c r="BZ60" s="81">
        <f t="shared" si="5"/>
        <v>0</v>
      </c>
      <c r="CA60" s="81">
        <f t="shared" si="5"/>
        <v>0</v>
      </c>
      <c r="CB60" s="82">
        <f>SUM(CB9:CB59)</f>
        <v>0</v>
      </c>
      <c r="CC60" s="79"/>
      <c r="CD60" s="81">
        <f t="shared" si="5"/>
        <v>0</v>
      </c>
      <c r="CE60" s="81">
        <f t="shared" si="5"/>
        <v>0</v>
      </c>
      <c r="CF60" s="82">
        <f>SUM(CF9:CF59)</f>
        <v>0</v>
      </c>
      <c r="CG60" s="79"/>
      <c r="CH60" s="81">
        <f t="shared" si="5"/>
        <v>0</v>
      </c>
      <c r="CI60" s="81">
        <f t="shared" si="5"/>
        <v>0</v>
      </c>
      <c r="CJ60" s="82">
        <f>SUM(CJ9:CJ59)</f>
        <v>0</v>
      </c>
      <c r="CK60" s="79"/>
      <c r="CL60" s="81">
        <f t="shared" si="5"/>
        <v>0</v>
      </c>
      <c r="CM60" s="81">
        <f t="shared" si="5"/>
        <v>0</v>
      </c>
      <c r="CN60" s="82">
        <f>SUM(CN9:CN59)</f>
        <v>0</v>
      </c>
      <c r="CO60" s="79"/>
      <c r="CP60" s="81">
        <f t="shared" si="5"/>
        <v>0</v>
      </c>
      <c r="CQ60" s="81">
        <f t="shared" si="5"/>
        <v>0</v>
      </c>
      <c r="CR60" s="82">
        <f>SUM(CR9:CR59)</f>
        <v>0</v>
      </c>
      <c r="CS60" s="79"/>
      <c r="CT60" s="81">
        <f t="shared" si="5"/>
        <v>0</v>
      </c>
      <c r="CU60" s="81">
        <f t="shared" si="5"/>
        <v>0</v>
      </c>
      <c r="CV60" s="82">
        <f>SUM(CV9:CV59)</f>
        <v>0</v>
      </c>
      <c r="CW60" s="79"/>
      <c r="CX60" s="81">
        <f t="shared" si="5"/>
        <v>0</v>
      </c>
      <c r="CY60" s="81">
        <f t="shared" si="5"/>
        <v>0</v>
      </c>
      <c r="CZ60" s="82">
        <f>SUM(CZ9:CZ59)</f>
        <v>0</v>
      </c>
      <c r="DA60" s="83"/>
      <c r="DB60" s="83"/>
      <c r="DC60" s="81">
        <f t="shared" ref="DC60" si="6">SUM(DC9:DC59)</f>
        <v>0</v>
      </c>
      <c r="DD60" s="79"/>
      <c r="DE60" s="81">
        <f t="shared" ref="DE60" si="7">SUM(DE9:DE59)</f>
        <v>0</v>
      </c>
    </row>
    <row r="61" spans="1:126" x14ac:dyDescent="0.25">
      <c r="D61" s="35"/>
      <c r="E61" s="35"/>
      <c r="F61" s="35"/>
      <c r="G61" s="79"/>
      <c r="H61" s="35"/>
      <c r="I61" s="35"/>
      <c r="J61" s="35"/>
      <c r="K61" s="79"/>
      <c r="L61" s="35"/>
      <c r="M61" s="35"/>
      <c r="N61" s="35"/>
      <c r="O61" s="79"/>
      <c r="P61" s="35"/>
      <c r="Q61" s="35"/>
      <c r="R61" s="35"/>
      <c r="S61" s="79"/>
      <c r="T61" s="35"/>
      <c r="U61" s="35"/>
      <c r="V61" s="35"/>
      <c r="W61" s="79"/>
      <c r="X61" s="35"/>
      <c r="Y61" s="35"/>
      <c r="Z61" s="35"/>
      <c r="AA61" s="79"/>
      <c r="AB61" s="35"/>
      <c r="AC61" s="35"/>
      <c r="AD61" s="35"/>
      <c r="AE61" s="79"/>
      <c r="AF61" s="35"/>
      <c r="AG61" s="35"/>
      <c r="AH61" s="35"/>
      <c r="AI61" s="79"/>
      <c r="AJ61" s="35"/>
      <c r="AK61" s="35"/>
      <c r="AL61" s="35"/>
      <c r="AM61" s="79"/>
      <c r="AN61" s="35"/>
      <c r="AO61" s="35"/>
      <c r="AP61" s="35"/>
      <c r="AQ61" s="79"/>
      <c r="AR61" s="35"/>
      <c r="AS61" s="35"/>
      <c r="AT61" s="35"/>
      <c r="AU61" s="79"/>
      <c r="AV61" s="35"/>
      <c r="AW61" s="35"/>
      <c r="AX61" s="35"/>
      <c r="AY61" s="79"/>
      <c r="AZ61" s="35"/>
      <c r="BA61" s="35"/>
      <c r="BB61" s="35"/>
      <c r="BC61" s="79"/>
      <c r="BD61" s="35"/>
      <c r="BE61" s="35"/>
      <c r="BF61" s="35"/>
      <c r="BG61" s="79"/>
      <c r="BH61" s="35"/>
      <c r="BI61" s="35"/>
      <c r="BJ61" s="35"/>
      <c r="BK61" s="79"/>
      <c r="BL61" s="35"/>
      <c r="BM61" s="35"/>
      <c r="BN61" s="35"/>
      <c r="BO61" s="79"/>
      <c r="BP61" s="35"/>
      <c r="BQ61" s="35"/>
      <c r="BR61" s="35"/>
      <c r="BS61" s="79"/>
      <c r="BT61" s="35"/>
      <c r="BU61" s="35"/>
      <c r="BV61" s="35"/>
      <c r="BW61" s="79"/>
      <c r="BX61" s="35"/>
      <c r="BY61" s="35"/>
      <c r="BZ61" s="35"/>
      <c r="CA61" s="79"/>
      <c r="CB61" s="35"/>
      <c r="CC61" s="35"/>
      <c r="CD61" s="35"/>
      <c r="CE61" s="79"/>
      <c r="CF61" s="35"/>
      <c r="CG61" s="35"/>
      <c r="CH61" s="35"/>
      <c r="CI61" s="79"/>
      <c r="CJ61" s="35"/>
      <c r="CK61" s="35"/>
      <c r="CL61" s="35"/>
      <c r="CM61" s="79"/>
      <c r="CN61" s="35"/>
      <c r="CO61" s="35"/>
      <c r="CP61" s="35"/>
      <c r="CQ61" s="79"/>
      <c r="CR61" s="35"/>
      <c r="CS61" s="35"/>
      <c r="CT61" s="35"/>
      <c r="CU61" s="79"/>
      <c r="CV61" s="35"/>
      <c r="CW61" s="35"/>
      <c r="CX61" s="35"/>
      <c r="CY61" s="79"/>
      <c r="CZ61" s="35"/>
      <c r="DA61" s="35"/>
      <c r="DB61" s="35"/>
      <c r="DC61" s="79"/>
      <c r="DD61" s="35"/>
      <c r="DE61" s="35"/>
      <c r="DF61" s="35"/>
      <c r="DG61" s="35"/>
      <c r="DH61" s="35"/>
      <c r="DI61" s="79"/>
      <c r="DJ61" s="35"/>
      <c r="DK61" s="35"/>
      <c r="DL61" s="35"/>
      <c r="DM61" s="35"/>
      <c r="DN61" s="35"/>
      <c r="DO61" s="35"/>
      <c r="DP61" s="79"/>
      <c r="DQ61" s="35"/>
      <c r="DR61" s="35"/>
      <c r="DS61" s="35"/>
      <c r="DT61" s="35"/>
      <c r="DU61" s="35"/>
      <c r="DV61" s="35"/>
    </row>
    <row r="62" spans="1:126" x14ac:dyDescent="0.25">
      <c r="A62" s="31" t="s">
        <v>153</v>
      </c>
      <c r="D62" s="87">
        <f>D60</f>
        <v>0</v>
      </c>
      <c r="H62" s="87">
        <f>H60</f>
        <v>0</v>
      </c>
      <c r="L62" s="87">
        <f>L60</f>
        <v>0</v>
      </c>
      <c r="P62" s="87">
        <f>P60</f>
        <v>0</v>
      </c>
      <c r="T62" s="87">
        <f>T60</f>
        <v>0</v>
      </c>
      <c r="X62" s="87">
        <f>X60</f>
        <v>0</v>
      </c>
      <c r="AB62" s="87">
        <f>AB60</f>
        <v>0</v>
      </c>
      <c r="AF62" s="87">
        <f>AF60</f>
        <v>0</v>
      </c>
      <c r="AJ62" s="87">
        <f>AJ60</f>
        <v>0</v>
      </c>
      <c r="AN62" s="87">
        <f>AN60</f>
        <v>0</v>
      </c>
      <c r="AR62" s="87">
        <f>AR60</f>
        <v>0</v>
      </c>
      <c r="AV62" s="87">
        <f>AV60</f>
        <v>0</v>
      </c>
      <c r="AZ62" s="87">
        <f>AZ60</f>
        <v>0</v>
      </c>
      <c r="BD62" s="87">
        <f>BD60</f>
        <v>0</v>
      </c>
      <c r="BH62" s="87">
        <f>BH60</f>
        <v>0</v>
      </c>
      <c r="BL62" s="87">
        <f>BL60</f>
        <v>0</v>
      </c>
      <c r="BP62" s="87">
        <f>BP60</f>
        <v>0</v>
      </c>
      <c r="BT62" s="87">
        <f>BT60</f>
        <v>0</v>
      </c>
      <c r="BX62" s="87">
        <f>BX60</f>
        <v>0</v>
      </c>
      <c r="CB62" s="87">
        <f>CB60</f>
        <v>0</v>
      </c>
      <c r="CF62" s="87">
        <f>CF60</f>
        <v>0</v>
      </c>
      <c r="CJ62" s="87">
        <f>CJ60</f>
        <v>0</v>
      </c>
      <c r="CN62" s="87">
        <f>CN60</f>
        <v>0</v>
      </c>
      <c r="CR62" s="87">
        <f>CR60</f>
        <v>0</v>
      </c>
      <c r="CV62" s="87">
        <f>CV60</f>
        <v>0</v>
      </c>
      <c r="CZ62" s="87">
        <f>CZ60</f>
        <v>0</v>
      </c>
      <c r="DA62" s="24"/>
      <c r="DD62" s="143"/>
      <c r="DE62" s="24"/>
    </row>
    <row r="63" spans="1:126" s="35" customFormat="1" x14ac:dyDescent="0.25">
      <c r="E63" s="79"/>
      <c r="H63" s="80"/>
      <c r="I63" s="79"/>
      <c r="L63" s="80"/>
      <c r="M63" s="79"/>
      <c r="P63" s="80"/>
      <c r="Q63" s="79"/>
      <c r="T63" s="80"/>
      <c r="U63" s="79"/>
      <c r="X63" s="80"/>
      <c r="Y63" s="79"/>
      <c r="AB63" s="80"/>
      <c r="AC63" s="79"/>
      <c r="AF63" s="80"/>
      <c r="AG63" s="79"/>
      <c r="AJ63" s="80"/>
      <c r="AK63" s="79"/>
      <c r="AN63" s="80"/>
      <c r="AO63" s="79"/>
      <c r="AR63" s="80"/>
      <c r="AS63" s="79"/>
      <c r="AV63" s="80"/>
      <c r="AW63" s="79"/>
      <c r="AZ63" s="80"/>
      <c r="BA63" s="79"/>
      <c r="BD63" s="80"/>
      <c r="BE63" s="79"/>
      <c r="BH63" s="80"/>
      <c r="BI63" s="79"/>
      <c r="BL63" s="80"/>
      <c r="BM63" s="79"/>
      <c r="BP63" s="80"/>
      <c r="BQ63" s="79"/>
      <c r="BT63" s="80"/>
      <c r="BU63" s="79"/>
      <c r="BX63" s="80"/>
      <c r="BY63" s="79"/>
      <c r="CB63" s="80"/>
      <c r="CC63" s="79"/>
      <c r="CF63" s="80"/>
      <c r="CG63" s="79"/>
      <c r="CJ63" s="80"/>
      <c r="CK63" s="79"/>
      <c r="CN63" s="80"/>
      <c r="CO63" s="79"/>
      <c r="CR63" s="80"/>
      <c r="CS63" s="79"/>
      <c r="CV63" s="80"/>
      <c r="CW63" s="79"/>
      <c r="CZ63" s="80"/>
      <c r="DA63" s="79"/>
      <c r="DB63" s="79"/>
      <c r="DD63" s="79"/>
    </row>
    <row r="64" spans="1:126" s="84" customFormat="1" x14ac:dyDescent="0.25">
      <c r="A64" s="84" t="s">
        <v>4</v>
      </c>
      <c r="D64" s="87"/>
      <c r="E64" s="85"/>
      <c r="H64" s="87"/>
      <c r="I64" s="85"/>
      <c r="L64" s="87"/>
      <c r="M64" s="85"/>
      <c r="P64" s="87"/>
      <c r="Q64" s="85"/>
      <c r="T64" s="87"/>
      <c r="U64" s="85"/>
      <c r="X64" s="87"/>
      <c r="Y64" s="85"/>
      <c r="AB64" s="87"/>
      <c r="AC64" s="85"/>
      <c r="AF64" s="87">
        <f>(X60+AB60+AF60+AJ60)/4</f>
        <v>0</v>
      </c>
      <c r="AG64" s="85"/>
      <c r="AJ64" s="87"/>
      <c r="AK64" s="85"/>
      <c r="AN64" s="87"/>
      <c r="AO64" s="85"/>
      <c r="AR64" s="87"/>
      <c r="AS64" s="85"/>
      <c r="AV64" s="87">
        <f>(AN60+AR60+AV60+AZ60)/4</f>
        <v>0</v>
      </c>
      <c r="AW64" s="85"/>
      <c r="AZ64" s="87"/>
      <c r="BA64" s="85"/>
      <c r="BD64" s="87"/>
      <c r="BE64" s="85"/>
      <c r="BH64" s="87"/>
      <c r="BI64" s="85"/>
      <c r="BK64" s="84">
        <f>(BD60+BH60+BL60+BP60)/4</f>
        <v>0</v>
      </c>
      <c r="BL64" s="87"/>
      <c r="BM64" s="85"/>
      <c r="BP64" s="87"/>
      <c r="BQ64" s="85"/>
      <c r="BT64" s="87"/>
      <c r="BU64" s="85"/>
      <c r="BX64" s="87"/>
      <c r="BY64" s="85"/>
      <c r="CB64" s="87">
        <f>(BT60+BX60+CB60+CF60+CJ60)/5</f>
        <v>0</v>
      </c>
      <c r="CC64" s="85"/>
      <c r="CF64" s="87"/>
      <c r="CG64" s="85"/>
      <c r="CJ64" s="87"/>
      <c r="CK64" s="85"/>
      <c r="CN64" s="87"/>
      <c r="CO64" s="85"/>
      <c r="CR64" s="87"/>
      <c r="CS64" s="85"/>
      <c r="CU64" s="84">
        <f>(CN60+CR60+CV60+CZ60)/4</f>
        <v>0</v>
      </c>
      <c r="CV64" s="87"/>
      <c r="CW64" s="85"/>
      <c r="CZ64" s="87"/>
      <c r="DA64" s="79"/>
      <c r="DB64" s="79"/>
      <c r="DD64" s="85"/>
    </row>
    <row r="65" spans="5:108" s="73" customFormat="1" x14ac:dyDescent="0.25">
      <c r="E65" s="79"/>
      <c r="I65" s="79"/>
      <c r="M65" s="79"/>
      <c r="Q65" s="79"/>
      <c r="U65" s="79"/>
      <c r="Y65" s="79"/>
      <c r="AC65" s="79"/>
      <c r="AG65" s="79"/>
      <c r="AK65" s="79"/>
      <c r="AO65" s="79"/>
      <c r="AS65" s="79"/>
      <c r="AW65" s="79"/>
      <c r="BA65" s="79"/>
      <c r="BE65" s="79"/>
      <c r="BI65" s="79"/>
      <c r="BM65" s="79"/>
      <c r="BQ65" s="79"/>
      <c r="BU65" s="79"/>
      <c r="BY65" s="79"/>
      <c r="CC65" s="79"/>
      <c r="CG65" s="79"/>
      <c r="CK65" s="79"/>
      <c r="CO65" s="79"/>
      <c r="CS65" s="79"/>
      <c r="CW65" s="79"/>
      <c r="DA65" s="79"/>
      <c r="DB65" s="79"/>
      <c r="DD65" s="79"/>
    </row>
    <row r="66" spans="5:108" s="35" customFormat="1" x14ac:dyDescent="0.25">
      <c r="E66" s="79"/>
      <c r="I66" s="79"/>
      <c r="M66" s="79"/>
      <c r="Q66" s="79"/>
      <c r="U66" s="79"/>
      <c r="Y66" s="79"/>
      <c r="AC66" s="79"/>
      <c r="AG66" s="79"/>
      <c r="AK66" s="79"/>
      <c r="AO66" s="79"/>
      <c r="AS66" s="79"/>
      <c r="AW66" s="79"/>
      <c r="BA66" s="79"/>
      <c r="BE66" s="79"/>
      <c r="BI66" s="79"/>
      <c r="BM66" s="79"/>
      <c r="BQ66" s="79"/>
      <c r="BU66" s="79"/>
      <c r="BY66" s="79"/>
      <c r="CC66" s="79"/>
      <c r="CG66" s="79"/>
      <c r="CK66" s="79"/>
      <c r="CO66" s="79"/>
      <c r="CS66" s="79"/>
      <c r="CW66" s="79"/>
      <c r="DA66" s="79"/>
      <c r="DB66" s="79"/>
      <c r="DD66" s="79"/>
    </row>
    <row r="67" spans="5:108" s="35" customFormat="1" x14ac:dyDescent="0.25">
      <c r="E67" s="79"/>
      <c r="I67" s="79"/>
      <c r="M67" s="79"/>
      <c r="Q67" s="79"/>
      <c r="U67" s="79"/>
      <c r="Y67" s="79"/>
      <c r="AC67" s="79"/>
      <c r="AG67" s="79"/>
      <c r="AK67" s="79"/>
      <c r="AO67" s="79"/>
      <c r="AS67" s="79"/>
      <c r="AW67" s="79"/>
      <c r="BA67" s="79"/>
      <c r="BE67" s="79"/>
      <c r="BI67" s="79"/>
      <c r="BM67" s="79"/>
      <c r="BQ67" s="79"/>
      <c r="BU67" s="79"/>
      <c r="BY67" s="79"/>
      <c r="CC67" s="79"/>
      <c r="CG67" s="79"/>
      <c r="CK67" s="79"/>
      <c r="CO67" s="79"/>
      <c r="CS67" s="79"/>
      <c r="CW67" s="79"/>
      <c r="DA67" s="79"/>
      <c r="DB67" s="79"/>
      <c r="DD67" s="79"/>
    </row>
    <row r="68" spans="5:108" s="35" customFormat="1" x14ac:dyDescent="0.25">
      <c r="E68" s="79"/>
      <c r="I68" s="79"/>
      <c r="M68" s="79"/>
      <c r="Q68" s="79"/>
      <c r="U68" s="79"/>
      <c r="Y68" s="79"/>
      <c r="AC68" s="79"/>
      <c r="AG68" s="79"/>
      <c r="AK68" s="79"/>
      <c r="AO68" s="79"/>
      <c r="AS68" s="79"/>
      <c r="AW68" s="79"/>
      <c r="BA68" s="79"/>
      <c r="BE68" s="79"/>
      <c r="BI68" s="79"/>
      <c r="BM68" s="79"/>
      <c r="BQ68" s="79"/>
      <c r="BU68" s="79"/>
      <c r="BY68" s="79"/>
      <c r="CC68" s="79"/>
      <c r="CG68" s="79"/>
      <c r="CK68" s="79"/>
      <c r="CO68" s="79"/>
      <c r="CS68" s="79"/>
      <c r="CW68" s="79"/>
      <c r="DA68" s="79"/>
      <c r="DB68" s="79"/>
      <c r="DD68" s="79"/>
    </row>
    <row r="69" spans="5:108" s="35" customFormat="1" ht="15" customHeight="1" x14ac:dyDescent="0.25">
      <c r="E69" s="79"/>
      <c r="I69" s="79"/>
      <c r="M69" s="79"/>
      <c r="Q69" s="79"/>
      <c r="U69" s="79"/>
      <c r="Y69" s="79"/>
      <c r="AC69" s="79"/>
      <c r="AG69" s="79"/>
      <c r="AK69" s="79"/>
      <c r="AO69" s="79"/>
      <c r="AS69" s="79"/>
      <c r="AW69" s="79"/>
      <c r="BA69" s="79"/>
      <c r="BE69" s="79"/>
      <c r="BI69" s="79"/>
      <c r="BM69" s="79"/>
      <c r="BQ69" s="79"/>
      <c r="BU69" s="79"/>
      <c r="BY69" s="79"/>
      <c r="CC69" s="79"/>
      <c r="CG69" s="79"/>
      <c r="CK69" s="79"/>
      <c r="CO69" s="79"/>
      <c r="CS69" s="79"/>
      <c r="CW69" s="79"/>
      <c r="DA69" s="79"/>
      <c r="DB69" s="79"/>
      <c r="DD69" s="79"/>
    </row>
    <row r="70" spans="5:108" s="35" customFormat="1" x14ac:dyDescent="0.25">
      <c r="E70" s="79"/>
      <c r="I70" s="79"/>
      <c r="M70" s="79"/>
      <c r="Q70" s="79"/>
      <c r="U70" s="79"/>
      <c r="Y70" s="79"/>
      <c r="AC70" s="79"/>
      <c r="AG70" s="79"/>
      <c r="AK70" s="79"/>
      <c r="AO70" s="79"/>
      <c r="AS70" s="79"/>
      <c r="AW70" s="79"/>
      <c r="BA70" s="79"/>
      <c r="BE70" s="79"/>
      <c r="BI70" s="79"/>
      <c r="BM70" s="79"/>
      <c r="BQ70" s="79"/>
      <c r="BU70" s="79"/>
      <c r="BY70" s="79"/>
      <c r="CC70" s="79"/>
      <c r="CG70" s="79"/>
      <c r="CK70" s="79"/>
      <c r="CO70" s="79"/>
      <c r="CS70" s="79"/>
      <c r="CW70" s="79"/>
      <c r="DD70" s="79"/>
    </row>
    <row r="71" spans="5:108" s="35" customFormat="1" x14ac:dyDescent="0.25">
      <c r="E71" s="79"/>
      <c r="I71" s="79"/>
      <c r="M71" s="79"/>
      <c r="Q71" s="79"/>
      <c r="U71" s="79"/>
      <c r="Y71" s="79"/>
      <c r="AC71" s="79"/>
      <c r="AG71" s="79"/>
      <c r="AK71" s="79"/>
      <c r="AO71" s="79"/>
      <c r="AS71" s="79"/>
      <c r="AW71" s="79"/>
      <c r="BA71" s="79"/>
      <c r="BE71" s="79"/>
      <c r="BI71" s="79"/>
      <c r="BM71" s="79"/>
      <c r="BQ71" s="79"/>
      <c r="BU71" s="79"/>
      <c r="BY71" s="79"/>
      <c r="CC71" s="79"/>
      <c r="CG71" s="79"/>
      <c r="CK71" s="79"/>
      <c r="CO71" s="79"/>
      <c r="CS71" s="79"/>
      <c r="CW71" s="79"/>
      <c r="DD71" s="79"/>
    </row>
    <row r="72" spans="5:108" s="35" customFormat="1" x14ac:dyDescent="0.25">
      <c r="E72" s="79"/>
      <c r="I72" s="79"/>
      <c r="M72" s="79"/>
      <c r="Q72" s="79"/>
      <c r="U72" s="79"/>
      <c r="Y72" s="79"/>
      <c r="AC72" s="79"/>
      <c r="AG72" s="79"/>
      <c r="AK72" s="79"/>
      <c r="AO72" s="79"/>
      <c r="AS72" s="79"/>
      <c r="AW72" s="79"/>
      <c r="BA72" s="79"/>
      <c r="BE72" s="79"/>
      <c r="BI72" s="79"/>
      <c r="BM72" s="79"/>
      <c r="BQ72" s="79"/>
      <c r="BU72" s="79"/>
      <c r="BY72" s="79"/>
      <c r="CC72" s="79"/>
      <c r="CG72" s="79"/>
      <c r="CK72" s="79"/>
      <c r="CO72" s="79"/>
      <c r="CS72" s="79"/>
      <c r="CW72" s="79"/>
      <c r="DD72" s="79"/>
    </row>
    <row r="73" spans="5:108" s="35" customFormat="1" x14ac:dyDescent="0.25">
      <c r="E73" s="79"/>
      <c r="I73" s="79"/>
      <c r="M73" s="79"/>
      <c r="Q73" s="79"/>
      <c r="U73" s="79"/>
      <c r="Y73" s="79"/>
      <c r="AC73" s="79"/>
      <c r="AG73" s="79"/>
      <c r="AK73" s="79"/>
      <c r="AO73" s="79"/>
      <c r="AS73" s="79"/>
      <c r="AW73" s="79"/>
      <c r="BA73" s="79"/>
      <c r="BE73" s="79"/>
      <c r="BI73" s="79"/>
      <c r="BM73" s="79"/>
      <c r="BQ73" s="79"/>
      <c r="BU73" s="79"/>
      <c r="BY73" s="79"/>
      <c r="CC73" s="79"/>
      <c r="CG73" s="79"/>
      <c r="CK73" s="79"/>
      <c r="CO73" s="79"/>
      <c r="CS73" s="79"/>
      <c r="CW73" s="79"/>
      <c r="DD73" s="79"/>
    </row>
    <row r="74" spans="5:108" s="35" customFormat="1" x14ac:dyDescent="0.25">
      <c r="E74" s="79"/>
      <c r="I74" s="79"/>
      <c r="M74" s="79"/>
      <c r="Q74" s="79"/>
      <c r="U74" s="79"/>
      <c r="Y74" s="79"/>
      <c r="AC74" s="79"/>
      <c r="AG74" s="79"/>
      <c r="AK74" s="79"/>
      <c r="AO74" s="79"/>
      <c r="AS74" s="79"/>
      <c r="AW74" s="79"/>
      <c r="BA74" s="79"/>
      <c r="BE74" s="79"/>
      <c r="BI74" s="79"/>
      <c r="BM74" s="79"/>
      <c r="BQ74" s="79"/>
      <c r="BU74" s="79"/>
      <c r="BY74" s="79"/>
      <c r="CC74" s="79"/>
      <c r="CG74" s="79"/>
      <c r="CK74" s="79"/>
      <c r="CO74" s="79"/>
      <c r="CS74" s="79"/>
      <c r="CW74" s="79"/>
      <c r="DD74" s="79"/>
    </row>
  </sheetData>
  <sheetProtection formatCells="0" formatColumns="0" formatRows="0" insertColumns="0" insertRows="0" insertHyperlinks="0" deleteColumns="0" deleteRows="0" sort="0" autoFilter="0" pivotTables="0"/>
  <mergeCells count="26">
    <mergeCell ref="CT4:CV4"/>
    <mergeCell ref="CX4:CZ4"/>
    <mergeCell ref="AP4:AR4"/>
    <mergeCell ref="AT4:AV4"/>
    <mergeCell ref="AX4:AZ4"/>
    <mergeCell ref="BB4:BD4"/>
    <mergeCell ref="BF4:BH4"/>
    <mergeCell ref="BJ4:BL4"/>
    <mergeCell ref="BN4:BP4"/>
    <mergeCell ref="BR4:BT4"/>
    <mergeCell ref="BV4:BX4"/>
    <mergeCell ref="BZ4:CB4"/>
    <mergeCell ref="CD4:CF4"/>
    <mergeCell ref="CH4:CJ4"/>
    <mergeCell ref="CL4:CN4"/>
    <mergeCell ref="CP4:CR4"/>
    <mergeCell ref="V4:X4"/>
    <mergeCell ref="Z4:AB4"/>
    <mergeCell ref="AD4:AF4"/>
    <mergeCell ref="AH4:AJ4"/>
    <mergeCell ref="AL4:AN4"/>
    <mergeCell ref="B4:D4"/>
    <mergeCell ref="F4:H4"/>
    <mergeCell ref="J4:L4"/>
    <mergeCell ref="N4:P4"/>
    <mergeCell ref="R4:T4"/>
  </mergeCells>
  <pageMargins left="0.7" right="0.7" top="0.75" bottom="0.75" header="0.3" footer="0.3"/>
  <pageSetup scale="7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T102"/>
  <sheetViews>
    <sheetView zoomScale="80" zoomScaleNormal="80" workbookViewId="0">
      <pane xSplit="3" ySplit="10" topLeftCell="GN65" activePane="bottomRight" state="frozen"/>
      <selection activeCell="B13" sqref="B13"/>
      <selection pane="topRight" activeCell="B13" sqref="B13"/>
      <selection pane="bottomLeft" activeCell="B13" sqref="B13"/>
      <selection pane="bottomRight" activeCell="B11" sqref="B11"/>
    </sheetView>
  </sheetViews>
  <sheetFormatPr defaultRowHeight="15" x14ac:dyDescent="0.25"/>
  <cols>
    <col min="1" max="1" width="8.140625" style="22" customWidth="1"/>
    <col min="2" max="2" width="23.140625" style="22" customWidth="1"/>
    <col min="3" max="3" width="9.140625" style="22"/>
    <col min="4" max="5" width="11.7109375" style="22" customWidth="1"/>
    <col min="6" max="6" width="9.28515625" style="22" bestFit="1" customWidth="1"/>
    <col min="7" max="7" width="2.7109375" style="24" customWidth="1"/>
    <col min="8" max="9" width="11.7109375" style="22" customWidth="1"/>
    <col min="10" max="10" width="9.28515625" style="22" customWidth="1"/>
    <col min="11" max="11" width="2.7109375" style="24" customWidth="1"/>
    <col min="12" max="13" width="11.7109375" style="22" customWidth="1"/>
    <col min="14" max="14" width="9.28515625" style="22" customWidth="1"/>
    <col min="15" max="15" width="2.7109375" style="24" customWidth="1"/>
    <col min="16" max="17" width="11.7109375" style="22" customWidth="1"/>
    <col min="18" max="18" width="9.28515625" style="22" customWidth="1"/>
    <col min="19" max="19" width="2.7109375" style="24" customWidth="1"/>
    <col min="20" max="21" width="11.7109375" style="22" customWidth="1"/>
    <col min="22" max="22" width="9.28515625" style="22" customWidth="1"/>
    <col min="23" max="23" width="2.7109375" style="24" customWidth="1"/>
    <col min="24" max="25" width="11.7109375" style="22" customWidth="1"/>
    <col min="26" max="26" width="9.28515625" style="22" customWidth="1"/>
    <col min="27" max="27" width="2.7109375" style="24" customWidth="1"/>
    <col min="28" max="29" width="11.7109375" style="22" customWidth="1"/>
    <col min="30" max="30" width="9.28515625" style="22" customWidth="1"/>
    <col min="31" max="31" width="2.7109375" style="24" customWidth="1"/>
    <col min="32" max="33" width="11.7109375" style="22" customWidth="1"/>
    <col min="34" max="34" width="9.28515625" style="22" customWidth="1"/>
    <col min="35" max="35" width="2.7109375" style="24" customWidth="1"/>
    <col min="36" max="37" width="11.7109375" style="22" customWidth="1"/>
    <col min="38" max="38" width="9.28515625" style="22" customWidth="1"/>
    <col min="39" max="39" width="2.7109375" style="24" customWidth="1"/>
    <col min="40" max="41" width="11.7109375" style="22" customWidth="1"/>
    <col min="42" max="42" width="9.28515625" style="22" customWidth="1"/>
    <col min="43" max="43" width="2.7109375" style="24" customWidth="1"/>
    <col min="44" max="45" width="11.7109375" style="22" customWidth="1"/>
    <col min="46" max="46" width="9.28515625" style="22" customWidth="1"/>
    <col min="47" max="47" width="2.7109375" style="24" customWidth="1"/>
    <col min="48" max="49" width="11.7109375" style="22" customWidth="1"/>
    <col min="50" max="50" width="9.28515625" style="22" customWidth="1"/>
    <col min="51" max="51" width="2.7109375" style="24" customWidth="1"/>
    <col min="52" max="53" width="11.7109375" style="22" customWidth="1"/>
    <col min="54" max="54" width="9.28515625" style="22" customWidth="1"/>
    <col min="55" max="55" width="2.7109375" style="24" customWidth="1"/>
    <col min="56" max="57" width="11.7109375" style="22" customWidth="1"/>
    <col min="58" max="58" width="9.28515625" style="22" customWidth="1"/>
    <col min="59" max="59" width="2.7109375" style="24" customWidth="1"/>
    <col min="60" max="61" width="11.7109375" style="22" customWidth="1"/>
    <col min="62" max="62" width="9.28515625" style="22" customWidth="1"/>
    <col min="63" max="63" width="2.7109375" style="24" customWidth="1"/>
    <col min="64" max="65" width="11.7109375" style="22" customWidth="1"/>
    <col min="66" max="66" width="9.28515625" style="22" customWidth="1"/>
    <col min="67" max="67" width="2.7109375" style="24" customWidth="1"/>
    <col min="68" max="69" width="11.7109375" style="22" customWidth="1"/>
    <col min="70" max="70" width="9.28515625" style="22" customWidth="1"/>
    <col min="71" max="71" width="2.7109375" style="24" customWidth="1"/>
    <col min="72" max="73" width="11.7109375" style="22" customWidth="1"/>
    <col min="74" max="74" width="9.28515625" style="22" customWidth="1"/>
    <col min="75" max="75" width="2.7109375" style="24" customWidth="1"/>
    <col min="76" max="77" width="11.7109375" style="22" customWidth="1"/>
    <col min="78" max="78" width="9.28515625" style="22" customWidth="1"/>
    <col min="79" max="79" width="2.7109375" style="24" customWidth="1"/>
    <col min="80" max="81" width="11.7109375" style="22" customWidth="1"/>
    <col min="82" max="82" width="9.28515625" style="22" customWidth="1"/>
    <col min="83" max="83" width="2.7109375" style="24" customWidth="1"/>
    <col min="84" max="85" width="11.7109375" style="22" customWidth="1"/>
    <col min="86" max="86" width="9.28515625" style="22" customWidth="1"/>
    <col min="87" max="87" width="2.7109375" style="24" customWidth="1"/>
    <col min="88" max="89" width="11.7109375" style="22" customWidth="1"/>
    <col min="90" max="90" width="9.28515625" style="22" customWidth="1"/>
    <col min="91" max="91" width="2.7109375" style="24" customWidth="1"/>
    <col min="92" max="93" width="11.7109375" style="22" customWidth="1"/>
    <col min="94" max="94" width="9.28515625" style="22" customWidth="1"/>
    <col min="95" max="95" width="2.7109375" style="24" customWidth="1"/>
    <col min="96" max="97" width="11.7109375" style="22" customWidth="1"/>
    <col min="98" max="98" width="9.28515625" style="22" customWidth="1"/>
    <col min="99" max="99" width="2.7109375" style="24" customWidth="1"/>
    <col min="100" max="101" width="11.7109375" style="22" customWidth="1"/>
    <col min="102" max="102" width="9.28515625" style="22" customWidth="1"/>
    <col min="103" max="103" width="2.7109375" style="24" customWidth="1"/>
    <col min="104" max="105" width="11.7109375" style="22" customWidth="1"/>
    <col min="106" max="106" width="9.28515625" style="22" customWidth="1"/>
    <col min="107" max="107" width="2.7109375" style="24" customWidth="1"/>
    <col min="108" max="109" width="11.7109375" style="22" customWidth="1"/>
    <col min="110" max="110" width="9.28515625" style="22" customWidth="1"/>
    <col min="111" max="111" width="2.7109375" style="24" customWidth="1"/>
    <col min="112" max="113" width="11.7109375" style="22" customWidth="1"/>
    <col min="114" max="114" width="9.28515625" style="22" customWidth="1"/>
    <col min="115" max="115" width="2.7109375" style="24" customWidth="1"/>
    <col min="116" max="117" width="11.7109375" style="22" customWidth="1"/>
    <col min="118" max="118" width="9.28515625" style="22" customWidth="1"/>
    <col min="119" max="119" width="2.7109375" style="24" customWidth="1"/>
    <col min="120" max="121" width="11.7109375" style="22" customWidth="1"/>
    <col min="122" max="122" width="9.28515625" style="22" customWidth="1"/>
    <col min="123" max="123" width="2.7109375" style="24" customWidth="1"/>
    <col min="124" max="125" width="11.7109375" style="22" customWidth="1"/>
    <col min="126" max="126" width="9.28515625" style="22" customWidth="1"/>
    <col min="127" max="127" width="2.7109375" style="24" customWidth="1"/>
    <col min="128" max="129" width="11.7109375" style="22" customWidth="1"/>
    <col min="130" max="130" width="9.28515625" style="22" customWidth="1"/>
    <col min="131" max="131" width="2.7109375" style="24" customWidth="1"/>
    <col min="132" max="133" width="11.7109375" style="22" customWidth="1"/>
    <col min="134" max="134" width="9.28515625" style="22" customWidth="1"/>
    <col min="135" max="135" width="2.7109375" style="24" customWidth="1"/>
    <col min="136" max="137" width="11.7109375" style="22" customWidth="1"/>
    <col min="138" max="138" width="9.28515625" style="22" customWidth="1"/>
    <col min="139" max="139" width="2.7109375" style="24" customWidth="1"/>
    <col min="140" max="141" width="11.7109375" style="22" customWidth="1"/>
    <col min="142" max="142" width="9.28515625" style="22" customWidth="1"/>
    <col min="143" max="143" width="2.7109375" style="24" customWidth="1"/>
    <col min="144" max="145" width="11.7109375" style="22" customWidth="1"/>
    <col min="146" max="146" width="9.28515625" style="22" customWidth="1"/>
    <col min="147" max="147" width="2.7109375" style="24" customWidth="1"/>
    <col min="148" max="149" width="11.7109375" style="22" customWidth="1"/>
    <col min="150" max="150" width="9.28515625" style="22" customWidth="1"/>
    <col min="151" max="151" width="2.7109375" style="24" customWidth="1"/>
    <col min="152" max="153" width="11.7109375" style="22" customWidth="1"/>
    <col min="154" max="154" width="9.28515625" style="22" customWidth="1"/>
    <col min="155" max="155" width="2.7109375" style="24" customWidth="1"/>
    <col min="156" max="157" width="11.7109375" style="22" customWidth="1"/>
    <col min="158" max="158" width="9.28515625" style="22" customWidth="1"/>
    <col min="159" max="159" width="2.7109375" style="24" customWidth="1"/>
    <col min="160" max="161" width="11.7109375" style="22" customWidth="1"/>
    <col min="162" max="162" width="9.28515625" style="22" customWidth="1"/>
    <col min="163" max="163" width="2.7109375" style="24" customWidth="1"/>
    <col min="164" max="165" width="11.7109375" style="22" customWidth="1"/>
    <col min="166" max="166" width="9.28515625" style="22" customWidth="1"/>
    <col min="167" max="167" width="2.7109375" style="24" customWidth="1"/>
    <col min="168" max="169" width="11.7109375" style="22" customWidth="1"/>
    <col min="170" max="170" width="9.28515625" style="22" customWidth="1"/>
    <col min="171" max="171" width="2.7109375" style="24" customWidth="1"/>
    <col min="172" max="173" width="11.7109375" style="22" customWidth="1"/>
    <col min="174" max="174" width="9.28515625" style="22" customWidth="1"/>
    <col min="175" max="175" width="2.7109375" style="24" customWidth="1"/>
    <col min="176" max="177" width="11.7109375" style="22" customWidth="1"/>
    <col min="178" max="178" width="9.28515625" style="22" customWidth="1"/>
    <col min="179" max="179" width="2.7109375" style="24" customWidth="1"/>
    <col min="180" max="181" width="11.7109375" style="22" customWidth="1"/>
    <col min="182" max="182" width="9.28515625" style="22" customWidth="1"/>
    <col min="183" max="183" width="2.7109375" style="24" customWidth="1"/>
    <col min="184" max="185" width="11.7109375" style="22" customWidth="1"/>
    <col min="186" max="186" width="9.28515625" style="22" customWidth="1"/>
    <col min="187" max="187" width="2.7109375" style="24" customWidth="1"/>
    <col min="188" max="189" width="11.7109375" style="22" customWidth="1"/>
    <col min="190" max="190" width="9.28515625" style="22" customWidth="1"/>
    <col min="191" max="191" width="2.7109375" style="24" customWidth="1"/>
    <col min="192" max="193" width="11.7109375" style="22" customWidth="1"/>
    <col min="194" max="194" width="9.28515625" style="22" customWidth="1"/>
    <col min="195" max="195" width="2.7109375" style="24" customWidth="1"/>
    <col min="196" max="197" width="11.7109375" style="22" customWidth="1"/>
    <col min="198" max="198" width="9.28515625" style="22" customWidth="1"/>
    <col min="199" max="199" width="2.7109375" style="24" customWidth="1"/>
    <col min="200" max="201" width="11.7109375" style="22" customWidth="1"/>
    <col min="202" max="202" width="9.28515625" style="22" customWidth="1"/>
    <col min="203" max="203" width="2.7109375" style="24" customWidth="1"/>
    <col min="204" max="205" width="11.7109375" style="22" customWidth="1"/>
    <col min="206" max="206" width="9.28515625" style="22" customWidth="1"/>
    <col min="207" max="207" width="2.7109375" style="24" customWidth="1"/>
    <col min="208" max="209" width="11.7109375" style="22" customWidth="1"/>
    <col min="210" max="210" width="9.28515625" style="22" customWidth="1"/>
    <col min="211" max="211" width="2.7109375" style="24" customWidth="1"/>
    <col min="212" max="213" width="11.7109375" style="22" customWidth="1"/>
    <col min="214" max="214" width="9.28515625" style="22" customWidth="1"/>
    <col min="215" max="216" width="9.140625" style="22"/>
    <col min="217" max="217" width="13.7109375" style="22" customWidth="1"/>
    <col min="218" max="218" width="2.42578125" style="22" customWidth="1"/>
    <col min="219" max="219" width="13.7109375" style="22" customWidth="1"/>
    <col min="220" max="220" width="2.42578125" style="22" customWidth="1"/>
    <col min="221" max="221" width="13.7109375" style="22" customWidth="1"/>
    <col min="222" max="222" width="2.42578125" style="22" customWidth="1"/>
    <col min="223" max="223" width="13.7109375" style="22" customWidth="1"/>
    <col min="224" max="224" width="2.42578125" style="22" customWidth="1"/>
    <col min="225" max="225" width="11.42578125" style="22" bestFit="1" customWidth="1"/>
    <col min="226" max="16384" width="9.140625" style="22"/>
  </cols>
  <sheetData>
    <row r="1" spans="1:228" x14ac:dyDescent="0.25">
      <c r="B1" s="119" t="s">
        <v>87</v>
      </c>
    </row>
    <row r="2" spans="1:228" x14ac:dyDescent="0.25">
      <c r="B2" s="119" t="s">
        <v>88</v>
      </c>
    </row>
    <row r="3" spans="1:228" x14ac:dyDescent="0.25">
      <c r="B3" s="119" t="s">
        <v>86</v>
      </c>
      <c r="HG3" s="24"/>
    </row>
    <row r="4" spans="1:228" ht="15.75" x14ac:dyDescent="0.25">
      <c r="A4" s="40" t="s">
        <v>53</v>
      </c>
      <c r="B4" s="119"/>
      <c r="HG4" s="24"/>
      <c r="HI4" s="36" t="str">
        <f>IF(MONTH(AZ6)&gt;3,"** May need to revise this column formulas based on dates summed",IF(MONTH(CZ6)&gt;6,"**May need to revise this column formulas based on dates summed",IF(MONTH(EZ6)&gt;9,"**May need to revise this column formulas based on dates summed","")))</f>
        <v/>
      </c>
    </row>
    <row r="5" spans="1:228" x14ac:dyDescent="0.25">
      <c r="A5" s="125" t="s">
        <v>159</v>
      </c>
      <c r="B5" s="119"/>
      <c r="HG5" s="24"/>
    </row>
    <row r="6" spans="1:228" s="86" customFormat="1" x14ac:dyDescent="0.25">
      <c r="D6" s="223">
        <f>'2020 Payroll'!D6:F6</f>
        <v>43833</v>
      </c>
      <c r="E6" s="223"/>
      <c r="F6" s="223"/>
      <c r="H6" s="223">
        <f>D6+7</f>
        <v>43840</v>
      </c>
      <c r="I6" s="223"/>
      <c r="J6" s="223"/>
      <c r="L6" s="223">
        <f>H6+7</f>
        <v>43847</v>
      </c>
      <c r="M6" s="223"/>
      <c r="N6" s="223"/>
      <c r="P6" s="223">
        <f>L6+7</f>
        <v>43854</v>
      </c>
      <c r="Q6" s="223"/>
      <c r="R6" s="223"/>
      <c r="T6" s="223">
        <f>P6+7</f>
        <v>43861</v>
      </c>
      <c r="U6" s="223"/>
      <c r="V6" s="223"/>
      <c r="X6" s="223">
        <f>T6+7</f>
        <v>43868</v>
      </c>
      <c r="Y6" s="223"/>
      <c r="Z6" s="223"/>
      <c r="AB6" s="223">
        <f>X6+7</f>
        <v>43875</v>
      </c>
      <c r="AC6" s="223"/>
      <c r="AD6" s="223"/>
      <c r="AF6" s="223">
        <f>AB6+7</f>
        <v>43882</v>
      </c>
      <c r="AG6" s="223"/>
      <c r="AH6" s="223"/>
      <c r="AJ6" s="223">
        <f>AF6+7</f>
        <v>43889</v>
      </c>
      <c r="AK6" s="223"/>
      <c r="AL6" s="223"/>
      <c r="AN6" s="223">
        <f>AJ6+7</f>
        <v>43896</v>
      </c>
      <c r="AO6" s="223"/>
      <c r="AP6" s="223"/>
      <c r="AR6" s="223">
        <f>AN6+7</f>
        <v>43903</v>
      </c>
      <c r="AS6" s="223"/>
      <c r="AT6" s="223"/>
      <c r="AV6" s="223">
        <f>AR6+7</f>
        <v>43910</v>
      </c>
      <c r="AW6" s="223"/>
      <c r="AX6" s="223"/>
      <c r="AZ6" s="223">
        <f>AV6+7</f>
        <v>43917</v>
      </c>
      <c r="BA6" s="223"/>
      <c r="BB6" s="223"/>
      <c r="BD6" s="223">
        <f>AZ6+7</f>
        <v>43924</v>
      </c>
      <c r="BE6" s="223"/>
      <c r="BF6" s="223"/>
      <c r="BH6" s="223">
        <f>BD6+7</f>
        <v>43931</v>
      </c>
      <c r="BI6" s="223"/>
      <c r="BJ6" s="223"/>
      <c r="BL6" s="223">
        <f>BH6+7</f>
        <v>43938</v>
      </c>
      <c r="BM6" s="223"/>
      <c r="BN6" s="223"/>
      <c r="BP6" s="223">
        <f>BL6+7</f>
        <v>43945</v>
      </c>
      <c r="BQ6" s="223"/>
      <c r="BR6" s="223"/>
      <c r="BT6" s="223">
        <f>BP6+7</f>
        <v>43952</v>
      </c>
      <c r="BU6" s="223"/>
      <c r="BV6" s="223"/>
      <c r="BX6" s="223">
        <f>BT6+7</f>
        <v>43959</v>
      </c>
      <c r="BY6" s="223"/>
      <c r="BZ6" s="223"/>
      <c r="CB6" s="223">
        <f>BX6+7</f>
        <v>43966</v>
      </c>
      <c r="CC6" s="223"/>
      <c r="CD6" s="223"/>
      <c r="CF6" s="223">
        <f>CB6+7</f>
        <v>43973</v>
      </c>
      <c r="CG6" s="223"/>
      <c r="CH6" s="223"/>
      <c r="CJ6" s="223">
        <f>CF6+7</f>
        <v>43980</v>
      </c>
      <c r="CK6" s="223"/>
      <c r="CL6" s="223"/>
      <c r="CN6" s="223">
        <f>CJ6+7</f>
        <v>43987</v>
      </c>
      <c r="CO6" s="223"/>
      <c r="CP6" s="223"/>
      <c r="CR6" s="223">
        <f>CN6+7</f>
        <v>43994</v>
      </c>
      <c r="CS6" s="223"/>
      <c r="CT6" s="223"/>
      <c r="CV6" s="223">
        <f>CR6+7</f>
        <v>44001</v>
      </c>
      <c r="CW6" s="223"/>
      <c r="CX6" s="223"/>
      <c r="CZ6" s="223">
        <f>CV6+7</f>
        <v>44008</v>
      </c>
      <c r="DA6" s="223"/>
      <c r="DB6" s="223"/>
      <c r="DD6" s="223">
        <f>CZ6+7</f>
        <v>44015</v>
      </c>
      <c r="DE6" s="223"/>
      <c r="DF6" s="223"/>
      <c r="DH6" s="223">
        <f>DD6+7</f>
        <v>44022</v>
      </c>
      <c r="DI6" s="223"/>
      <c r="DJ6" s="223"/>
      <c r="DL6" s="223">
        <f>DH6+7</f>
        <v>44029</v>
      </c>
      <c r="DM6" s="223"/>
      <c r="DN6" s="223"/>
      <c r="DP6" s="223">
        <f>DL6+7</f>
        <v>44036</v>
      </c>
      <c r="DQ6" s="223"/>
      <c r="DR6" s="223"/>
      <c r="DT6" s="223">
        <f>DP6+7</f>
        <v>44043</v>
      </c>
      <c r="DU6" s="223"/>
      <c r="DV6" s="223"/>
      <c r="DX6" s="223">
        <f>DT6+7</f>
        <v>44050</v>
      </c>
      <c r="DY6" s="223"/>
      <c r="DZ6" s="223"/>
      <c r="EB6" s="223">
        <f>DX6+7</f>
        <v>44057</v>
      </c>
      <c r="EC6" s="223"/>
      <c r="ED6" s="223"/>
      <c r="EF6" s="223">
        <f>EB6+7</f>
        <v>44064</v>
      </c>
      <c r="EG6" s="223"/>
      <c r="EH6" s="223"/>
      <c r="EJ6" s="223">
        <f>EF6+7</f>
        <v>44071</v>
      </c>
      <c r="EK6" s="223"/>
      <c r="EL6" s="223"/>
      <c r="EN6" s="223">
        <f>EJ6+7</f>
        <v>44078</v>
      </c>
      <c r="EO6" s="223"/>
      <c r="EP6" s="223"/>
      <c r="ER6" s="223">
        <f>EN6+7</f>
        <v>44085</v>
      </c>
      <c r="ES6" s="223"/>
      <c r="ET6" s="223"/>
      <c r="EV6" s="223">
        <f>ER6+7</f>
        <v>44092</v>
      </c>
      <c r="EW6" s="223"/>
      <c r="EX6" s="223"/>
      <c r="EZ6" s="223">
        <f>EV6+7</f>
        <v>44099</v>
      </c>
      <c r="FA6" s="223"/>
      <c r="FB6" s="223"/>
      <c r="FD6" s="223">
        <f>EZ6+7</f>
        <v>44106</v>
      </c>
      <c r="FE6" s="223"/>
      <c r="FF6" s="223"/>
      <c r="FH6" s="223">
        <f>FD6+7</f>
        <v>44113</v>
      </c>
      <c r="FI6" s="223"/>
      <c r="FJ6" s="223"/>
      <c r="FL6" s="223">
        <f>FH6+7</f>
        <v>44120</v>
      </c>
      <c r="FM6" s="223"/>
      <c r="FN6" s="223"/>
      <c r="FP6" s="223">
        <f>FL6+7</f>
        <v>44127</v>
      </c>
      <c r="FQ6" s="223"/>
      <c r="FR6" s="223"/>
      <c r="FT6" s="223">
        <f>FP6+7</f>
        <v>44134</v>
      </c>
      <c r="FU6" s="223"/>
      <c r="FV6" s="223"/>
      <c r="FX6" s="223">
        <f>FT6+7</f>
        <v>44141</v>
      </c>
      <c r="FY6" s="223"/>
      <c r="FZ6" s="223"/>
      <c r="GB6" s="223">
        <f>FX6+7</f>
        <v>44148</v>
      </c>
      <c r="GC6" s="223"/>
      <c r="GD6" s="223"/>
      <c r="GF6" s="223">
        <f>GB6+7</f>
        <v>44155</v>
      </c>
      <c r="GG6" s="223"/>
      <c r="GH6" s="223"/>
      <c r="GJ6" s="223">
        <f>GF6+7</f>
        <v>44162</v>
      </c>
      <c r="GK6" s="223"/>
      <c r="GL6" s="223"/>
      <c r="GN6" s="223">
        <f>GJ6+7</f>
        <v>44169</v>
      </c>
      <c r="GO6" s="223"/>
      <c r="GP6" s="223"/>
      <c r="GR6" s="223">
        <f>GN6+7</f>
        <v>44176</v>
      </c>
      <c r="GS6" s="223"/>
      <c r="GT6" s="223"/>
      <c r="GV6" s="223">
        <f>GR6+7</f>
        <v>44183</v>
      </c>
      <c r="GW6" s="223"/>
      <c r="GX6" s="223"/>
      <c r="GZ6" s="223">
        <f>GV6+7</f>
        <v>44190</v>
      </c>
      <c r="HA6" s="223"/>
      <c r="HB6" s="223"/>
      <c r="HD6" s="223">
        <f>GZ6+7</f>
        <v>44197</v>
      </c>
      <c r="HE6" s="223"/>
      <c r="HF6" s="223"/>
      <c r="HI6" s="93" t="s">
        <v>66</v>
      </c>
      <c r="HJ6" s="93"/>
      <c r="HK6" s="93" t="s">
        <v>67</v>
      </c>
      <c r="HL6" s="93"/>
      <c r="HM6" s="93" t="str">
        <f>IF(MONTH(EZ6)&gt;9,"Revise qtrly date cells","3rd Qtr")</f>
        <v>3rd Qtr</v>
      </c>
      <c r="HN6" s="93"/>
      <c r="HO6" s="93" t="str">
        <f>IF(MONTH(GZ6)&gt;12,"Revise qtrly date cells","4th Qtr")</f>
        <v>4th Qtr</v>
      </c>
      <c r="HP6" s="93"/>
    </row>
    <row r="7" spans="1:228" s="86" customFormat="1" ht="15" hidden="1" customHeight="1" x14ac:dyDescent="0.25">
      <c r="D7" s="94">
        <f>D6</f>
        <v>43833</v>
      </c>
      <c r="E7" s="94"/>
      <c r="F7" s="94"/>
      <c r="H7" s="92">
        <f>H6</f>
        <v>43840</v>
      </c>
      <c r="I7" s="92"/>
      <c r="J7" s="92"/>
      <c r="L7" s="92">
        <f>L6</f>
        <v>43847</v>
      </c>
      <c r="M7" s="92"/>
      <c r="N7" s="92"/>
      <c r="P7" s="92">
        <f>P6</f>
        <v>43854</v>
      </c>
      <c r="Q7" s="92"/>
      <c r="R7" s="92"/>
      <c r="T7" s="92">
        <f>T6</f>
        <v>43861</v>
      </c>
      <c r="U7" s="92"/>
      <c r="V7" s="92"/>
      <c r="X7" s="92">
        <f>X6</f>
        <v>43868</v>
      </c>
      <c r="Y7" s="92"/>
      <c r="Z7" s="92"/>
      <c r="AB7" s="92">
        <f>AB6</f>
        <v>43875</v>
      </c>
      <c r="AC7" s="92"/>
      <c r="AD7" s="92"/>
      <c r="AF7" s="92">
        <f>AF6</f>
        <v>43882</v>
      </c>
      <c r="AG7" s="92"/>
      <c r="AH7" s="92"/>
      <c r="AJ7" s="92">
        <f>AJ6</f>
        <v>43889</v>
      </c>
      <c r="AK7" s="92"/>
      <c r="AL7" s="92"/>
      <c r="AN7" s="92">
        <f>AN6</f>
        <v>43896</v>
      </c>
      <c r="AO7" s="92"/>
      <c r="AP7" s="92"/>
      <c r="AR7" s="92">
        <f>AR6</f>
        <v>43903</v>
      </c>
      <c r="AS7" s="92"/>
      <c r="AT7" s="92"/>
      <c r="AV7" s="92">
        <f>AV6</f>
        <v>43910</v>
      </c>
      <c r="AW7" s="92"/>
      <c r="AX7" s="92"/>
      <c r="AZ7" s="92">
        <f>AZ6</f>
        <v>43917</v>
      </c>
      <c r="BA7" s="92"/>
      <c r="BB7" s="92"/>
      <c r="BD7" s="92">
        <f>BD6</f>
        <v>43924</v>
      </c>
      <c r="BE7" s="92"/>
      <c r="BF7" s="92"/>
      <c r="BH7" s="92">
        <f>BH6</f>
        <v>43931</v>
      </c>
      <c r="BI7" s="92"/>
      <c r="BJ7" s="92"/>
      <c r="BL7" s="92">
        <f>BL6</f>
        <v>43938</v>
      </c>
      <c r="BM7" s="92"/>
      <c r="BN7" s="92"/>
      <c r="BP7" s="92">
        <f>BP6</f>
        <v>43945</v>
      </c>
      <c r="BQ7" s="92"/>
      <c r="BR7" s="92"/>
      <c r="BT7" s="92">
        <f>BT6</f>
        <v>43952</v>
      </c>
      <c r="BU7" s="92"/>
      <c r="BV7" s="92"/>
      <c r="BX7" s="92">
        <f>BX6</f>
        <v>43959</v>
      </c>
      <c r="BY7" s="92"/>
      <c r="BZ7" s="92"/>
      <c r="CB7" s="92">
        <f>CB6</f>
        <v>43966</v>
      </c>
      <c r="CC7" s="92"/>
      <c r="CD7" s="92"/>
      <c r="CF7" s="92">
        <f>CF6</f>
        <v>43973</v>
      </c>
      <c r="CG7" s="92"/>
      <c r="CH7" s="92"/>
      <c r="CJ7" s="92">
        <f>CJ6</f>
        <v>43980</v>
      </c>
      <c r="CK7" s="92"/>
      <c r="CL7" s="92"/>
      <c r="CN7" s="92">
        <f>CN6</f>
        <v>43987</v>
      </c>
      <c r="CO7" s="92"/>
      <c r="CP7" s="92"/>
      <c r="CR7" s="92">
        <f>CR6</f>
        <v>43994</v>
      </c>
      <c r="CS7" s="92"/>
      <c r="CT7" s="92"/>
      <c r="CV7" s="92">
        <f>CV6</f>
        <v>44001</v>
      </c>
      <c r="CW7" s="92"/>
      <c r="CX7" s="92"/>
      <c r="CZ7" s="92">
        <f>CZ6</f>
        <v>44008</v>
      </c>
      <c r="DA7" s="92"/>
      <c r="DB7" s="92"/>
      <c r="DD7" s="92">
        <f>DD6</f>
        <v>44015</v>
      </c>
      <c r="DE7" s="92"/>
      <c r="DF7" s="92"/>
      <c r="DH7" s="92">
        <f>DH6</f>
        <v>44022</v>
      </c>
      <c r="DI7" s="92"/>
      <c r="DJ7" s="92"/>
      <c r="DL7" s="92">
        <f>DL6</f>
        <v>44029</v>
      </c>
      <c r="DM7" s="92"/>
      <c r="DN7" s="92"/>
      <c r="DP7" s="92">
        <f>DP6</f>
        <v>44036</v>
      </c>
      <c r="DQ7" s="92"/>
      <c r="DR7" s="92"/>
      <c r="DT7" s="92">
        <f>DT6</f>
        <v>44043</v>
      </c>
      <c r="DU7" s="92"/>
      <c r="DV7" s="92"/>
      <c r="DX7" s="92">
        <f>DX6</f>
        <v>44050</v>
      </c>
      <c r="DY7" s="92"/>
      <c r="DZ7" s="92"/>
      <c r="EB7" s="92">
        <f>EB6</f>
        <v>44057</v>
      </c>
      <c r="EC7" s="92"/>
      <c r="ED7" s="92"/>
      <c r="EF7" s="92">
        <f>EF6</f>
        <v>44064</v>
      </c>
      <c r="EG7" s="92"/>
      <c r="EH7" s="92"/>
      <c r="EJ7" s="92">
        <f>EJ6</f>
        <v>44071</v>
      </c>
      <c r="EK7" s="92"/>
      <c r="EL7" s="92"/>
      <c r="EN7" s="92">
        <f>EN6</f>
        <v>44078</v>
      </c>
      <c r="EO7" s="92"/>
      <c r="EP7" s="92"/>
      <c r="ER7" s="92">
        <f>ER6</f>
        <v>44085</v>
      </c>
      <c r="ES7" s="92"/>
      <c r="ET7" s="92"/>
      <c r="EV7" s="92">
        <f>EV6</f>
        <v>44092</v>
      </c>
      <c r="EW7" s="92"/>
      <c r="EX7" s="92"/>
      <c r="EZ7" s="92">
        <f>EZ6</f>
        <v>44099</v>
      </c>
      <c r="FA7" s="92"/>
      <c r="FB7" s="92"/>
      <c r="FD7" s="92">
        <f>FD6</f>
        <v>44106</v>
      </c>
      <c r="FE7" s="92"/>
      <c r="FF7" s="92"/>
      <c r="FH7" s="92">
        <f>FH6</f>
        <v>44113</v>
      </c>
      <c r="FI7" s="92"/>
      <c r="FJ7" s="92"/>
      <c r="FL7" s="92">
        <f>FL6</f>
        <v>44120</v>
      </c>
      <c r="FM7" s="92"/>
      <c r="FN7" s="92"/>
      <c r="FP7" s="92">
        <f>FP6</f>
        <v>44127</v>
      </c>
      <c r="FQ7" s="92"/>
      <c r="FR7" s="92"/>
      <c r="FT7" s="92">
        <f>FT6</f>
        <v>44134</v>
      </c>
      <c r="FU7" s="92"/>
      <c r="FV7" s="92"/>
      <c r="FX7" s="92">
        <f>FX6</f>
        <v>44141</v>
      </c>
      <c r="FY7" s="92"/>
      <c r="FZ7" s="92"/>
      <c r="GB7" s="92">
        <f>GB6</f>
        <v>44148</v>
      </c>
      <c r="GC7" s="92"/>
      <c r="GD7" s="92"/>
      <c r="GF7" s="92">
        <f>GF6</f>
        <v>44155</v>
      </c>
      <c r="GG7" s="92"/>
      <c r="GH7" s="92"/>
      <c r="GJ7" s="92">
        <f>GJ6</f>
        <v>44162</v>
      </c>
      <c r="GK7" s="92"/>
      <c r="GL7" s="92"/>
      <c r="GN7" s="92">
        <f>GN6</f>
        <v>44169</v>
      </c>
      <c r="GO7" s="92"/>
      <c r="GP7" s="92"/>
      <c r="GR7" s="92">
        <f>GR6</f>
        <v>44176</v>
      </c>
      <c r="GS7" s="92"/>
      <c r="GT7" s="92"/>
      <c r="GV7" s="92">
        <f>GV6</f>
        <v>44183</v>
      </c>
      <c r="GW7" s="92"/>
      <c r="GX7" s="92"/>
      <c r="GZ7" s="92">
        <f>GZ6</f>
        <v>44190</v>
      </c>
      <c r="HA7" s="92"/>
      <c r="HB7" s="92"/>
      <c r="HD7" s="92">
        <f>HD6</f>
        <v>44197</v>
      </c>
      <c r="HE7" s="92"/>
      <c r="HF7" s="92"/>
      <c r="HI7" s="93"/>
      <c r="HJ7" s="93"/>
      <c r="HK7" s="93"/>
      <c r="HL7" s="93"/>
      <c r="HM7" s="93"/>
      <c r="HN7" s="93"/>
      <c r="HO7" s="93"/>
      <c r="HP7" s="93"/>
    </row>
    <row r="8" spans="1:228" s="86" customFormat="1" ht="15" hidden="1" customHeight="1" x14ac:dyDescent="0.25">
      <c r="D8" s="94"/>
      <c r="E8" s="94"/>
      <c r="F8" s="94">
        <f>D6</f>
        <v>43833</v>
      </c>
      <c r="H8" s="92"/>
      <c r="I8" s="92"/>
      <c r="J8" s="92">
        <f>H6</f>
        <v>43840</v>
      </c>
      <c r="L8" s="92"/>
      <c r="M8" s="92"/>
      <c r="N8" s="92">
        <f>L6</f>
        <v>43847</v>
      </c>
      <c r="P8" s="92"/>
      <c r="Q8" s="92"/>
      <c r="R8" s="92">
        <f>P6</f>
        <v>43854</v>
      </c>
      <c r="T8" s="92"/>
      <c r="U8" s="92"/>
      <c r="V8" s="92">
        <f>T6</f>
        <v>43861</v>
      </c>
      <c r="X8" s="92"/>
      <c r="Y8" s="92"/>
      <c r="Z8" s="92">
        <f>X6</f>
        <v>43868</v>
      </c>
      <c r="AB8" s="92"/>
      <c r="AC8" s="92"/>
      <c r="AD8" s="92">
        <f>AB6</f>
        <v>43875</v>
      </c>
      <c r="AF8" s="92"/>
      <c r="AG8" s="92"/>
      <c r="AH8" s="92">
        <f>AF6</f>
        <v>43882</v>
      </c>
      <c r="AJ8" s="92"/>
      <c r="AK8" s="92"/>
      <c r="AL8" s="92">
        <f>AJ6</f>
        <v>43889</v>
      </c>
      <c r="AN8" s="92"/>
      <c r="AO8" s="92"/>
      <c r="AP8" s="92">
        <f>AN6</f>
        <v>43896</v>
      </c>
      <c r="AR8" s="92"/>
      <c r="AS8" s="92"/>
      <c r="AT8" s="92">
        <f>AR6</f>
        <v>43903</v>
      </c>
      <c r="AV8" s="92"/>
      <c r="AW8" s="92"/>
      <c r="AX8" s="92">
        <f>AV6</f>
        <v>43910</v>
      </c>
      <c r="AZ8" s="92"/>
      <c r="BA8" s="92"/>
      <c r="BB8" s="92">
        <f>AZ6</f>
        <v>43917</v>
      </c>
      <c r="BD8" s="92"/>
      <c r="BE8" s="92"/>
      <c r="BF8" s="92">
        <f>BD6</f>
        <v>43924</v>
      </c>
      <c r="BH8" s="92"/>
      <c r="BI8" s="92"/>
      <c r="BJ8" s="92">
        <f>BH6</f>
        <v>43931</v>
      </c>
      <c r="BL8" s="92"/>
      <c r="BM8" s="92"/>
      <c r="BN8" s="92">
        <f>BL6</f>
        <v>43938</v>
      </c>
      <c r="BP8" s="92"/>
      <c r="BQ8" s="92"/>
      <c r="BR8" s="92">
        <f>BP6</f>
        <v>43945</v>
      </c>
      <c r="BT8" s="92"/>
      <c r="BU8" s="92"/>
      <c r="BV8" s="92">
        <f>BT6</f>
        <v>43952</v>
      </c>
      <c r="BX8" s="92"/>
      <c r="BY8" s="92"/>
      <c r="BZ8" s="92">
        <f>BX6</f>
        <v>43959</v>
      </c>
      <c r="CB8" s="92"/>
      <c r="CC8" s="92"/>
      <c r="CD8" s="92">
        <f>CB6</f>
        <v>43966</v>
      </c>
      <c r="CF8" s="92"/>
      <c r="CG8" s="92"/>
      <c r="CH8" s="92">
        <f>CF6</f>
        <v>43973</v>
      </c>
      <c r="CJ8" s="92"/>
      <c r="CK8" s="92"/>
      <c r="CL8" s="92">
        <f>CJ6</f>
        <v>43980</v>
      </c>
      <c r="CN8" s="92"/>
      <c r="CO8" s="92"/>
      <c r="CP8" s="92">
        <f>CN6</f>
        <v>43987</v>
      </c>
      <c r="CR8" s="92"/>
      <c r="CS8" s="92"/>
      <c r="CT8" s="92">
        <f>CR6</f>
        <v>43994</v>
      </c>
      <c r="CV8" s="92"/>
      <c r="CW8" s="92"/>
      <c r="CX8" s="92">
        <f>CV6</f>
        <v>44001</v>
      </c>
      <c r="CZ8" s="92"/>
      <c r="DA8" s="92"/>
      <c r="DB8" s="92">
        <f>CZ6</f>
        <v>44008</v>
      </c>
      <c r="DD8" s="92"/>
      <c r="DE8" s="92"/>
      <c r="DF8" s="92">
        <f>DD6</f>
        <v>44015</v>
      </c>
      <c r="DH8" s="92"/>
      <c r="DI8" s="92"/>
      <c r="DJ8" s="92">
        <f>DH6</f>
        <v>44022</v>
      </c>
      <c r="DL8" s="92"/>
      <c r="DM8" s="92"/>
      <c r="DN8" s="92">
        <f>DL6</f>
        <v>44029</v>
      </c>
      <c r="DP8" s="92"/>
      <c r="DQ8" s="92"/>
      <c r="DR8" s="92">
        <f>DP6</f>
        <v>44036</v>
      </c>
      <c r="DT8" s="92"/>
      <c r="DU8" s="92"/>
      <c r="DV8" s="92">
        <f>DT6</f>
        <v>44043</v>
      </c>
      <c r="DX8" s="92"/>
      <c r="DY8" s="92"/>
      <c r="DZ8" s="92">
        <f>DX6</f>
        <v>44050</v>
      </c>
      <c r="EB8" s="92"/>
      <c r="EC8" s="92"/>
      <c r="ED8" s="92">
        <f>EB6</f>
        <v>44057</v>
      </c>
      <c r="EF8" s="92"/>
      <c r="EG8" s="92"/>
      <c r="EH8" s="92">
        <f>EF6</f>
        <v>44064</v>
      </c>
      <c r="EJ8" s="92"/>
      <c r="EK8" s="92"/>
      <c r="EL8" s="92">
        <f>EJ6</f>
        <v>44071</v>
      </c>
      <c r="EN8" s="92"/>
      <c r="EO8" s="92"/>
      <c r="EP8" s="92">
        <f>EN6</f>
        <v>44078</v>
      </c>
      <c r="ER8" s="92"/>
      <c r="ES8" s="92"/>
      <c r="ET8" s="92">
        <f>ER6</f>
        <v>44085</v>
      </c>
      <c r="EV8" s="92"/>
      <c r="EW8" s="92"/>
      <c r="EX8" s="92">
        <f>EV6</f>
        <v>44092</v>
      </c>
      <c r="EZ8" s="92"/>
      <c r="FA8" s="92"/>
      <c r="FB8" s="92">
        <f>EZ6</f>
        <v>44099</v>
      </c>
      <c r="FD8" s="92"/>
      <c r="FE8" s="92"/>
      <c r="FF8" s="92">
        <f>FD6</f>
        <v>44106</v>
      </c>
      <c r="FH8" s="92"/>
      <c r="FI8" s="92"/>
      <c r="FJ8" s="92">
        <f>FH6</f>
        <v>44113</v>
      </c>
      <c r="FL8" s="92"/>
      <c r="FM8" s="92"/>
      <c r="FN8" s="92">
        <f>FL6</f>
        <v>44120</v>
      </c>
      <c r="FP8" s="92"/>
      <c r="FQ8" s="92"/>
      <c r="FR8" s="92">
        <f>FP6</f>
        <v>44127</v>
      </c>
      <c r="FT8" s="92"/>
      <c r="FU8" s="92"/>
      <c r="FV8" s="92">
        <f>FT6</f>
        <v>44134</v>
      </c>
      <c r="FX8" s="92"/>
      <c r="FY8" s="92"/>
      <c r="FZ8" s="92">
        <f>FX6</f>
        <v>44141</v>
      </c>
      <c r="GB8" s="92"/>
      <c r="GC8" s="92"/>
      <c r="GD8" s="92">
        <f>GB6</f>
        <v>44148</v>
      </c>
      <c r="GF8" s="92"/>
      <c r="GG8" s="92"/>
      <c r="GH8" s="92">
        <f>GF6</f>
        <v>44155</v>
      </c>
      <c r="GJ8" s="92"/>
      <c r="GK8" s="92"/>
      <c r="GL8" s="92">
        <f>GJ6</f>
        <v>44162</v>
      </c>
      <c r="GN8" s="92"/>
      <c r="GO8" s="92"/>
      <c r="GP8" s="92">
        <f>GN6</f>
        <v>44169</v>
      </c>
      <c r="GR8" s="92"/>
      <c r="GS8" s="92"/>
      <c r="GT8" s="92">
        <f>GR6</f>
        <v>44176</v>
      </c>
      <c r="GV8" s="92"/>
      <c r="GW8" s="92"/>
      <c r="GX8" s="92">
        <f>GV6</f>
        <v>44183</v>
      </c>
      <c r="GZ8" s="92"/>
      <c r="HA8" s="92"/>
      <c r="HB8" s="92">
        <f>GZ6</f>
        <v>44190</v>
      </c>
      <c r="HD8" s="92"/>
      <c r="HE8" s="92"/>
      <c r="HF8" s="92">
        <f>HD6</f>
        <v>44197</v>
      </c>
      <c r="HI8" s="93"/>
      <c r="HJ8" s="93"/>
      <c r="HK8" s="93"/>
      <c r="HL8" s="93"/>
      <c r="HM8" s="93"/>
      <c r="HN8" s="93"/>
      <c r="HO8" s="93"/>
      <c r="HP8" s="93"/>
    </row>
    <row r="9" spans="1:228" s="86" customFormat="1" ht="15" hidden="1" customHeight="1" x14ac:dyDescent="0.25">
      <c r="D9" s="94"/>
      <c r="E9" s="94">
        <f>D6</f>
        <v>43833</v>
      </c>
      <c r="F9" s="94"/>
      <c r="H9" s="92"/>
      <c r="I9" s="92">
        <f>H6</f>
        <v>43840</v>
      </c>
      <c r="J9" s="92"/>
      <c r="L9" s="92"/>
      <c r="M9" s="92">
        <f>L6</f>
        <v>43847</v>
      </c>
      <c r="N9" s="92"/>
      <c r="P9" s="92"/>
      <c r="Q9" s="92">
        <f>P6</f>
        <v>43854</v>
      </c>
      <c r="R9" s="92"/>
      <c r="T9" s="92"/>
      <c r="U9" s="92">
        <f>T6</f>
        <v>43861</v>
      </c>
      <c r="V9" s="92"/>
      <c r="X9" s="92"/>
      <c r="Y9" s="92">
        <f>X6</f>
        <v>43868</v>
      </c>
      <c r="Z9" s="92"/>
      <c r="AB9" s="92"/>
      <c r="AC9" s="92">
        <f>AB6</f>
        <v>43875</v>
      </c>
      <c r="AD9" s="92"/>
      <c r="AF9" s="92"/>
      <c r="AG9" s="92">
        <f>AF6</f>
        <v>43882</v>
      </c>
      <c r="AH9" s="92"/>
      <c r="AJ9" s="92"/>
      <c r="AK9" s="92">
        <f>AJ6</f>
        <v>43889</v>
      </c>
      <c r="AL9" s="92"/>
      <c r="AN9" s="92"/>
      <c r="AO9" s="92">
        <f>AN6</f>
        <v>43896</v>
      </c>
      <c r="AP9" s="92"/>
      <c r="AR9" s="92"/>
      <c r="AS9" s="92">
        <f>AR6</f>
        <v>43903</v>
      </c>
      <c r="AT9" s="92"/>
      <c r="AV9" s="92"/>
      <c r="AW9" s="92">
        <f>AV6</f>
        <v>43910</v>
      </c>
      <c r="AX9" s="92"/>
      <c r="AZ9" s="92"/>
      <c r="BA9" s="92">
        <f>AZ6</f>
        <v>43917</v>
      </c>
      <c r="BB9" s="92"/>
      <c r="BD9" s="92"/>
      <c r="BE9" s="92">
        <f>BD6</f>
        <v>43924</v>
      </c>
      <c r="BF9" s="92"/>
      <c r="BH9" s="92"/>
      <c r="BI9" s="92">
        <f>BH6</f>
        <v>43931</v>
      </c>
      <c r="BJ9" s="92"/>
      <c r="BL9" s="92"/>
      <c r="BM9" s="92">
        <f>BL6</f>
        <v>43938</v>
      </c>
      <c r="BN9" s="92"/>
      <c r="BP9" s="92"/>
      <c r="BQ9" s="92">
        <f>BP6</f>
        <v>43945</v>
      </c>
      <c r="BR9" s="92"/>
      <c r="BT9" s="92"/>
      <c r="BU9" s="92">
        <f>BT6</f>
        <v>43952</v>
      </c>
      <c r="BV9" s="92"/>
      <c r="BX9" s="92"/>
      <c r="BY9" s="92">
        <f>BX6</f>
        <v>43959</v>
      </c>
      <c r="BZ9" s="92"/>
      <c r="CB9" s="92"/>
      <c r="CC9" s="92">
        <f>CB6</f>
        <v>43966</v>
      </c>
      <c r="CD9" s="92"/>
      <c r="CF9" s="92"/>
      <c r="CG9" s="92">
        <f>CF6</f>
        <v>43973</v>
      </c>
      <c r="CH9" s="92"/>
      <c r="CJ9" s="92"/>
      <c r="CK9" s="92">
        <f>CJ6</f>
        <v>43980</v>
      </c>
      <c r="CL9" s="92"/>
      <c r="CN9" s="92"/>
      <c r="CO9" s="92">
        <f>CN6</f>
        <v>43987</v>
      </c>
      <c r="CP9" s="92"/>
      <c r="CR9" s="92"/>
      <c r="CS9" s="92">
        <f>CR6</f>
        <v>43994</v>
      </c>
      <c r="CT9" s="92"/>
      <c r="CV9" s="92"/>
      <c r="CW9" s="92">
        <f>CV6</f>
        <v>44001</v>
      </c>
      <c r="CX9" s="92"/>
      <c r="CZ9" s="92"/>
      <c r="DA9" s="92">
        <f>CZ6</f>
        <v>44008</v>
      </c>
      <c r="DB9" s="92"/>
      <c r="DD9" s="92"/>
      <c r="DE9" s="92">
        <f>DD6</f>
        <v>44015</v>
      </c>
      <c r="DF9" s="92"/>
      <c r="DH9" s="92"/>
      <c r="DI9" s="92">
        <f>DH6</f>
        <v>44022</v>
      </c>
      <c r="DJ9" s="92"/>
      <c r="DL9" s="92"/>
      <c r="DM9" s="92">
        <f>DL6</f>
        <v>44029</v>
      </c>
      <c r="DN9" s="92"/>
      <c r="DP9" s="92"/>
      <c r="DQ9" s="92">
        <f>DP6</f>
        <v>44036</v>
      </c>
      <c r="DR9" s="92"/>
      <c r="DT9" s="92"/>
      <c r="DU9" s="92">
        <f>DT6</f>
        <v>44043</v>
      </c>
      <c r="DV9" s="92"/>
      <c r="DX9" s="92"/>
      <c r="DY9" s="92">
        <f>DX6</f>
        <v>44050</v>
      </c>
      <c r="DZ9" s="92"/>
      <c r="EB9" s="92"/>
      <c r="EC9" s="92">
        <f>EB6</f>
        <v>44057</v>
      </c>
      <c r="ED9" s="92"/>
      <c r="EF9" s="92"/>
      <c r="EG9" s="92">
        <f>EF6</f>
        <v>44064</v>
      </c>
      <c r="EH9" s="92"/>
      <c r="EJ9" s="92"/>
      <c r="EK9" s="92">
        <f>EJ6</f>
        <v>44071</v>
      </c>
      <c r="EL9" s="92"/>
      <c r="EN9" s="92"/>
      <c r="EO9" s="92">
        <f>EN6</f>
        <v>44078</v>
      </c>
      <c r="EP9" s="92"/>
      <c r="ER9" s="92"/>
      <c r="ES9" s="92">
        <f>ER6</f>
        <v>44085</v>
      </c>
      <c r="ET9" s="92"/>
      <c r="EV9" s="92"/>
      <c r="EW9" s="92">
        <f>EV6</f>
        <v>44092</v>
      </c>
      <c r="EX9" s="92"/>
      <c r="EZ9" s="92"/>
      <c r="FA9" s="92">
        <f>EZ6</f>
        <v>44099</v>
      </c>
      <c r="FB9" s="92"/>
      <c r="FD9" s="92"/>
      <c r="FE9" s="92">
        <f>FD6</f>
        <v>44106</v>
      </c>
      <c r="FF9" s="92"/>
      <c r="FH9" s="92"/>
      <c r="FI9" s="92">
        <f>FH6</f>
        <v>44113</v>
      </c>
      <c r="FJ9" s="92"/>
      <c r="FL9" s="92"/>
      <c r="FM9" s="92">
        <f>FL6</f>
        <v>44120</v>
      </c>
      <c r="FN9" s="92"/>
      <c r="FP9" s="92"/>
      <c r="FQ9" s="92">
        <f>FP6</f>
        <v>44127</v>
      </c>
      <c r="FR9" s="92"/>
      <c r="FT9" s="92"/>
      <c r="FU9" s="92">
        <f>FT6</f>
        <v>44134</v>
      </c>
      <c r="FV9" s="92"/>
      <c r="FX9" s="92"/>
      <c r="FY9" s="92">
        <f>FX6</f>
        <v>44141</v>
      </c>
      <c r="FZ9" s="92"/>
      <c r="GB9" s="92"/>
      <c r="GC9" s="92">
        <f>GB6</f>
        <v>44148</v>
      </c>
      <c r="GD9" s="92"/>
      <c r="GF9" s="92"/>
      <c r="GG9" s="92">
        <f>GF6</f>
        <v>44155</v>
      </c>
      <c r="GH9" s="92"/>
      <c r="GJ9" s="92"/>
      <c r="GK9" s="92">
        <f>GJ6</f>
        <v>44162</v>
      </c>
      <c r="GL9" s="92"/>
      <c r="GN9" s="92"/>
      <c r="GO9" s="92">
        <f>GN6</f>
        <v>44169</v>
      </c>
      <c r="GP9" s="92"/>
      <c r="GR9" s="92"/>
      <c r="GS9" s="92">
        <f>GR6</f>
        <v>44176</v>
      </c>
      <c r="GT9" s="92"/>
      <c r="GV9" s="92"/>
      <c r="GW9" s="92">
        <f>GV6</f>
        <v>44183</v>
      </c>
      <c r="GX9" s="92"/>
      <c r="GZ9" s="92"/>
      <c r="HA9" s="92">
        <f>GZ6</f>
        <v>44190</v>
      </c>
      <c r="HB9" s="92"/>
      <c r="HD9" s="92"/>
      <c r="HE9" s="92">
        <f>HD6</f>
        <v>44197</v>
      </c>
      <c r="HF9" s="92"/>
      <c r="HI9" s="93"/>
      <c r="HJ9" s="93"/>
      <c r="HK9" s="93"/>
      <c r="HL9" s="93"/>
      <c r="HM9" s="93"/>
      <c r="HN9" s="93"/>
      <c r="HO9" s="93"/>
      <c r="HP9" s="93"/>
    </row>
    <row r="10" spans="1:228" s="142" customFormat="1" x14ac:dyDescent="0.25">
      <c r="B10" s="28" t="s">
        <v>0</v>
      </c>
      <c r="C10" s="142" t="s">
        <v>111</v>
      </c>
      <c r="D10" s="28" t="s">
        <v>1</v>
      </c>
      <c r="E10" s="28" t="s">
        <v>2</v>
      </c>
      <c r="F10" s="88" t="s">
        <v>3</v>
      </c>
      <c r="G10" s="38"/>
      <c r="H10" s="28" t="s">
        <v>1</v>
      </c>
      <c r="I10" s="28" t="s">
        <v>2</v>
      </c>
      <c r="J10" s="88" t="s">
        <v>3</v>
      </c>
      <c r="K10" s="38"/>
      <c r="L10" s="28" t="s">
        <v>1</v>
      </c>
      <c r="M10" s="28" t="s">
        <v>2</v>
      </c>
      <c r="N10" s="88" t="s">
        <v>3</v>
      </c>
      <c r="O10" s="38"/>
      <c r="P10" s="28" t="s">
        <v>1</v>
      </c>
      <c r="Q10" s="28" t="s">
        <v>2</v>
      </c>
      <c r="R10" s="88" t="s">
        <v>3</v>
      </c>
      <c r="S10" s="38"/>
      <c r="T10" s="28" t="s">
        <v>1</v>
      </c>
      <c r="U10" s="28" t="s">
        <v>2</v>
      </c>
      <c r="V10" s="88" t="s">
        <v>3</v>
      </c>
      <c r="W10" s="38"/>
      <c r="X10" s="28" t="s">
        <v>1</v>
      </c>
      <c r="Y10" s="28" t="s">
        <v>2</v>
      </c>
      <c r="Z10" s="88" t="s">
        <v>3</v>
      </c>
      <c r="AA10" s="38"/>
      <c r="AB10" s="28" t="s">
        <v>1</v>
      </c>
      <c r="AC10" s="28" t="s">
        <v>2</v>
      </c>
      <c r="AD10" s="88" t="s">
        <v>3</v>
      </c>
      <c r="AE10" s="38"/>
      <c r="AF10" s="28" t="s">
        <v>1</v>
      </c>
      <c r="AG10" s="28" t="s">
        <v>2</v>
      </c>
      <c r="AH10" s="88" t="s">
        <v>3</v>
      </c>
      <c r="AI10" s="38"/>
      <c r="AJ10" s="28" t="s">
        <v>1</v>
      </c>
      <c r="AK10" s="28" t="s">
        <v>2</v>
      </c>
      <c r="AL10" s="88" t="s">
        <v>3</v>
      </c>
      <c r="AM10" s="38"/>
      <c r="AN10" s="28" t="s">
        <v>1</v>
      </c>
      <c r="AO10" s="28" t="s">
        <v>2</v>
      </c>
      <c r="AP10" s="88" t="s">
        <v>3</v>
      </c>
      <c r="AQ10" s="38"/>
      <c r="AR10" s="28" t="s">
        <v>1</v>
      </c>
      <c r="AS10" s="28" t="s">
        <v>2</v>
      </c>
      <c r="AT10" s="88" t="s">
        <v>3</v>
      </c>
      <c r="AU10" s="38"/>
      <c r="AV10" s="28" t="s">
        <v>1</v>
      </c>
      <c r="AW10" s="28" t="s">
        <v>2</v>
      </c>
      <c r="AX10" s="88" t="s">
        <v>3</v>
      </c>
      <c r="AY10" s="38"/>
      <c r="AZ10" s="28" t="s">
        <v>1</v>
      </c>
      <c r="BA10" s="28" t="s">
        <v>2</v>
      </c>
      <c r="BB10" s="88" t="s">
        <v>3</v>
      </c>
      <c r="BC10" s="38"/>
      <c r="BD10" s="28" t="s">
        <v>1</v>
      </c>
      <c r="BE10" s="28" t="s">
        <v>2</v>
      </c>
      <c r="BF10" s="88" t="s">
        <v>3</v>
      </c>
      <c r="BG10" s="38"/>
      <c r="BH10" s="28" t="s">
        <v>1</v>
      </c>
      <c r="BI10" s="28" t="s">
        <v>2</v>
      </c>
      <c r="BJ10" s="88" t="s">
        <v>3</v>
      </c>
      <c r="BK10" s="38"/>
      <c r="BL10" s="28" t="s">
        <v>1</v>
      </c>
      <c r="BM10" s="28" t="s">
        <v>2</v>
      </c>
      <c r="BN10" s="88" t="s">
        <v>3</v>
      </c>
      <c r="BO10" s="38"/>
      <c r="BP10" s="28" t="s">
        <v>1</v>
      </c>
      <c r="BQ10" s="28" t="s">
        <v>2</v>
      </c>
      <c r="BR10" s="88" t="s">
        <v>3</v>
      </c>
      <c r="BS10" s="38"/>
      <c r="BT10" s="28" t="s">
        <v>1</v>
      </c>
      <c r="BU10" s="28" t="s">
        <v>2</v>
      </c>
      <c r="BV10" s="88" t="s">
        <v>3</v>
      </c>
      <c r="BW10" s="38"/>
      <c r="BX10" s="28" t="s">
        <v>1</v>
      </c>
      <c r="BY10" s="28" t="s">
        <v>2</v>
      </c>
      <c r="BZ10" s="88" t="s">
        <v>3</v>
      </c>
      <c r="CA10" s="38"/>
      <c r="CB10" s="28" t="s">
        <v>1</v>
      </c>
      <c r="CC10" s="28" t="s">
        <v>2</v>
      </c>
      <c r="CD10" s="88" t="s">
        <v>3</v>
      </c>
      <c r="CE10" s="38"/>
      <c r="CF10" s="28" t="s">
        <v>1</v>
      </c>
      <c r="CG10" s="28" t="s">
        <v>2</v>
      </c>
      <c r="CH10" s="88" t="s">
        <v>3</v>
      </c>
      <c r="CI10" s="38"/>
      <c r="CJ10" s="28" t="s">
        <v>1</v>
      </c>
      <c r="CK10" s="28" t="s">
        <v>2</v>
      </c>
      <c r="CL10" s="88" t="s">
        <v>3</v>
      </c>
      <c r="CM10" s="38"/>
      <c r="CN10" s="28" t="s">
        <v>1</v>
      </c>
      <c r="CO10" s="28" t="s">
        <v>2</v>
      </c>
      <c r="CP10" s="88" t="s">
        <v>3</v>
      </c>
      <c r="CQ10" s="38"/>
      <c r="CR10" s="28" t="s">
        <v>1</v>
      </c>
      <c r="CS10" s="28" t="s">
        <v>2</v>
      </c>
      <c r="CT10" s="88" t="s">
        <v>3</v>
      </c>
      <c r="CU10" s="38"/>
      <c r="CV10" s="28" t="s">
        <v>1</v>
      </c>
      <c r="CW10" s="28" t="s">
        <v>2</v>
      </c>
      <c r="CX10" s="88" t="s">
        <v>3</v>
      </c>
      <c r="CY10" s="38"/>
      <c r="CZ10" s="28" t="s">
        <v>1</v>
      </c>
      <c r="DA10" s="28" t="s">
        <v>2</v>
      </c>
      <c r="DB10" s="88" t="s">
        <v>3</v>
      </c>
      <c r="DC10" s="38"/>
      <c r="DD10" s="28" t="s">
        <v>1</v>
      </c>
      <c r="DE10" s="28" t="s">
        <v>2</v>
      </c>
      <c r="DF10" s="88" t="s">
        <v>3</v>
      </c>
      <c r="DG10" s="38"/>
      <c r="DH10" s="28" t="s">
        <v>1</v>
      </c>
      <c r="DI10" s="28" t="s">
        <v>2</v>
      </c>
      <c r="DJ10" s="88" t="s">
        <v>3</v>
      </c>
      <c r="DK10" s="38"/>
      <c r="DL10" s="28" t="s">
        <v>1</v>
      </c>
      <c r="DM10" s="28" t="s">
        <v>2</v>
      </c>
      <c r="DN10" s="88" t="s">
        <v>3</v>
      </c>
      <c r="DO10" s="38"/>
      <c r="DP10" s="28" t="s">
        <v>1</v>
      </c>
      <c r="DQ10" s="28" t="s">
        <v>2</v>
      </c>
      <c r="DR10" s="88" t="s">
        <v>3</v>
      </c>
      <c r="DS10" s="38"/>
      <c r="DT10" s="28" t="s">
        <v>1</v>
      </c>
      <c r="DU10" s="28" t="s">
        <v>2</v>
      </c>
      <c r="DV10" s="88" t="s">
        <v>3</v>
      </c>
      <c r="DW10" s="38"/>
      <c r="DX10" s="28" t="s">
        <v>1</v>
      </c>
      <c r="DY10" s="28" t="s">
        <v>2</v>
      </c>
      <c r="DZ10" s="88" t="s">
        <v>3</v>
      </c>
      <c r="EA10" s="38"/>
      <c r="EB10" s="28" t="s">
        <v>1</v>
      </c>
      <c r="EC10" s="28" t="s">
        <v>2</v>
      </c>
      <c r="ED10" s="88" t="s">
        <v>3</v>
      </c>
      <c r="EE10" s="38"/>
      <c r="EF10" s="28" t="s">
        <v>1</v>
      </c>
      <c r="EG10" s="28" t="s">
        <v>2</v>
      </c>
      <c r="EH10" s="88" t="s">
        <v>3</v>
      </c>
      <c r="EI10" s="38"/>
      <c r="EJ10" s="28" t="s">
        <v>1</v>
      </c>
      <c r="EK10" s="28" t="s">
        <v>2</v>
      </c>
      <c r="EL10" s="88" t="s">
        <v>3</v>
      </c>
      <c r="EM10" s="38"/>
      <c r="EN10" s="28" t="s">
        <v>1</v>
      </c>
      <c r="EO10" s="28" t="s">
        <v>2</v>
      </c>
      <c r="EP10" s="88" t="s">
        <v>3</v>
      </c>
      <c r="EQ10" s="38"/>
      <c r="ER10" s="28" t="s">
        <v>1</v>
      </c>
      <c r="ES10" s="28" t="s">
        <v>2</v>
      </c>
      <c r="ET10" s="88" t="s">
        <v>3</v>
      </c>
      <c r="EU10" s="38"/>
      <c r="EV10" s="28" t="s">
        <v>1</v>
      </c>
      <c r="EW10" s="28" t="s">
        <v>2</v>
      </c>
      <c r="EX10" s="88" t="s">
        <v>3</v>
      </c>
      <c r="EY10" s="38"/>
      <c r="EZ10" s="28" t="s">
        <v>1</v>
      </c>
      <c r="FA10" s="28" t="s">
        <v>2</v>
      </c>
      <c r="FB10" s="88" t="s">
        <v>3</v>
      </c>
      <c r="FC10" s="38"/>
      <c r="FD10" s="28" t="s">
        <v>1</v>
      </c>
      <c r="FE10" s="28" t="s">
        <v>2</v>
      </c>
      <c r="FF10" s="88" t="s">
        <v>3</v>
      </c>
      <c r="FG10" s="38"/>
      <c r="FH10" s="28" t="s">
        <v>1</v>
      </c>
      <c r="FI10" s="28" t="s">
        <v>2</v>
      </c>
      <c r="FJ10" s="88" t="s">
        <v>3</v>
      </c>
      <c r="FK10" s="38"/>
      <c r="FL10" s="28" t="s">
        <v>1</v>
      </c>
      <c r="FM10" s="28" t="s">
        <v>2</v>
      </c>
      <c r="FN10" s="88" t="s">
        <v>3</v>
      </c>
      <c r="FO10" s="38"/>
      <c r="FP10" s="28" t="s">
        <v>1</v>
      </c>
      <c r="FQ10" s="28" t="s">
        <v>2</v>
      </c>
      <c r="FR10" s="88" t="s">
        <v>3</v>
      </c>
      <c r="FS10" s="38"/>
      <c r="FT10" s="28" t="s">
        <v>1</v>
      </c>
      <c r="FU10" s="28" t="s">
        <v>2</v>
      </c>
      <c r="FV10" s="88" t="s">
        <v>3</v>
      </c>
      <c r="FW10" s="38"/>
      <c r="FX10" s="28" t="s">
        <v>1</v>
      </c>
      <c r="FY10" s="28" t="s">
        <v>2</v>
      </c>
      <c r="FZ10" s="88" t="s">
        <v>3</v>
      </c>
      <c r="GA10" s="38"/>
      <c r="GB10" s="28" t="s">
        <v>1</v>
      </c>
      <c r="GC10" s="28" t="s">
        <v>2</v>
      </c>
      <c r="GD10" s="88" t="s">
        <v>3</v>
      </c>
      <c r="GE10" s="38"/>
      <c r="GF10" s="28" t="s">
        <v>1</v>
      </c>
      <c r="GG10" s="28" t="s">
        <v>2</v>
      </c>
      <c r="GH10" s="88" t="s">
        <v>3</v>
      </c>
      <c r="GI10" s="38"/>
      <c r="GJ10" s="28" t="s">
        <v>1</v>
      </c>
      <c r="GK10" s="28" t="s">
        <v>2</v>
      </c>
      <c r="GL10" s="88" t="s">
        <v>3</v>
      </c>
      <c r="GM10" s="38"/>
      <c r="GN10" s="28" t="s">
        <v>1</v>
      </c>
      <c r="GO10" s="28" t="s">
        <v>2</v>
      </c>
      <c r="GP10" s="88" t="s">
        <v>3</v>
      </c>
      <c r="GQ10" s="38"/>
      <c r="GR10" s="28" t="s">
        <v>1</v>
      </c>
      <c r="GS10" s="28" t="s">
        <v>2</v>
      </c>
      <c r="GT10" s="88" t="s">
        <v>3</v>
      </c>
      <c r="GU10" s="38"/>
      <c r="GV10" s="28" t="s">
        <v>1</v>
      </c>
      <c r="GW10" s="28" t="s">
        <v>2</v>
      </c>
      <c r="GX10" s="88" t="s">
        <v>3</v>
      </c>
      <c r="GY10" s="38"/>
      <c r="GZ10" s="28" t="s">
        <v>1</v>
      </c>
      <c r="HA10" s="28" t="s">
        <v>2</v>
      </c>
      <c r="HB10" s="88" t="s">
        <v>3</v>
      </c>
      <c r="HC10" s="38"/>
      <c r="HD10" s="28" t="s">
        <v>1</v>
      </c>
      <c r="HE10" s="28" t="s">
        <v>2</v>
      </c>
      <c r="HF10" s="88" t="s">
        <v>3</v>
      </c>
      <c r="HG10" s="79"/>
      <c r="HH10" s="35"/>
      <c r="HI10" s="28" t="s">
        <v>2</v>
      </c>
      <c r="HK10" s="28" t="s">
        <v>2</v>
      </c>
      <c r="HM10" s="28" t="s">
        <v>2</v>
      </c>
      <c r="HO10" s="28" t="s">
        <v>2</v>
      </c>
    </row>
    <row r="11" spans="1:228" x14ac:dyDescent="0.25">
      <c r="B11" s="74" t="s">
        <v>131</v>
      </c>
      <c r="D11" s="77"/>
      <c r="E11" s="77"/>
      <c r="F11" s="80">
        <f>IF($C11="",ROUND(MIN(1,IF(Input!$A$11="Weekly",D11/(Formulas!$A$3*1),D11/(Formulas!$A$3*2))),1),IF(TEXT(ISNUMBER($C11),"#####")="False",ROUND(MIN(1,IF(Input!$A$11="Weekly",D11/(Formulas!$A$3*1),D11/(Formulas!$A$3*2))),1),ROUND(MIN(1,IF(Input!$A$11="Weekly",D11/(Formulas!$A$3*1),D11/(Formulas!$A$3*2))),1)*$C11))</f>
        <v>0</v>
      </c>
      <c r="G11" s="101"/>
      <c r="H11" s="77"/>
      <c r="I11" s="77"/>
      <c r="J11" s="80">
        <f>IF($C11="",ROUND(MIN(1,IF(Input!$A$11="Weekly",H11/(Formulas!$A$3*1),H11/(Formulas!$A$3*2))),1),IF(TEXT(ISNUMBER($C11),"#####")="False",ROUND(MIN(1,IF(Input!$A$11="Weekly",H11/(Formulas!$A$3*1),H11/(Formulas!$A$3*2))),1),ROUND(MIN(1,IF(Input!$A$11="Weekly",H11/(Formulas!$A$3*1),H11/(Formulas!$A$3*2))),1)*$C11))</f>
        <v>0</v>
      </c>
      <c r="K11" s="101"/>
      <c r="L11" s="77"/>
      <c r="M11" s="77"/>
      <c r="N11" s="80">
        <f>IF($C11="",ROUND(MIN(1,IF(Input!$A$11="Weekly",L11/(Formulas!$A$3*1),L11/(Formulas!$A$3*2))),1),IF(TEXT(ISNUMBER($C11),"#####")="False",ROUND(MIN(1,IF(Input!$A$11="Weekly",L11/(Formulas!$A$3*1),L11/(Formulas!$A$3*2))),1),ROUND(MIN(1,IF(Input!$A$11="Weekly",L11/(Formulas!$A$3*1),L11/(Formulas!$A$3*2))),1)*$C11))</f>
        <v>0</v>
      </c>
      <c r="O11" s="101"/>
      <c r="P11" s="77"/>
      <c r="Q11" s="77"/>
      <c r="R11" s="80">
        <f>IF($C11="",ROUND(MIN(1,IF(Input!$A$11="Weekly",P11/(Formulas!$A$3*1),P11/(Formulas!$A$3*2))),1),IF(TEXT(ISNUMBER($C11),"#####")="False",ROUND(MIN(1,IF(Input!$A$11="Weekly",P11/(Formulas!$A$3*1),P11/(Formulas!$A$3*2))),1),ROUND(MIN(1,IF(Input!$A$11="Weekly",P11/(Formulas!$A$3*1),P11/(Formulas!$A$3*2))),1)*$C11))</f>
        <v>0</v>
      </c>
      <c r="S11" s="101"/>
      <c r="T11" s="77"/>
      <c r="U11" s="77"/>
      <c r="V11" s="80">
        <f>IF($C11="",ROUND(MIN(1,IF(Input!$A$11="Weekly",T11/(Formulas!$A$3*1),T11/(Formulas!$A$3*2))),1),IF(TEXT(ISNUMBER($C11),"#####")="False",ROUND(MIN(1,IF(Input!$A$11="Weekly",T11/(Formulas!$A$3*1),T11/(Formulas!$A$3*2))),1),ROUND(MIN(1,IF(Input!$A$11="Weekly",T11/(Formulas!$A$3*1),T11/(Formulas!$A$3*2))),1)*$C11))</f>
        <v>0</v>
      </c>
      <c r="W11" s="101"/>
      <c r="X11" s="77"/>
      <c r="Y11" s="77"/>
      <c r="Z11" s="80">
        <f>IF($C11="",ROUND(MIN(1,IF(Input!$A$11="Weekly",X11/(Formulas!$A$3*1),X11/(Formulas!$A$3*2))),1),IF(TEXT(ISNUMBER($C11),"#####")="False",ROUND(MIN(1,IF(Input!$A$11="Weekly",X11/(Formulas!$A$3*1),X11/(Formulas!$A$3*2))),1),ROUND(MIN(1,IF(Input!$A$11="Weekly",X11/(Formulas!$A$3*1),X11/(Formulas!$A$3*2))),1)*$C11))</f>
        <v>0</v>
      </c>
      <c r="AA11" s="101"/>
      <c r="AB11" s="77"/>
      <c r="AC11" s="77"/>
      <c r="AD11" s="80">
        <f>IF($C11="",ROUND(MIN(1,IF(Input!$A$11="Weekly",AB11/(Formulas!$A$3*1),AB11/(Formulas!$A$3*2))),1),IF(TEXT(ISNUMBER($C11),"#####")="False",ROUND(MIN(1,IF(Input!$A$11="Weekly",AB11/(Formulas!$A$3*1),AB11/(Formulas!$A$3*2))),1),ROUND(MIN(1,IF(Input!$A$11="Weekly",AB11/(Formulas!$A$3*1),AB11/(Formulas!$A$3*2))),1)*$C11))</f>
        <v>0</v>
      </c>
      <c r="AE11" s="101"/>
      <c r="AF11" s="77"/>
      <c r="AG11" s="77"/>
      <c r="AH11" s="80">
        <f>IF($C11="",ROUND(MIN(1,IF(Input!$A$11="Weekly",AF11/(Formulas!$A$3*1),AF11/(Formulas!$A$3*2))),1),IF(TEXT(ISNUMBER($C11),"#####")="False",ROUND(MIN(1,IF(Input!$A$11="Weekly",AF11/(Formulas!$A$3*1),AF11/(Formulas!$A$3*2))),1),ROUND(MIN(1,IF(Input!$A$11="Weekly",AF11/(Formulas!$A$3*1),AF11/(Formulas!$A$3*2))),1)*$C11))</f>
        <v>0</v>
      </c>
      <c r="AI11" s="101"/>
      <c r="AJ11" s="77"/>
      <c r="AK11" s="77"/>
      <c r="AL11" s="80">
        <f>IF($C11="",ROUND(MIN(1,IF(Input!$A$11="Weekly",AJ11/(Formulas!$A$3*1),AJ11/(Formulas!$A$3*2))),1),IF(TEXT(ISNUMBER($C11),"#####")="False",ROUND(MIN(1,IF(Input!$A$11="Weekly",AJ11/(Formulas!$A$3*1),AJ11/(Formulas!$A$3*2))),1),ROUND(MIN(1,IF(Input!$A$11="Weekly",AJ11/(Formulas!$A$3*1),AJ11/(Formulas!$A$3*2))),1)*$C11))</f>
        <v>0</v>
      </c>
      <c r="AM11" s="101"/>
      <c r="AN11" s="77"/>
      <c r="AO11" s="77"/>
      <c r="AP11" s="80">
        <f>IF($C11="",ROUND(MIN(1,IF(Input!$A$11="Weekly",AN11/(Formulas!$A$3*1),AN11/(Formulas!$A$3*2))),1),IF(TEXT(ISNUMBER($C11),"#####")="False",ROUND(MIN(1,IF(Input!$A$11="Weekly",AN11/(Formulas!$A$3*1),AN11/(Formulas!$A$3*2))),1),ROUND(MIN(1,IF(Input!$A$11="Weekly",AN11/(Formulas!$A$3*1),AN11/(Formulas!$A$3*2))),1)*$C11))</f>
        <v>0</v>
      </c>
      <c r="AQ11" s="101"/>
      <c r="AR11" s="77"/>
      <c r="AS11" s="77"/>
      <c r="AT11" s="80">
        <f>IF($C11="",ROUND(MIN(1,IF(Input!$A$11="Weekly",AR11/(Formulas!$A$3*1),AR11/(Formulas!$A$3*2))),1),IF(TEXT(ISNUMBER($C11),"#####")="False",ROUND(MIN(1,IF(Input!$A$11="Weekly",AR11/(Formulas!$A$3*1),AR11/(Formulas!$A$3*2))),1),ROUND(MIN(1,IF(Input!$A$11="Weekly",AR11/(Formulas!$A$3*1),AR11/(Formulas!$A$3*2))),1)*$C11))</f>
        <v>0</v>
      </c>
      <c r="AU11" s="101"/>
      <c r="AV11" s="77"/>
      <c r="AW11" s="77"/>
      <c r="AX11" s="80">
        <f>IF($C11="",ROUND(MIN(1,IF(Input!$A$11="Weekly",AV11/(Formulas!$A$3*1),AV11/(Formulas!$A$3*2))),1),IF(TEXT(ISNUMBER($C11),"#####")="False",ROUND(MIN(1,IF(Input!$A$11="Weekly",AV11/(Formulas!$A$3*1),AV11/(Formulas!$A$3*2))),1),ROUND(MIN(1,IF(Input!$A$11="Weekly",AV11/(Formulas!$A$3*1),AV11/(Formulas!$A$3*2))),1)*$C11))</f>
        <v>0</v>
      </c>
      <c r="AY11" s="101"/>
      <c r="AZ11" s="77"/>
      <c r="BA11" s="77"/>
      <c r="BB11" s="80">
        <f>IF($C11="",ROUND(MIN(1,IF(Input!$A$11="Weekly",AZ11/(Formulas!$A$3*1),AZ11/(Formulas!$A$3*2))),1),IF(TEXT(ISNUMBER($C11),"#####")="False",ROUND(MIN(1,IF(Input!$A$11="Weekly",AZ11/(Formulas!$A$3*1),AZ11/(Formulas!$A$3*2))),1),ROUND(MIN(1,IF(Input!$A$11="Weekly",AZ11/(Formulas!$A$3*1),AZ11/(Formulas!$A$3*2))),1)*$C11))</f>
        <v>0</v>
      </c>
      <c r="BC11" s="101"/>
      <c r="BD11" s="77"/>
      <c r="BE11" s="77"/>
      <c r="BF11" s="80">
        <f>IF($C11="",ROUND(MIN(1,IF(Input!$A$11="Weekly",BD11/(Formulas!$A$3*1),BD11/(Formulas!$A$3*2))),1),IF(TEXT(ISNUMBER($C11),"#####")="False",ROUND(MIN(1,IF(Input!$A$11="Weekly",BD11/(Formulas!$A$3*1),BD11/(Formulas!$A$3*2))),1),ROUND(MIN(1,IF(Input!$A$11="Weekly",BD11/(Formulas!$A$3*1),BD11/(Formulas!$A$3*2))),1)*$C11))</f>
        <v>0</v>
      </c>
      <c r="BG11" s="101"/>
      <c r="BH11" s="77"/>
      <c r="BI11" s="77"/>
      <c r="BJ11" s="80">
        <f>IF($C11="",ROUND(MIN(1,IF(Input!$A$11="Weekly",BH11/(Formulas!$A$3*1),BH11/(Formulas!$A$3*2))),1),IF(TEXT(ISNUMBER($C11),"#####")="False",ROUND(MIN(1,IF(Input!$A$11="Weekly",BH11/(Formulas!$A$3*1),BH11/(Formulas!$A$3*2))),1),ROUND(MIN(1,IF(Input!$A$11="Weekly",BH11/(Formulas!$A$3*1),BH11/(Formulas!$A$3*2))),1)*$C11))</f>
        <v>0</v>
      </c>
      <c r="BK11" s="101"/>
      <c r="BL11" s="77"/>
      <c r="BM11" s="77"/>
      <c r="BN11" s="80">
        <f>IF($C11="",ROUND(MIN(1,IF(Input!$A$11="Weekly",BL11/(Formulas!$A$3*1),BL11/(Formulas!$A$3*2))),1),IF(TEXT(ISNUMBER($C11),"#####")="False",ROUND(MIN(1,IF(Input!$A$11="Weekly",BL11/(Formulas!$A$3*1),BL11/(Formulas!$A$3*2))),1),ROUND(MIN(1,IF(Input!$A$11="Weekly",BL11/(Formulas!$A$3*1),BL11/(Formulas!$A$3*2))),1)*$C11))</f>
        <v>0</v>
      </c>
      <c r="BO11" s="101"/>
      <c r="BP11" s="77"/>
      <c r="BQ11" s="77"/>
      <c r="BR11" s="80">
        <f>IF($C11="",ROUND(MIN(1,IF(Input!$A$11="Weekly",BP11/(Formulas!$A$3*1),BP11/(Formulas!$A$3*2))),1),IF(TEXT(ISNUMBER($C11),"#####")="False",ROUND(MIN(1,IF(Input!$A$11="Weekly",BP11/(Formulas!$A$3*1),BP11/(Formulas!$A$3*2))),1),ROUND(MIN(1,IF(Input!$A$11="Weekly",BP11/(Formulas!$A$3*1),BP11/(Formulas!$A$3*2))),1)*$C11))</f>
        <v>0</v>
      </c>
      <c r="BS11" s="101"/>
      <c r="BT11" s="77"/>
      <c r="BU11" s="77"/>
      <c r="BV11" s="80">
        <f>IF($C11="",ROUND(MIN(1,IF(Input!$A$11="Weekly",BT11/(Formulas!$A$3*1),BT11/(Formulas!$A$3*2))),1),IF(TEXT(ISNUMBER($C11),"#####")="False",ROUND(MIN(1,IF(Input!$A$11="Weekly",BT11/(Formulas!$A$3*1),BT11/(Formulas!$A$3*2))),1),ROUND(MIN(1,IF(Input!$A$11="Weekly",BT11/(Formulas!$A$3*1),BT11/(Formulas!$A$3*2))),1)*$C11))</f>
        <v>0</v>
      </c>
      <c r="BW11" s="101"/>
      <c r="BX11" s="77"/>
      <c r="BY11" s="77"/>
      <c r="BZ11" s="80">
        <f>IF($C11="",ROUND(MIN(1,IF(Input!$A$11="Weekly",BX11/(Formulas!$A$3*1),BX11/(Formulas!$A$3*2))),1),IF(TEXT(ISNUMBER($C11),"#####")="False",ROUND(MIN(1,IF(Input!$A$11="Weekly",BX11/(Formulas!$A$3*1),BX11/(Formulas!$A$3*2))),1),ROUND(MIN(1,IF(Input!$A$11="Weekly",BX11/(Formulas!$A$3*1),BX11/(Formulas!$A$3*2))),1)*$C11))</f>
        <v>0</v>
      </c>
      <c r="CA11" s="101"/>
      <c r="CB11" s="77"/>
      <c r="CC11" s="77"/>
      <c r="CD11" s="80">
        <f>IF($C11="",ROUND(MIN(1,IF(Input!$A$11="Weekly",CB11/(Formulas!$A$3*1),CB11/(Formulas!$A$3*2))),1),IF(TEXT(ISNUMBER($C11),"#####")="False",ROUND(MIN(1,IF(Input!$A$11="Weekly",CB11/(Formulas!$A$3*1),CB11/(Formulas!$A$3*2))),1),ROUND(MIN(1,IF(Input!$A$11="Weekly",CB11/(Formulas!$A$3*1),CB11/(Formulas!$A$3*2))),1)*$C11))</f>
        <v>0</v>
      </c>
      <c r="CE11" s="101"/>
      <c r="CF11" s="77"/>
      <c r="CG11" s="77"/>
      <c r="CH11" s="80">
        <f>IF($C11="",ROUND(MIN(1,IF(Input!$A$11="Weekly",CF11/(Formulas!$A$3*1),CF11/(Formulas!$A$3*2))),1),IF(TEXT(ISNUMBER($C11),"#####")="False",ROUND(MIN(1,IF(Input!$A$11="Weekly",CF11/(Formulas!$A$3*1),CF11/(Formulas!$A$3*2))),1),ROUND(MIN(1,IF(Input!$A$11="Weekly",CF11/(Formulas!$A$3*1),CF11/(Formulas!$A$3*2))),1)*$C11))</f>
        <v>0</v>
      </c>
      <c r="CI11" s="101"/>
      <c r="CJ11" s="77"/>
      <c r="CK11" s="77"/>
      <c r="CL11" s="80">
        <f>IF($C11="",ROUND(MIN(1,IF(Input!$A$11="Weekly",CJ11/(Formulas!$A$3*1),CJ11/(Formulas!$A$3*2))),1),IF(TEXT(ISNUMBER($C11),"#####")="False",ROUND(MIN(1,IF(Input!$A$11="Weekly",CJ11/(Formulas!$A$3*1),CJ11/(Formulas!$A$3*2))),1),ROUND(MIN(1,IF(Input!$A$11="Weekly",CJ11/(Formulas!$A$3*1),CJ11/(Formulas!$A$3*2))),1)*$C11))</f>
        <v>0</v>
      </c>
      <c r="CM11" s="101"/>
      <c r="CN11" s="77"/>
      <c r="CO11" s="77"/>
      <c r="CP11" s="80">
        <f>IF($C11="",ROUND(MIN(1,IF(Input!$A$11="Weekly",CN11/(Formulas!$A$3*1),CN11/(Formulas!$A$3*2))),1),IF(TEXT(ISNUMBER($C11),"#####")="False",ROUND(MIN(1,IF(Input!$A$11="Weekly",CN11/(Formulas!$A$3*1),CN11/(Formulas!$A$3*2))),1),ROUND(MIN(1,IF(Input!$A$11="Weekly",CN11/(Formulas!$A$3*1),CN11/(Formulas!$A$3*2))),1)*$C11))</f>
        <v>0</v>
      </c>
      <c r="CQ11" s="101"/>
      <c r="CR11" s="77"/>
      <c r="CS11" s="77"/>
      <c r="CT11" s="80">
        <f>IF($C11="",ROUND(MIN(1,IF(Input!$A$11="Weekly",CR11/(Formulas!$A$3*1),CR11/(Formulas!$A$3*2))),1),IF(TEXT(ISNUMBER($C11),"#####")="False",ROUND(MIN(1,IF(Input!$A$11="Weekly",CR11/(Formulas!$A$3*1),CR11/(Formulas!$A$3*2))),1),ROUND(MIN(1,IF(Input!$A$11="Weekly",CR11/(Formulas!$A$3*1),CR11/(Formulas!$A$3*2))),1)*$C11))</f>
        <v>0</v>
      </c>
      <c r="CU11" s="101"/>
      <c r="CV11" s="77"/>
      <c r="CW11" s="77"/>
      <c r="CX11" s="80">
        <f>IF($C11="",ROUND(MIN(1,IF(Input!$A$11="Weekly",CV11/(Formulas!$A$3*1),CV11/(Formulas!$A$3*2))),1),IF(TEXT(ISNUMBER($C11),"#####")="False",ROUND(MIN(1,IF(Input!$A$11="Weekly",CV11/(Formulas!$A$3*1),CV11/(Formulas!$A$3*2))),1),ROUND(MIN(1,IF(Input!$A$11="Weekly",CV11/(Formulas!$A$3*1),CV11/(Formulas!$A$3*2))),1)*$C11))</f>
        <v>0</v>
      </c>
      <c r="CY11" s="101"/>
      <c r="CZ11" s="77"/>
      <c r="DA11" s="77"/>
      <c r="DB11" s="80">
        <f>IF($C11="",ROUND(MIN(1,IF(Input!$A$11="Weekly",CZ11/(Formulas!$A$3*1),CZ11/(Formulas!$A$3*2))),1),IF(TEXT(ISNUMBER($C11),"#####")="False",ROUND(MIN(1,IF(Input!$A$11="Weekly",CZ11/(Formulas!$A$3*1),CZ11/(Formulas!$A$3*2))),1),ROUND(MIN(1,IF(Input!$A$11="Weekly",CZ11/(Formulas!$A$3*1),CZ11/(Formulas!$A$3*2))),1)*$C11))</f>
        <v>0</v>
      </c>
      <c r="DC11" s="79"/>
      <c r="DD11" s="77"/>
      <c r="DE11" s="77"/>
      <c r="DF11" s="80">
        <f>IF($C11="",ROUND(MIN(1,IF(Input!$A$11="Weekly",DD11/(Formulas!$A$3*1),DD11/(Formulas!$A$3*2))),1),IF(TEXT(ISNUMBER($C11),"#####")="False",ROUND(MIN(1,IF(Input!$A$11="Weekly",DD11/(Formulas!$A$3*1),DD11/(Formulas!$A$3*2))),1),ROUND(MIN(1,IF(Input!$A$11="Weekly",DD11/(Formulas!$A$3*1),DD11/(Formulas!$A$3*2))),1)*$C11))</f>
        <v>0</v>
      </c>
      <c r="DG11" s="79"/>
      <c r="DH11" s="77"/>
      <c r="DI11" s="77"/>
      <c r="DJ11" s="80">
        <f>IF($C11="",ROUND(MIN(1,IF(Input!$A$11="Weekly",DH11/(Formulas!$A$3*1),DH11/(Formulas!$A$3*2))),1),IF(TEXT(ISNUMBER($C11),"#####")="False",ROUND(MIN(1,IF(Input!$A$11="Weekly",DH11/(Formulas!$A$3*1),DH11/(Formulas!$A$3*2))),1),ROUND(MIN(1,IF(Input!$A$11="Weekly",DH11/(Formulas!$A$3*1),DH11/(Formulas!$A$3*2))),1)*$C11))</f>
        <v>0</v>
      </c>
      <c r="DK11" s="79"/>
      <c r="DL11" s="77"/>
      <c r="DM11" s="77"/>
      <c r="DN11" s="80">
        <f>IF($C11="",ROUND(MIN(1,IF(Input!$A$11="Weekly",DL11/(Formulas!$A$3*1),DL11/(Formulas!$A$3*2))),1),IF(TEXT(ISNUMBER($C11),"#####")="False",ROUND(MIN(1,IF(Input!$A$11="Weekly",DL11/(Formulas!$A$3*1),DL11/(Formulas!$A$3*2))),1),ROUND(MIN(1,IF(Input!$A$11="Weekly",DL11/(Formulas!$A$3*1),DL11/(Formulas!$A$3*2))),1)*$C11))</f>
        <v>0</v>
      </c>
      <c r="DO11" s="79"/>
      <c r="DP11" s="77"/>
      <c r="DQ11" s="77"/>
      <c r="DR11" s="80">
        <f>IF($C11="",ROUND(MIN(1,IF(Input!$A$11="Weekly",DP11/(Formulas!$A$3*1),DP11/(Formulas!$A$3*2))),1),IF(TEXT(ISNUMBER($C11),"#####")="False",ROUND(MIN(1,IF(Input!$A$11="Weekly",DP11/(Formulas!$A$3*1),DP11/(Formulas!$A$3*2))),1),ROUND(MIN(1,IF(Input!$A$11="Weekly",DP11/(Formulas!$A$3*1),DP11/(Formulas!$A$3*2))),1)*$C11))</f>
        <v>0</v>
      </c>
      <c r="DS11" s="79"/>
      <c r="DT11" s="77"/>
      <c r="DU11" s="77"/>
      <c r="DV11" s="80">
        <f>IF($C11="",ROUND(MIN(1,IF(Input!$A$11="Weekly",DT11/(Formulas!$A$3*1),DT11/(Formulas!$A$3*2))),1),IF(TEXT(ISNUMBER($C11),"#####")="False",ROUND(MIN(1,IF(Input!$A$11="Weekly",DT11/(Formulas!$A$3*1),DT11/(Formulas!$A$3*2))),1),ROUND(MIN(1,IF(Input!$A$11="Weekly",DT11/(Formulas!$A$3*1),DT11/(Formulas!$A$3*2))),1)*$C11))</f>
        <v>0</v>
      </c>
      <c r="DW11" s="79"/>
      <c r="DX11" s="77"/>
      <c r="DY11" s="77"/>
      <c r="DZ11" s="80">
        <f>IF($C11="",ROUND(MIN(1,IF(Input!$A$11="Weekly",DX11/(Formulas!$A$3*1),DX11/(Formulas!$A$3*2))),1),IF(TEXT(ISNUMBER($C11),"#####")="False",ROUND(MIN(1,IF(Input!$A$11="Weekly",DX11/(Formulas!$A$3*1),DX11/(Formulas!$A$3*2))),1),ROUND(MIN(1,IF(Input!$A$11="Weekly",DX11/(Formulas!$A$3*1),DX11/(Formulas!$A$3*2))),1)*$C11))</f>
        <v>0</v>
      </c>
      <c r="EA11" s="79"/>
      <c r="EB11" s="77"/>
      <c r="EC11" s="77"/>
      <c r="ED11" s="80">
        <f>IF($C11="",ROUND(MIN(1,IF(Input!$A$11="Weekly",EB11/(Formulas!$A$3*1),EB11/(Formulas!$A$3*2))),1),IF(TEXT(ISNUMBER($C11),"#####")="False",ROUND(MIN(1,IF(Input!$A$11="Weekly",EB11/(Formulas!$A$3*1),EB11/(Formulas!$A$3*2))),1),ROUND(MIN(1,IF(Input!$A$11="Weekly",EB11/(Formulas!$A$3*1),EB11/(Formulas!$A$3*2))),1)*$C11))</f>
        <v>0</v>
      </c>
      <c r="EE11" s="79"/>
      <c r="EF11" s="77"/>
      <c r="EG11" s="77"/>
      <c r="EH11" s="80">
        <f>IF($C11="",ROUND(MIN(1,IF(Input!$A$11="Weekly",EF11/(Formulas!$A$3*1),EF11/(Formulas!$A$3*2))),1),IF(TEXT(ISNUMBER($C11),"#####")="False",ROUND(MIN(1,IF(Input!$A$11="Weekly",EF11/(Formulas!$A$3*1),EF11/(Formulas!$A$3*2))),1),ROUND(MIN(1,IF(Input!$A$11="Weekly",EF11/(Formulas!$A$3*1),EF11/(Formulas!$A$3*2))),1)*$C11))</f>
        <v>0</v>
      </c>
      <c r="EI11" s="79"/>
      <c r="EJ11" s="77"/>
      <c r="EK11" s="77"/>
      <c r="EL11" s="80">
        <f>IF($C11="",ROUND(MIN(1,IF(Input!$A$11="Weekly",EJ11/(Formulas!$A$3*1),EJ11/(Formulas!$A$3*2))),1),IF(TEXT(ISNUMBER($C11),"#####")="False",ROUND(MIN(1,IF(Input!$A$11="Weekly",EJ11/(Formulas!$A$3*1),EJ11/(Formulas!$A$3*2))),1),ROUND(MIN(1,IF(Input!$A$11="Weekly",EJ11/(Formulas!$A$3*1),EJ11/(Formulas!$A$3*2))),1)*$C11))</f>
        <v>0</v>
      </c>
      <c r="EM11" s="79"/>
      <c r="EN11" s="77"/>
      <c r="EO11" s="77"/>
      <c r="EP11" s="80">
        <f>IF($C11="",ROUND(MIN(1,IF(Input!$A$11="Weekly",EN11/(Formulas!$A$3*1),EN11/(Formulas!$A$3*2))),1),IF(TEXT(ISNUMBER($C11),"#####")="False",ROUND(MIN(1,IF(Input!$A$11="Weekly",EN11/(Formulas!$A$3*1),EN11/(Formulas!$A$3*2))),1),ROUND(MIN(1,IF(Input!$A$11="Weekly",EN11/(Formulas!$A$3*1),EN11/(Formulas!$A$3*2))),1)*$C11))</f>
        <v>0</v>
      </c>
      <c r="EQ11" s="79"/>
      <c r="ER11" s="77"/>
      <c r="ES11" s="77"/>
      <c r="ET11" s="80">
        <f>IF($C11="",ROUND(MIN(1,IF(Input!$A$11="Weekly",ER11/(Formulas!$A$3*1),ER11/(Formulas!$A$3*2))),1),IF(TEXT(ISNUMBER($C11),"#####")="False",ROUND(MIN(1,IF(Input!$A$11="Weekly",ER11/(Formulas!$A$3*1),ER11/(Formulas!$A$3*2))),1),ROUND(MIN(1,IF(Input!$A$11="Weekly",ER11/(Formulas!$A$3*1),ER11/(Formulas!$A$3*2))),1)*$C11))</f>
        <v>0</v>
      </c>
      <c r="EU11" s="79"/>
      <c r="EV11" s="77"/>
      <c r="EW11" s="77"/>
      <c r="EX11" s="80">
        <f>IF($C11="",ROUND(MIN(1,IF(Input!$A$11="Weekly",EV11/(Formulas!$A$3*1),EV11/(Formulas!$A$3*2))),1),IF(TEXT(ISNUMBER($C11),"#####")="False",ROUND(MIN(1,IF(Input!$A$11="Weekly",EV11/(Formulas!$A$3*1),EV11/(Formulas!$A$3*2))),1),ROUND(MIN(1,IF(Input!$A$11="Weekly",EV11/(Formulas!$A$3*1),EV11/(Formulas!$A$3*2))),1)*$C11))</f>
        <v>0</v>
      </c>
      <c r="EY11" s="79"/>
      <c r="EZ11" s="77"/>
      <c r="FA11" s="77"/>
      <c r="FB11" s="80">
        <f>IF($C11="",ROUND(MIN(1,IF(Input!$A$11="Weekly",EZ11/(Formulas!$A$3*1),EZ11/(Formulas!$A$3*2))),1),IF(TEXT(ISNUMBER($C11),"#####")="False",ROUND(MIN(1,IF(Input!$A$11="Weekly",EZ11/(Formulas!$A$3*1),EZ11/(Formulas!$A$3*2))),1),ROUND(MIN(1,IF(Input!$A$11="Weekly",EZ11/(Formulas!$A$3*1),EZ11/(Formulas!$A$3*2))),1)*$C11))</f>
        <v>0</v>
      </c>
      <c r="FC11" s="79"/>
      <c r="FD11" s="77"/>
      <c r="FE11" s="77"/>
      <c r="FF11" s="80">
        <f>IF($C11="",ROUND(MIN(1,IF(Input!$A$11="Weekly",FD11/(Formulas!$A$3*1),FD11/(Formulas!$A$3*2))),1),IF(TEXT(ISNUMBER($C11),"#####")="False",ROUND(MIN(1,IF(Input!$A$11="Weekly",FD11/(Formulas!$A$3*1),FD11/(Formulas!$A$3*2))),1),ROUND(MIN(1,IF(Input!$A$11="Weekly",FD11/(Formulas!$A$3*1),FD11/(Formulas!$A$3*2))),1)*$C11))</f>
        <v>0</v>
      </c>
      <c r="FG11" s="79"/>
      <c r="FH11" s="77"/>
      <c r="FI11" s="77"/>
      <c r="FJ11" s="80">
        <f>IF($C11="",ROUND(MIN(1,IF(Input!$A$11="Weekly",FH11/(Formulas!$A$3*1),FH11/(Formulas!$A$3*2))),1),IF(TEXT(ISNUMBER($C11),"#####")="False",ROUND(MIN(1,IF(Input!$A$11="Weekly",FH11/(Formulas!$A$3*1),FH11/(Formulas!$A$3*2))),1),ROUND(MIN(1,IF(Input!$A$11="Weekly",FH11/(Formulas!$A$3*1),FH11/(Formulas!$A$3*2))),1)*$C11))</f>
        <v>0</v>
      </c>
      <c r="FK11" s="79"/>
      <c r="FL11" s="77"/>
      <c r="FM11" s="77"/>
      <c r="FN11" s="80">
        <f>IF($C11="",ROUND(MIN(1,IF(Input!$A$11="Weekly",FL11/(Formulas!$A$3*1),FL11/(Formulas!$A$3*2))),1),IF(TEXT(ISNUMBER($C11),"#####")="False",ROUND(MIN(1,IF(Input!$A$11="Weekly",FL11/(Formulas!$A$3*1),FL11/(Formulas!$A$3*2))),1),ROUND(MIN(1,IF(Input!$A$11="Weekly",FL11/(Formulas!$A$3*1),FL11/(Formulas!$A$3*2))),1)*$C11))</f>
        <v>0</v>
      </c>
      <c r="FO11" s="79"/>
      <c r="FP11" s="77"/>
      <c r="FQ11" s="77"/>
      <c r="FR11" s="80">
        <f>IF($C11="",ROUND(MIN(1,IF(Input!$A$11="Weekly",FP11/(Formulas!$A$3*1),FP11/(Formulas!$A$3*2))),1),IF(TEXT(ISNUMBER($C11),"#####")="False",ROUND(MIN(1,IF(Input!$A$11="Weekly",FP11/(Formulas!$A$3*1),FP11/(Formulas!$A$3*2))),1),ROUND(MIN(1,IF(Input!$A$11="Weekly",FP11/(Formulas!$A$3*1),FP11/(Formulas!$A$3*2))),1)*$C11))</f>
        <v>0</v>
      </c>
      <c r="FS11" s="79"/>
      <c r="FT11" s="77"/>
      <c r="FU11" s="77"/>
      <c r="FV11" s="80">
        <f>IF($C11="",ROUND(MIN(1,IF(Input!$A$11="Weekly",FT11/(Formulas!$A$3*1),FT11/(Formulas!$A$3*2))),1),IF(TEXT(ISNUMBER($C11),"#####")="False",ROUND(MIN(1,IF(Input!$A$11="Weekly",FT11/(Formulas!$A$3*1),FT11/(Formulas!$A$3*2))),1),ROUND(MIN(1,IF(Input!$A$11="Weekly",FT11/(Formulas!$A$3*1),FT11/(Formulas!$A$3*2))),1)*$C11))</f>
        <v>0</v>
      </c>
      <c r="FW11" s="79"/>
      <c r="FX11" s="77"/>
      <c r="FY11" s="77"/>
      <c r="FZ11" s="80">
        <f>IF($C11="",ROUND(MIN(1,IF(Input!$A$11="Weekly",FX11/(Formulas!$A$3*1),FX11/(Formulas!$A$3*2))),1),IF(TEXT(ISNUMBER($C11),"#####")="False",ROUND(MIN(1,IF(Input!$A$11="Weekly",FX11/(Formulas!$A$3*1),FX11/(Formulas!$A$3*2))),1),ROUND(MIN(1,IF(Input!$A$11="Weekly",FX11/(Formulas!$A$3*1),FX11/(Formulas!$A$3*2))),1)*$C11))</f>
        <v>0</v>
      </c>
      <c r="GA11" s="79"/>
      <c r="GB11" s="77"/>
      <c r="GC11" s="77"/>
      <c r="GD11" s="80">
        <f>IF($C11="",ROUND(MIN(1,IF(Input!$A$11="Weekly",GB11/(Formulas!$A$3*1),GB11/(Formulas!$A$3*2))),1),IF(TEXT(ISNUMBER($C11),"#####")="False",ROUND(MIN(1,IF(Input!$A$11="Weekly",GB11/(Formulas!$A$3*1),GB11/(Formulas!$A$3*2))),1),ROUND(MIN(1,IF(Input!$A$11="Weekly",GB11/(Formulas!$A$3*1),GB11/(Formulas!$A$3*2))),1)*$C11))</f>
        <v>0</v>
      </c>
      <c r="GE11" s="79"/>
      <c r="GF11" s="77"/>
      <c r="GG11" s="77"/>
      <c r="GH11" s="80">
        <f>IF($C11="",ROUND(MIN(1,IF(Input!$A$11="Weekly",GF11/(Formulas!$A$3*1),GF11/(Formulas!$A$3*2))),1),IF(TEXT(ISNUMBER($C11),"#####")="False",ROUND(MIN(1,IF(Input!$A$11="Weekly",GF11/(Formulas!$A$3*1),GF11/(Formulas!$A$3*2))),1),ROUND(MIN(1,IF(Input!$A$11="Weekly",GF11/(Formulas!$A$3*1),GF11/(Formulas!$A$3*2))),1)*$C11))</f>
        <v>0</v>
      </c>
      <c r="GI11" s="79"/>
      <c r="GJ11" s="77"/>
      <c r="GK11" s="77"/>
      <c r="GL11" s="80">
        <f>IF($C11="",ROUND(MIN(1,IF(Input!$A$11="Weekly",GJ11/(Formulas!$A$3*1),GJ11/(Formulas!$A$3*2))),1),IF(TEXT(ISNUMBER($C11),"#####")="False",ROUND(MIN(1,IF(Input!$A$11="Weekly",GJ11/(Formulas!$A$3*1),GJ11/(Formulas!$A$3*2))),1),ROUND(MIN(1,IF(Input!$A$11="Weekly",GJ11/(Formulas!$A$3*1),GJ11/(Formulas!$A$3*2))),1)*$C11))</f>
        <v>0</v>
      </c>
      <c r="GM11" s="79"/>
      <c r="GN11" s="77"/>
      <c r="GO11" s="77"/>
      <c r="GP11" s="80">
        <f>IF($C11="",ROUND(MIN(1,IF(Input!$A$11="Weekly",GN11/(Formulas!$A$3*1),GN11/(Formulas!$A$3*2))),1),IF(TEXT(ISNUMBER($C11),"#####")="False",ROUND(MIN(1,IF(Input!$A$11="Weekly",GN11/(Formulas!$A$3*1),GN11/(Formulas!$A$3*2))),1),ROUND(MIN(1,IF(Input!$A$11="Weekly",GN11/(Formulas!$A$3*1),GN11/(Formulas!$A$3*2))),1)*$C11))</f>
        <v>0</v>
      </c>
      <c r="GQ11" s="79"/>
      <c r="GR11" s="77"/>
      <c r="GS11" s="77"/>
      <c r="GT11" s="80">
        <f>IF($C11="",ROUND(MIN(1,IF(Input!$A$11="Weekly",GR11/(Formulas!$A$3*1),GR11/(Formulas!$A$3*2))),1),IF(TEXT(ISNUMBER($C11),"#####")="False",ROUND(MIN(1,IF(Input!$A$11="Weekly",GR11/(Formulas!$A$3*1),GR11/(Formulas!$A$3*2))),1),ROUND(MIN(1,IF(Input!$A$11="Weekly",GR11/(Formulas!$A$3*1),GR11/(Formulas!$A$3*2))),1)*$C11))</f>
        <v>0</v>
      </c>
      <c r="GU11" s="79"/>
      <c r="GV11" s="77"/>
      <c r="GW11" s="77"/>
      <c r="GX11" s="80">
        <f>IF($C11="",ROUND(MIN(1,IF(Input!$A$11="Weekly",GV11/(Formulas!$A$3*1),GV11/(Formulas!$A$3*2))),1),IF(TEXT(ISNUMBER($C11),"#####")="False",ROUND(MIN(1,IF(Input!$A$11="Weekly",GV11/(Formulas!$A$3*1),GV11/(Formulas!$A$3*2))),1),ROUND(MIN(1,IF(Input!$A$11="Weekly",GV11/(Formulas!$A$3*1),GV11/(Formulas!$A$3*2))),1)*$C11))</f>
        <v>0</v>
      </c>
      <c r="GY11" s="79"/>
      <c r="GZ11" s="77"/>
      <c r="HA11" s="77"/>
      <c r="HB11" s="80">
        <f>IF($C11="",ROUND(MIN(1,IF(Input!$A$11="Weekly",GZ11/(Formulas!$A$3*1),GZ11/(Formulas!$A$3*2))),1),IF(TEXT(ISNUMBER($C11),"#####")="False",ROUND(MIN(1,IF(Input!$A$11="Weekly",GZ11/(Formulas!$A$3*1),GZ11/(Formulas!$A$3*2))),1),ROUND(MIN(1,IF(Input!$A$11="Weekly",GZ11/(Formulas!$A$3*1),GZ11/(Formulas!$A$3*2))),1)*$C11))</f>
        <v>0</v>
      </c>
      <c r="HC11" s="79"/>
      <c r="HD11" s="77"/>
      <c r="HE11" s="77"/>
      <c r="HF11" s="80">
        <f>IF($C11="",ROUND(MIN(1,IF(Input!$A$11="Weekly",HD11/(Formulas!$A$3*1),HD11/(Formulas!$A$3*2))),1),IF(TEXT(ISNUMBER($C11),"#####")="False",ROUND(MIN(1,IF(Input!$A$11="Weekly",HD11/(Formulas!$A$3*1),HD11/(Formulas!$A$3*2))),1),ROUND(MIN(1,IF(Input!$A$11="Weekly",HD11/(Formulas!$A$3*1),HD11/(Formulas!$A$3*2))),1)*$C11))</f>
        <v>0</v>
      </c>
      <c r="HG11" s="79"/>
      <c r="HH11" s="35"/>
      <c r="HI11" s="35">
        <f t="shared" ref="HI11:HI61" si="0">E11+I11+M11+Q11+U11+Y11+AC11+AG11+AK11+AO11+AS11+AW11+BA11</f>
        <v>0</v>
      </c>
      <c r="HJ11" s="35"/>
      <c r="HK11" s="35">
        <f t="shared" ref="HK11:HK61" si="1">BE11+BI11+BM11+BQ11+BU11+BY11+CC11+CG11+CK11+CO11+CS11+CW11+DA11</f>
        <v>0</v>
      </c>
      <c r="HL11" s="35"/>
      <c r="HM11" s="35">
        <f t="shared" ref="HM11:HM61" si="2">DE11+DI11+DM11+DQ11+DU11+DY11+EC11+EG11+EK11+EO11+ES11+EW11+FA11</f>
        <v>0</v>
      </c>
      <c r="HN11" s="35"/>
      <c r="HO11" s="35">
        <f>FE11+FI11+FM11+FQ11+FU11+FY11+GC11+GG11+GK11+GO11+GS11+GW11+HA11</f>
        <v>0</v>
      </c>
      <c r="HP11" s="35"/>
      <c r="HQ11" s="35"/>
      <c r="HR11" s="35"/>
      <c r="HS11" s="35"/>
      <c r="HT11" s="35"/>
    </row>
    <row r="12" spans="1:228" x14ac:dyDescent="0.25">
      <c r="B12" s="74"/>
      <c r="D12" s="77"/>
      <c r="E12" s="77"/>
      <c r="F12" s="80">
        <f>IF($C12="",ROUND(MIN(1,IF(Input!$A$11="Weekly",D12/(Formulas!$A$3*1),D12/(Formulas!$A$3*2))),1),IF(TEXT(ISNUMBER($C12),"#####")="False",ROUND(MIN(1,IF(Input!$A$11="Weekly",D12/(Formulas!$A$3*1),D12/(Formulas!$A$3*2))),1),ROUND(MIN(1,IF(Input!$A$11="Weekly",D12/(Formulas!$A$3*1),D12/(Formulas!$A$3*2))),1)*$C12))</f>
        <v>0</v>
      </c>
      <c r="G12" s="101"/>
      <c r="H12" s="77"/>
      <c r="I12" s="77"/>
      <c r="J12" s="80">
        <f>IF($C12="",ROUND(MIN(1,IF(Input!$A$11="Weekly",H12/(Formulas!$A$3*1),H12/(Formulas!$A$3*2))),1),IF(TEXT(ISNUMBER($C12),"#####")="False",ROUND(MIN(1,IF(Input!$A$11="Weekly",H12/(Formulas!$A$3*1),H12/(Formulas!$A$3*2))),1),ROUND(MIN(1,IF(Input!$A$11="Weekly",H12/(Formulas!$A$3*1),H12/(Formulas!$A$3*2))),1)*$C12))</f>
        <v>0</v>
      </c>
      <c r="K12" s="101"/>
      <c r="L12" s="77"/>
      <c r="M12" s="77"/>
      <c r="N12" s="80">
        <f>IF($C12="",ROUND(MIN(1,IF(Input!$A$11="Weekly",L12/(Formulas!$A$3*1),L12/(Formulas!$A$3*2))),1),IF(TEXT(ISNUMBER($C12),"#####")="False",ROUND(MIN(1,IF(Input!$A$11="Weekly",L12/(Formulas!$A$3*1),L12/(Formulas!$A$3*2))),1),ROUND(MIN(1,IF(Input!$A$11="Weekly",L12/(Formulas!$A$3*1),L12/(Formulas!$A$3*2))),1)*$C12))</f>
        <v>0</v>
      </c>
      <c r="O12" s="101"/>
      <c r="P12" s="77"/>
      <c r="Q12" s="77"/>
      <c r="R12" s="80">
        <f>IF($C12="",ROUND(MIN(1,IF(Input!$A$11="Weekly",P12/(Formulas!$A$3*1),P12/(Formulas!$A$3*2))),1),IF(TEXT(ISNUMBER($C12),"#####")="False",ROUND(MIN(1,IF(Input!$A$11="Weekly",P12/(Formulas!$A$3*1),P12/(Formulas!$A$3*2))),1),ROUND(MIN(1,IF(Input!$A$11="Weekly",P12/(Formulas!$A$3*1),P12/(Formulas!$A$3*2))),1)*$C12))</f>
        <v>0</v>
      </c>
      <c r="S12" s="101"/>
      <c r="T12" s="77"/>
      <c r="U12" s="77"/>
      <c r="V12" s="80">
        <f>IF($C12="",ROUND(MIN(1,IF(Input!$A$11="Weekly",T12/(Formulas!$A$3*1),T12/(Formulas!$A$3*2))),1),IF(TEXT(ISNUMBER($C12),"#####")="False",ROUND(MIN(1,IF(Input!$A$11="Weekly",T12/(Formulas!$A$3*1),T12/(Formulas!$A$3*2))),1),ROUND(MIN(1,IF(Input!$A$11="Weekly",T12/(Formulas!$A$3*1),T12/(Formulas!$A$3*2))),1)*$C12))</f>
        <v>0</v>
      </c>
      <c r="W12" s="101"/>
      <c r="X12" s="77"/>
      <c r="Y12" s="77"/>
      <c r="Z12" s="80">
        <f>IF($C12="",ROUND(MIN(1,IF(Input!$A$11="Weekly",X12/(Formulas!$A$3*1),X12/(Formulas!$A$3*2))),1),IF(TEXT(ISNUMBER($C12),"#####")="False",ROUND(MIN(1,IF(Input!$A$11="Weekly",X12/(Formulas!$A$3*1),X12/(Formulas!$A$3*2))),1),ROUND(MIN(1,IF(Input!$A$11="Weekly",X12/(Formulas!$A$3*1),X12/(Formulas!$A$3*2))),1)*$C12))</f>
        <v>0</v>
      </c>
      <c r="AA12" s="101"/>
      <c r="AB12" s="77"/>
      <c r="AC12" s="77"/>
      <c r="AD12" s="80">
        <f>IF($C12="",ROUND(MIN(1,IF(Input!$A$11="Weekly",AB12/(Formulas!$A$3*1),AB12/(Formulas!$A$3*2))),1),IF(TEXT(ISNUMBER($C12),"#####")="False",ROUND(MIN(1,IF(Input!$A$11="Weekly",AB12/(Formulas!$A$3*1),AB12/(Formulas!$A$3*2))),1),ROUND(MIN(1,IF(Input!$A$11="Weekly",AB12/(Formulas!$A$3*1),AB12/(Formulas!$A$3*2))),1)*$C12))</f>
        <v>0</v>
      </c>
      <c r="AE12" s="101"/>
      <c r="AF12" s="77"/>
      <c r="AG12" s="77"/>
      <c r="AH12" s="80">
        <f>IF($C12="",ROUND(MIN(1,IF(Input!$A$11="Weekly",AF12/(Formulas!$A$3*1),AF12/(Formulas!$A$3*2))),1),IF(TEXT(ISNUMBER($C12),"#####")="False",ROUND(MIN(1,IF(Input!$A$11="Weekly",AF12/(Formulas!$A$3*1),AF12/(Formulas!$A$3*2))),1),ROUND(MIN(1,IF(Input!$A$11="Weekly",AF12/(Formulas!$A$3*1),AF12/(Formulas!$A$3*2))),1)*$C12))</f>
        <v>0</v>
      </c>
      <c r="AI12" s="101"/>
      <c r="AJ12" s="77"/>
      <c r="AK12" s="77"/>
      <c r="AL12" s="80">
        <f>IF($C12="",ROUND(MIN(1,IF(Input!$A$11="Weekly",AJ12/(Formulas!$A$3*1),AJ12/(Formulas!$A$3*2))),1),IF(TEXT(ISNUMBER($C12),"#####")="False",ROUND(MIN(1,IF(Input!$A$11="Weekly",AJ12/(Formulas!$A$3*1),AJ12/(Formulas!$A$3*2))),1),ROUND(MIN(1,IF(Input!$A$11="Weekly",AJ12/(Formulas!$A$3*1),AJ12/(Formulas!$A$3*2))),1)*$C12))</f>
        <v>0</v>
      </c>
      <c r="AM12" s="101"/>
      <c r="AN12" s="77"/>
      <c r="AO12" s="77"/>
      <c r="AP12" s="80">
        <f>IF($C12="",ROUND(MIN(1,IF(Input!$A$11="Weekly",AN12/(Formulas!$A$3*1),AN12/(Formulas!$A$3*2))),1),IF(TEXT(ISNUMBER($C12),"#####")="False",ROUND(MIN(1,IF(Input!$A$11="Weekly",AN12/(Formulas!$A$3*1),AN12/(Formulas!$A$3*2))),1),ROUND(MIN(1,IF(Input!$A$11="Weekly",AN12/(Formulas!$A$3*1),AN12/(Formulas!$A$3*2))),1)*$C12))</f>
        <v>0</v>
      </c>
      <c r="AQ12" s="101"/>
      <c r="AR12" s="77"/>
      <c r="AS12" s="77"/>
      <c r="AT12" s="80">
        <f>IF($C12="",ROUND(MIN(1,IF(Input!$A$11="Weekly",AR12/(Formulas!$A$3*1),AR12/(Formulas!$A$3*2))),1),IF(TEXT(ISNUMBER($C12),"#####")="False",ROUND(MIN(1,IF(Input!$A$11="Weekly",AR12/(Formulas!$A$3*1),AR12/(Formulas!$A$3*2))),1),ROUND(MIN(1,IF(Input!$A$11="Weekly",AR12/(Formulas!$A$3*1),AR12/(Formulas!$A$3*2))),1)*$C12))</f>
        <v>0</v>
      </c>
      <c r="AU12" s="101"/>
      <c r="AV12" s="77"/>
      <c r="AW12" s="77"/>
      <c r="AX12" s="80">
        <f>IF($C12="",ROUND(MIN(1,IF(Input!$A$11="Weekly",AV12/(Formulas!$A$3*1),AV12/(Formulas!$A$3*2))),1),IF(TEXT(ISNUMBER($C12),"#####")="False",ROUND(MIN(1,IF(Input!$A$11="Weekly",AV12/(Formulas!$A$3*1),AV12/(Formulas!$A$3*2))),1),ROUND(MIN(1,IF(Input!$A$11="Weekly",AV12/(Formulas!$A$3*1),AV12/(Formulas!$A$3*2))),1)*$C12))</f>
        <v>0</v>
      </c>
      <c r="AY12" s="101"/>
      <c r="AZ12" s="77"/>
      <c r="BA12" s="77"/>
      <c r="BB12" s="80">
        <f>IF($C12="",ROUND(MIN(1,IF(Input!$A$11="Weekly",AZ12/(Formulas!$A$3*1),AZ12/(Formulas!$A$3*2))),1),IF(TEXT(ISNUMBER($C12),"#####")="False",ROUND(MIN(1,IF(Input!$A$11="Weekly",AZ12/(Formulas!$A$3*1),AZ12/(Formulas!$A$3*2))),1),ROUND(MIN(1,IF(Input!$A$11="Weekly",AZ12/(Formulas!$A$3*1),AZ12/(Formulas!$A$3*2))),1)*$C12))</f>
        <v>0</v>
      </c>
      <c r="BC12" s="101"/>
      <c r="BD12" s="77"/>
      <c r="BE12" s="77"/>
      <c r="BF12" s="80">
        <f>IF($C12="",ROUND(MIN(1,IF(Input!$A$11="Weekly",BD12/(Formulas!$A$3*1),BD12/(Formulas!$A$3*2))),1),IF(TEXT(ISNUMBER($C12),"#####")="False",ROUND(MIN(1,IF(Input!$A$11="Weekly",BD12/(Formulas!$A$3*1),BD12/(Formulas!$A$3*2))),1),ROUND(MIN(1,IF(Input!$A$11="Weekly",BD12/(Formulas!$A$3*1),BD12/(Formulas!$A$3*2))),1)*$C12))</f>
        <v>0</v>
      </c>
      <c r="BG12" s="101"/>
      <c r="BH12" s="77"/>
      <c r="BI12" s="77"/>
      <c r="BJ12" s="80">
        <f>IF($C12="",ROUND(MIN(1,IF(Input!$A$11="Weekly",BH12/(Formulas!$A$3*1),BH12/(Formulas!$A$3*2))),1),IF(TEXT(ISNUMBER($C12),"#####")="False",ROUND(MIN(1,IF(Input!$A$11="Weekly",BH12/(Formulas!$A$3*1),BH12/(Formulas!$A$3*2))),1),ROUND(MIN(1,IF(Input!$A$11="Weekly",BH12/(Formulas!$A$3*1),BH12/(Formulas!$A$3*2))),1)*$C12))</f>
        <v>0</v>
      </c>
      <c r="BK12" s="101"/>
      <c r="BL12" s="77"/>
      <c r="BM12" s="77"/>
      <c r="BN12" s="80">
        <f>IF($C12="",ROUND(MIN(1,IF(Input!$A$11="Weekly",BL12/(Formulas!$A$3*1),BL12/(Formulas!$A$3*2))),1),IF(TEXT(ISNUMBER($C12),"#####")="False",ROUND(MIN(1,IF(Input!$A$11="Weekly",BL12/(Formulas!$A$3*1),BL12/(Formulas!$A$3*2))),1),ROUND(MIN(1,IF(Input!$A$11="Weekly",BL12/(Formulas!$A$3*1),BL12/(Formulas!$A$3*2))),1)*$C12))</f>
        <v>0</v>
      </c>
      <c r="BO12" s="101"/>
      <c r="BP12" s="77"/>
      <c r="BQ12" s="77"/>
      <c r="BR12" s="80">
        <f>IF($C12="",ROUND(MIN(1,IF(Input!$A$11="Weekly",BP12/(Formulas!$A$3*1),BP12/(Formulas!$A$3*2))),1),IF(TEXT(ISNUMBER($C12),"#####")="False",ROUND(MIN(1,IF(Input!$A$11="Weekly",BP12/(Formulas!$A$3*1),BP12/(Formulas!$A$3*2))),1),ROUND(MIN(1,IF(Input!$A$11="Weekly",BP12/(Formulas!$A$3*1),BP12/(Formulas!$A$3*2))),1)*$C12))</f>
        <v>0</v>
      </c>
      <c r="BS12" s="101"/>
      <c r="BT12" s="77"/>
      <c r="BU12" s="77"/>
      <c r="BV12" s="80">
        <f>IF($C12="",ROUND(MIN(1,IF(Input!$A$11="Weekly",BT12/(Formulas!$A$3*1),BT12/(Formulas!$A$3*2))),1),IF(TEXT(ISNUMBER($C12),"#####")="False",ROUND(MIN(1,IF(Input!$A$11="Weekly",BT12/(Formulas!$A$3*1),BT12/(Formulas!$A$3*2))),1),ROUND(MIN(1,IF(Input!$A$11="Weekly",BT12/(Formulas!$A$3*1),BT12/(Formulas!$A$3*2))),1)*$C12))</f>
        <v>0</v>
      </c>
      <c r="BW12" s="101"/>
      <c r="BX12" s="77"/>
      <c r="BY12" s="77"/>
      <c r="BZ12" s="80">
        <f>IF($C12="",ROUND(MIN(1,IF(Input!$A$11="Weekly",BX12/(Formulas!$A$3*1),BX12/(Formulas!$A$3*2))),1),IF(TEXT(ISNUMBER($C12),"#####")="False",ROUND(MIN(1,IF(Input!$A$11="Weekly",BX12/(Formulas!$A$3*1),BX12/(Formulas!$A$3*2))),1),ROUND(MIN(1,IF(Input!$A$11="Weekly",BX12/(Formulas!$A$3*1),BX12/(Formulas!$A$3*2))),1)*$C12))</f>
        <v>0</v>
      </c>
      <c r="CA12" s="101"/>
      <c r="CB12" s="77"/>
      <c r="CC12" s="77"/>
      <c r="CD12" s="80">
        <f>IF($C12="",ROUND(MIN(1,IF(Input!$A$11="Weekly",CB12/(Formulas!$A$3*1),CB12/(Formulas!$A$3*2))),1),IF(TEXT(ISNUMBER($C12),"#####")="False",ROUND(MIN(1,IF(Input!$A$11="Weekly",CB12/(Formulas!$A$3*1),CB12/(Formulas!$A$3*2))),1),ROUND(MIN(1,IF(Input!$A$11="Weekly",CB12/(Formulas!$A$3*1),CB12/(Formulas!$A$3*2))),1)*$C12))</f>
        <v>0</v>
      </c>
      <c r="CE12" s="101"/>
      <c r="CF12" s="77"/>
      <c r="CG12" s="77"/>
      <c r="CH12" s="80">
        <f>IF($C12="",ROUND(MIN(1,IF(Input!$A$11="Weekly",CF12/(Formulas!$A$3*1),CF12/(Formulas!$A$3*2))),1),IF(TEXT(ISNUMBER($C12),"#####")="False",ROUND(MIN(1,IF(Input!$A$11="Weekly",CF12/(Formulas!$A$3*1),CF12/(Formulas!$A$3*2))),1),ROUND(MIN(1,IF(Input!$A$11="Weekly",CF12/(Formulas!$A$3*1),CF12/(Formulas!$A$3*2))),1)*$C12))</f>
        <v>0</v>
      </c>
      <c r="CI12" s="101"/>
      <c r="CJ12" s="77"/>
      <c r="CK12" s="77"/>
      <c r="CL12" s="80">
        <f>IF($C12="",ROUND(MIN(1,IF(Input!$A$11="Weekly",CJ12/(Formulas!$A$3*1),CJ12/(Formulas!$A$3*2))),1),IF(TEXT(ISNUMBER($C12),"#####")="False",ROUND(MIN(1,IF(Input!$A$11="Weekly",CJ12/(Formulas!$A$3*1),CJ12/(Formulas!$A$3*2))),1),ROUND(MIN(1,IF(Input!$A$11="Weekly",CJ12/(Formulas!$A$3*1),CJ12/(Formulas!$A$3*2))),1)*$C12))</f>
        <v>0</v>
      </c>
      <c r="CM12" s="101"/>
      <c r="CN12" s="77"/>
      <c r="CO12" s="77"/>
      <c r="CP12" s="80">
        <f>IF($C12="",ROUND(MIN(1,IF(Input!$A$11="Weekly",CN12/(Formulas!$A$3*1),CN12/(Formulas!$A$3*2))),1),IF(TEXT(ISNUMBER($C12),"#####")="False",ROUND(MIN(1,IF(Input!$A$11="Weekly",CN12/(Formulas!$A$3*1),CN12/(Formulas!$A$3*2))),1),ROUND(MIN(1,IF(Input!$A$11="Weekly",CN12/(Formulas!$A$3*1),CN12/(Formulas!$A$3*2))),1)*$C12))</f>
        <v>0</v>
      </c>
      <c r="CQ12" s="101"/>
      <c r="CR12" s="77"/>
      <c r="CS12" s="77"/>
      <c r="CT12" s="80">
        <f>IF($C12="",ROUND(MIN(1,IF(Input!$A$11="Weekly",CR12/(Formulas!$A$3*1),CR12/(Formulas!$A$3*2))),1),IF(TEXT(ISNUMBER($C12),"#####")="False",ROUND(MIN(1,IF(Input!$A$11="Weekly",CR12/(Formulas!$A$3*1),CR12/(Formulas!$A$3*2))),1),ROUND(MIN(1,IF(Input!$A$11="Weekly",CR12/(Formulas!$A$3*1),CR12/(Formulas!$A$3*2))),1)*$C12))</f>
        <v>0</v>
      </c>
      <c r="CU12" s="101"/>
      <c r="CV12" s="77"/>
      <c r="CW12" s="77"/>
      <c r="CX12" s="80">
        <f>IF($C12="",ROUND(MIN(1,IF(Input!$A$11="Weekly",CV12/(Formulas!$A$3*1),CV12/(Formulas!$A$3*2))),1),IF(TEXT(ISNUMBER($C12),"#####")="False",ROUND(MIN(1,IF(Input!$A$11="Weekly",CV12/(Formulas!$A$3*1),CV12/(Formulas!$A$3*2))),1),ROUND(MIN(1,IF(Input!$A$11="Weekly",CV12/(Formulas!$A$3*1),CV12/(Formulas!$A$3*2))),1)*$C12))</f>
        <v>0</v>
      </c>
      <c r="CY12" s="101"/>
      <c r="CZ12" s="77"/>
      <c r="DA12" s="77"/>
      <c r="DB12" s="80">
        <f>IF($C12="",ROUND(MIN(1,IF(Input!$A$11="Weekly",CZ12/(Formulas!$A$3*1),CZ12/(Formulas!$A$3*2))),1),IF(TEXT(ISNUMBER($C12),"#####")="False",ROUND(MIN(1,IF(Input!$A$11="Weekly",CZ12/(Formulas!$A$3*1),CZ12/(Formulas!$A$3*2))),1),ROUND(MIN(1,IF(Input!$A$11="Weekly",CZ12/(Formulas!$A$3*1),CZ12/(Formulas!$A$3*2))),1)*$C12))</f>
        <v>0</v>
      </c>
      <c r="DC12" s="79"/>
      <c r="DD12" s="77"/>
      <c r="DE12" s="77"/>
      <c r="DF12" s="80">
        <f>IF($C12="",ROUND(MIN(1,IF(Input!$A$11="Weekly",DD12/(Formulas!$A$3*1),DD12/(Formulas!$A$3*2))),1),IF(TEXT(ISNUMBER($C12),"#####")="False",ROUND(MIN(1,IF(Input!$A$11="Weekly",DD12/(Formulas!$A$3*1),DD12/(Formulas!$A$3*2))),1),ROUND(MIN(1,IF(Input!$A$11="Weekly",DD12/(Formulas!$A$3*1),DD12/(Formulas!$A$3*2))),1)*$C12))</f>
        <v>0</v>
      </c>
      <c r="DG12" s="79"/>
      <c r="DH12" s="77"/>
      <c r="DI12" s="77"/>
      <c r="DJ12" s="80">
        <f>IF($C12="",ROUND(MIN(1,IF(Input!$A$11="Weekly",DH12/(Formulas!$A$3*1),DH12/(Formulas!$A$3*2))),1),IF(TEXT(ISNUMBER($C12),"#####")="False",ROUND(MIN(1,IF(Input!$A$11="Weekly",DH12/(Formulas!$A$3*1),DH12/(Formulas!$A$3*2))),1),ROUND(MIN(1,IF(Input!$A$11="Weekly",DH12/(Formulas!$A$3*1),DH12/(Formulas!$A$3*2))),1)*$C12))</f>
        <v>0</v>
      </c>
      <c r="DK12" s="79"/>
      <c r="DL12" s="77"/>
      <c r="DM12" s="77"/>
      <c r="DN12" s="80">
        <f>IF($C12="",ROUND(MIN(1,IF(Input!$A$11="Weekly",DL12/(Formulas!$A$3*1),DL12/(Formulas!$A$3*2))),1),IF(TEXT(ISNUMBER($C12),"#####")="False",ROUND(MIN(1,IF(Input!$A$11="Weekly",DL12/(Formulas!$A$3*1),DL12/(Formulas!$A$3*2))),1),ROUND(MIN(1,IF(Input!$A$11="Weekly",DL12/(Formulas!$A$3*1),DL12/(Formulas!$A$3*2))),1)*$C12))</f>
        <v>0</v>
      </c>
      <c r="DO12" s="79"/>
      <c r="DP12" s="77"/>
      <c r="DQ12" s="77"/>
      <c r="DR12" s="80">
        <f>IF($C12="",ROUND(MIN(1,IF(Input!$A$11="Weekly",DP12/(Formulas!$A$3*1),DP12/(Formulas!$A$3*2))),1),IF(TEXT(ISNUMBER($C12),"#####")="False",ROUND(MIN(1,IF(Input!$A$11="Weekly",DP12/(Formulas!$A$3*1),DP12/(Formulas!$A$3*2))),1),ROUND(MIN(1,IF(Input!$A$11="Weekly",DP12/(Formulas!$A$3*1),DP12/(Formulas!$A$3*2))),1)*$C12))</f>
        <v>0</v>
      </c>
      <c r="DS12" s="79"/>
      <c r="DT12" s="77"/>
      <c r="DU12" s="77"/>
      <c r="DV12" s="80">
        <f>IF($C12="",ROUND(MIN(1,IF(Input!$A$11="Weekly",DT12/(Formulas!$A$3*1),DT12/(Formulas!$A$3*2))),1),IF(TEXT(ISNUMBER($C12),"#####")="False",ROUND(MIN(1,IF(Input!$A$11="Weekly",DT12/(Formulas!$A$3*1),DT12/(Formulas!$A$3*2))),1),ROUND(MIN(1,IF(Input!$A$11="Weekly",DT12/(Formulas!$A$3*1),DT12/(Formulas!$A$3*2))),1)*$C12))</f>
        <v>0</v>
      </c>
      <c r="DW12" s="79"/>
      <c r="DX12" s="77"/>
      <c r="DY12" s="77"/>
      <c r="DZ12" s="80">
        <f>IF($C12="",ROUND(MIN(1,IF(Input!$A$11="Weekly",DX12/(Formulas!$A$3*1),DX12/(Formulas!$A$3*2))),1),IF(TEXT(ISNUMBER($C12),"#####")="False",ROUND(MIN(1,IF(Input!$A$11="Weekly",DX12/(Formulas!$A$3*1),DX12/(Formulas!$A$3*2))),1),ROUND(MIN(1,IF(Input!$A$11="Weekly",DX12/(Formulas!$A$3*1),DX12/(Formulas!$A$3*2))),1)*$C12))</f>
        <v>0</v>
      </c>
      <c r="EA12" s="79"/>
      <c r="EB12" s="77"/>
      <c r="EC12" s="77"/>
      <c r="ED12" s="80">
        <f>IF($C12="",ROUND(MIN(1,IF(Input!$A$11="Weekly",EB12/(Formulas!$A$3*1),EB12/(Formulas!$A$3*2))),1),IF(TEXT(ISNUMBER($C12),"#####")="False",ROUND(MIN(1,IF(Input!$A$11="Weekly",EB12/(Formulas!$A$3*1),EB12/(Formulas!$A$3*2))),1),ROUND(MIN(1,IF(Input!$A$11="Weekly",EB12/(Formulas!$A$3*1),EB12/(Formulas!$A$3*2))),1)*$C12))</f>
        <v>0</v>
      </c>
      <c r="EE12" s="79"/>
      <c r="EF12" s="77"/>
      <c r="EG12" s="77"/>
      <c r="EH12" s="80">
        <f>IF($C12="",ROUND(MIN(1,IF(Input!$A$11="Weekly",EF12/(Formulas!$A$3*1),EF12/(Formulas!$A$3*2))),1),IF(TEXT(ISNUMBER($C12),"#####")="False",ROUND(MIN(1,IF(Input!$A$11="Weekly",EF12/(Formulas!$A$3*1),EF12/(Formulas!$A$3*2))),1),ROUND(MIN(1,IF(Input!$A$11="Weekly",EF12/(Formulas!$A$3*1),EF12/(Formulas!$A$3*2))),1)*$C12))</f>
        <v>0</v>
      </c>
      <c r="EI12" s="79"/>
      <c r="EJ12" s="77"/>
      <c r="EK12" s="77"/>
      <c r="EL12" s="80">
        <f>IF($C12="",ROUND(MIN(1,IF(Input!$A$11="Weekly",EJ12/(Formulas!$A$3*1),EJ12/(Formulas!$A$3*2))),1),IF(TEXT(ISNUMBER($C12),"#####")="False",ROUND(MIN(1,IF(Input!$A$11="Weekly",EJ12/(Formulas!$A$3*1),EJ12/(Formulas!$A$3*2))),1),ROUND(MIN(1,IF(Input!$A$11="Weekly",EJ12/(Formulas!$A$3*1),EJ12/(Formulas!$A$3*2))),1)*$C12))</f>
        <v>0</v>
      </c>
      <c r="EM12" s="79"/>
      <c r="EN12" s="77"/>
      <c r="EO12" s="77"/>
      <c r="EP12" s="80">
        <f>IF($C12="",ROUND(MIN(1,IF(Input!$A$11="Weekly",EN12/(Formulas!$A$3*1),EN12/(Formulas!$A$3*2))),1),IF(TEXT(ISNUMBER($C12),"#####")="False",ROUND(MIN(1,IF(Input!$A$11="Weekly",EN12/(Formulas!$A$3*1),EN12/(Formulas!$A$3*2))),1),ROUND(MIN(1,IF(Input!$A$11="Weekly",EN12/(Formulas!$A$3*1),EN12/(Formulas!$A$3*2))),1)*$C12))</f>
        <v>0</v>
      </c>
      <c r="EQ12" s="79"/>
      <c r="ER12" s="77"/>
      <c r="ES12" s="77"/>
      <c r="ET12" s="80">
        <f>IF($C12="",ROUND(MIN(1,IF(Input!$A$11="Weekly",ER12/(Formulas!$A$3*1),ER12/(Formulas!$A$3*2))),1),IF(TEXT(ISNUMBER($C12),"#####")="False",ROUND(MIN(1,IF(Input!$A$11="Weekly",ER12/(Formulas!$A$3*1),ER12/(Formulas!$A$3*2))),1),ROUND(MIN(1,IF(Input!$A$11="Weekly",ER12/(Formulas!$A$3*1),ER12/(Formulas!$A$3*2))),1)*$C12))</f>
        <v>0</v>
      </c>
      <c r="EU12" s="79"/>
      <c r="EV12" s="77"/>
      <c r="EW12" s="77"/>
      <c r="EX12" s="80">
        <f>IF($C12="",ROUND(MIN(1,IF(Input!$A$11="Weekly",EV12/(Formulas!$A$3*1),EV12/(Formulas!$A$3*2))),1),IF(TEXT(ISNUMBER($C12),"#####")="False",ROUND(MIN(1,IF(Input!$A$11="Weekly",EV12/(Formulas!$A$3*1),EV12/(Formulas!$A$3*2))),1),ROUND(MIN(1,IF(Input!$A$11="Weekly",EV12/(Formulas!$A$3*1),EV12/(Formulas!$A$3*2))),1)*$C12))</f>
        <v>0</v>
      </c>
      <c r="EY12" s="79"/>
      <c r="EZ12" s="77"/>
      <c r="FA12" s="77"/>
      <c r="FB12" s="80">
        <f>IF($C12="",ROUND(MIN(1,IF(Input!$A$11="Weekly",EZ12/(Formulas!$A$3*1),EZ12/(Formulas!$A$3*2))),1),IF(TEXT(ISNUMBER($C12),"#####")="False",ROUND(MIN(1,IF(Input!$A$11="Weekly",EZ12/(Formulas!$A$3*1),EZ12/(Formulas!$A$3*2))),1),ROUND(MIN(1,IF(Input!$A$11="Weekly",EZ12/(Formulas!$A$3*1),EZ12/(Formulas!$A$3*2))),1)*$C12))</f>
        <v>0</v>
      </c>
      <c r="FC12" s="79"/>
      <c r="FD12" s="77"/>
      <c r="FE12" s="77"/>
      <c r="FF12" s="80">
        <f>IF($C12="",ROUND(MIN(1,IF(Input!$A$11="Weekly",FD12/(Formulas!$A$3*1),FD12/(Formulas!$A$3*2))),1),IF(TEXT(ISNUMBER($C12),"#####")="False",ROUND(MIN(1,IF(Input!$A$11="Weekly",FD12/(Formulas!$A$3*1),FD12/(Formulas!$A$3*2))),1),ROUND(MIN(1,IF(Input!$A$11="Weekly",FD12/(Formulas!$A$3*1),FD12/(Formulas!$A$3*2))),1)*$C12))</f>
        <v>0</v>
      </c>
      <c r="FG12" s="79"/>
      <c r="FH12" s="77"/>
      <c r="FI12" s="77"/>
      <c r="FJ12" s="80">
        <f>IF($C12="",ROUND(MIN(1,IF(Input!$A$11="Weekly",FH12/(Formulas!$A$3*1),FH12/(Formulas!$A$3*2))),1),IF(TEXT(ISNUMBER($C12),"#####")="False",ROUND(MIN(1,IF(Input!$A$11="Weekly",FH12/(Formulas!$A$3*1),FH12/(Formulas!$A$3*2))),1),ROUND(MIN(1,IF(Input!$A$11="Weekly",FH12/(Formulas!$A$3*1),FH12/(Formulas!$A$3*2))),1)*$C12))</f>
        <v>0</v>
      </c>
      <c r="FK12" s="79"/>
      <c r="FL12" s="77"/>
      <c r="FM12" s="77"/>
      <c r="FN12" s="80">
        <f>IF($C12="",ROUND(MIN(1,IF(Input!$A$11="Weekly",FL12/(Formulas!$A$3*1),FL12/(Formulas!$A$3*2))),1),IF(TEXT(ISNUMBER($C12),"#####")="False",ROUND(MIN(1,IF(Input!$A$11="Weekly",FL12/(Formulas!$A$3*1),FL12/(Formulas!$A$3*2))),1),ROUND(MIN(1,IF(Input!$A$11="Weekly",FL12/(Formulas!$A$3*1),FL12/(Formulas!$A$3*2))),1)*$C12))</f>
        <v>0</v>
      </c>
      <c r="FO12" s="79"/>
      <c r="FP12" s="77"/>
      <c r="FQ12" s="77"/>
      <c r="FR12" s="80">
        <f>IF($C12="",ROUND(MIN(1,IF(Input!$A$11="Weekly",FP12/(Formulas!$A$3*1),FP12/(Formulas!$A$3*2))),1),IF(TEXT(ISNUMBER($C12),"#####")="False",ROUND(MIN(1,IF(Input!$A$11="Weekly",FP12/(Formulas!$A$3*1),FP12/(Formulas!$A$3*2))),1),ROUND(MIN(1,IF(Input!$A$11="Weekly",FP12/(Formulas!$A$3*1),FP12/(Formulas!$A$3*2))),1)*$C12))</f>
        <v>0</v>
      </c>
      <c r="FS12" s="79"/>
      <c r="FT12" s="77"/>
      <c r="FU12" s="77"/>
      <c r="FV12" s="80">
        <f>IF($C12="",ROUND(MIN(1,IF(Input!$A$11="Weekly",FT12/(Formulas!$A$3*1),FT12/(Formulas!$A$3*2))),1),IF(TEXT(ISNUMBER($C12),"#####")="False",ROUND(MIN(1,IF(Input!$A$11="Weekly",FT12/(Formulas!$A$3*1),FT12/(Formulas!$A$3*2))),1),ROUND(MIN(1,IF(Input!$A$11="Weekly",FT12/(Formulas!$A$3*1),FT12/(Formulas!$A$3*2))),1)*$C12))</f>
        <v>0</v>
      </c>
      <c r="FW12" s="79"/>
      <c r="FX12" s="77"/>
      <c r="FY12" s="77"/>
      <c r="FZ12" s="80">
        <f>IF($C12="",ROUND(MIN(1,IF(Input!$A$11="Weekly",FX12/(Formulas!$A$3*1),FX12/(Formulas!$A$3*2))),1),IF(TEXT(ISNUMBER($C12),"#####")="False",ROUND(MIN(1,IF(Input!$A$11="Weekly",FX12/(Formulas!$A$3*1),FX12/(Formulas!$A$3*2))),1),ROUND(MIN(1,IF(Input!$A$11="Weekly",FX12/(Formulas!$A$3*1),FX12/(Formulas!$A$3*2))),1)*$C12))</f>
        <v>0</v>
      </c>
      <c r="GA12" s="79"/>
      <c r="GB12" s="77"/>
      <c r="GC12" s="77"/>
      <c r="GD12" s="80">
        <f>IF($C12="",ROUND(MIN(1,IF(Input!$A$11="Weekly",GB12/(Formulas!$A$3*1),GB12/(Formulas!$A$3*2))),1),IF(TEXT(ISNUMBER($C12),"#####")="False",ROUND(MIN(1,IF(Input!$A$11="Weekly",GB12/(Formulas!$A$3*1),GB12/(Formulas!$A$3*2))),1),ROUND(MIN(1,IF(Input!$A$11="Weekly",GB12/(Formulas!$A$3*1),GB12/(Formulas!$A$3*2))),1)*$C12))</f>
        <v>0</v>
      </c>
      <c r="GE12" s="79"/>
      <c r="GF12" s="77"/>
      <c r="GG12" s="77"/>
      <c r="GH12" s="80">
        <f>IF($C12="",ROUND(MIN(1,IF(Input!$A$11="Weekly",GF12/(Formulas!$A$3*1),GF12/(Formulas!$A$3*2))),1),IF(TEXT(ISNUMBER($C12),"#####")="False",ROUND(MIN(1,IF(Input!$A$11="Weekly",GF12/(Formulas!$A$3*1),GF12/(Formulas!$A$3*2))),1),ROUND(MIN(1,IF(Input!$A$11="Weekly",GF12/(Formulas!$A$3*1),GF12/(Formulas!$A$3*2))),1)*$C12))</f>
        <v>0</v>
      </c>
      <c r="GI12" s="79"/>
      <c r="GJ12" s="77"/>
      <c r="GK12" s="77"/>
      <c r="GL12" s="80">
        <f>IF($C12="",ROUND(MIN(1,IF(Input!$A$11="Weekly",GJ12/(Formulas!$A$3*1),GJ12/(Formulas!$A$3*2))),1),IF(TEXT(ISNUMBER($C12),"#####")="False",ROUND(MIN(1,IF(Input!$A$11="Weekly",GJ12/(Formulas!$A$3*1),GJ12/(Formulas!$A$3*2))),1),ROUND(MIN(1,IF(Input!$A$11="Weekly",GJ12/(Formulas!$A$3*1),GJ12/(Formulas!$A$3*2))),1)*$C12))</f>
        <v>0</v>
      </c>
      <c r="GM12" s="79"/>
      <c r="GN12" s="77"/>
      <c r="GO12" s="77"/>
      <c r="GP12" s="80">
        <f>IF($C12="",ROUND(MIN(1,IF(Input!$A$11="Weekly",GN12/(Formulas!$A$3*1),GN12/(Formulas!$A$3*2))),1),IF(TEXT(ISNUMBER($C12),"#####")="False",ROUND(MIN(1,IF(Input!$A$11="Weekly",GN12/(Formulas!$A$3*1),GN12/(Formulas!$A$3*2))),1),ROUND(MIN(1,IF(Input!$A$11="Weekly",GN12/(Formulas!$A$3*1),GN12/(Formulas!$A$3*2))),1)*$C12))</f>
        <v>0</v>
      </c>
      <c r="GQ12" s="79"/>
      <c r="GR12" s="77"/>
      <c r="GS12" s="77"/>
      <c r="GT12" s="80">
        <f>IF($C12="",ROUND(MIN(1,IF(Input!$A$11="Weekly",GR12/(Formulas!$A$3*1),GR12/(Formulas!$A$3*2))),1),IF(TEXT(ISNUMBER($C12),"#####")="False",ROUND(MIN(1,IF(Input!$A$11="Weekly",GR12/(Formulas!$A$3*1),GR12/(Formulas!$A$3*2))),1),ROUND(MIN(1,IF(Input!$A$11="Weekly",GR12/(Formulas!$A$3*1),GR12/(Formulas!$A$3*2))),1)*$C12))</f>
        <v>0</v>
      </c>
      <c r="GU12" s="79"/>
      <c r="GV12" s="77"/>
      <c r="GW12" s="77"/>
      <c r="GX12" s="80">
        <f>IF($C12="",ROUND(MIN(1,IF(Input!$A$11="Weekly",GV12/(Formulas!$A$3*1),GV12/(Formulas!$A$3*2))),1),IF(TEXT(ISNUMBER($C12),"#####")="False",ROUND(MIN(1,IF(Input!$A$11="Weekly",GV12/(Formulas!$A$3*1),GV12/(Formulas!$A$3*2))),1),ROUND(MIN(1,IF(Input!$A$11="Weekly",GV12/(Formulas!$A$3*1),GV12/(Formulas!$A$3*2))),1)*$C12))</f>
        <v>0</v>
      </c>
      <c r="GY12" s="79"/>
      <c r="GZ12" s="77"/>
      <c r="HA12" s="77"/>
      <c r="HB12" s="80">
        <f>IF($C12="",ROUND(MIN(1,IF(Input!$A$11="Weekly",GZ12/(Formulas!$A$3*1),GZ12/(Formulas!$A$3*2))),1),IF(TEXT(ISNUMBER($C12),"#####")="False",ROUND(MIN(1,IF(Input!$A$11="Weekly",GZ12/(Formulas!$A$3*1),GZ12/(Formulas!$A$3*2))),1),ROUND(MIN(1,IF(Input!$A$11="Weekly",GZ12/(Formulas!$A$3*1),GZ12/(Formulas!$A$3*2))),1)*$C12))</f>
        <v>0</v>
      </c>
      <c r="HC12" s="79"/>
      <c r="HD12" s="77"/>
      <c r="HE12" s="77"/>
      <c r="HF12" s="80">
        <f>IF($C12="",ROUND(MIN(1,IF(Input!$A$11="Weekly",HD12/(Formulas!$A$3*1),HD12/(Formulas!$A$3*2))),1),IF(TEXT(ISNUMBER($C12),"#####")="False",ROUND(MIN(1,IF(Input!$A$11="Weekly",HD12/(Formulas!$A$3*1),HD12/(Formulas!$A$3*2))),1),ROUND(MIN(1,IF(Input!$A$11="Weekly",HD12/(Formulas!$A$3*1),HD12/(Formulas!$A$3*2))),1)*$C12))</f>
        <v>0</v>
      </c>
      <c r="HG12" s="79"/>
      <c r="HH12" s="35"/>
      <c r="HI12" s="35">
        <f t="shared" si="0"/>
        <v>0</v>
      </c>
      <c r="HJ12" s="35"/>
      <c r="HK12" s="35">
        <f t="shared" si="1"/>
        <v>0</v>
      </c>
      <c r="HL12" s="35"/>
      <c r="HM12" s="35">
        <f t="shared" si="2"/>
        <v>0</v>
      </c>
      <c r="HN12" s="35"/>
      <c r="HO12" s="35">
        <f t="shared" ref="HO12:HO61" si="3">FE12+FI12+FM12+FQ12+FU12+FY12+GC12+GG12+GK12+GO12+GS12+GW12+HA12</f>
        <v>0</v>
      </c>
      <c r="HP12" s="35"/>
      <c r="HQ12" s="35"/>
      <c r="HR12" s="35"/>
      <c r="HS12" s="35"/>
      <c r="HT12" s="35"/>
    </row>
    <row r="13" spans="1:228" x14ac:dyDescent="0.25">
      <c r="B13" s="74"/>
      <c r="D13" s="77"/>
      <c r="E13" s="77"/>
      <c r="F13" s="80">
        <f>IF($C13="",ROUND(MIN(1,IF(Input!$A$11="Weekly",D13/(Formulas!$A$3*1),D13/(Formulas!$A$3*2))),1),IF(TEXT(ISNUMBER($C13),"#####")="False",ROUND(MIN(1,IF(Input!$A$11="Weekly",D13/(Formulas!$A$3*1),D13/(Formulas!$A$3*2))),1),ROUND(MIN(1,IF(Input!$A$11="Weekly",D13/(Formulas!$A$3*1),D13/(Formulas!$A$3*2))),1)*$C13))</f>
        <v>0</v>
      </c>
      <c r="G13" s="101"/>
      <c r="H13" s="77"/>
      <c r="I13" s="77"/>
      <c r="J13" s="80">
        <f>IF($C13="",ROUND(MIN(1,IF(Input!$A$11="Weekly",H13/(Formulas!$A$3*1),H13/(Formulas!$A$3*2))),1),IF(TEXT(ISNUMBER($C13),"#####")="False",ROUND(MIN(1,IF(Input!$A$11="Weekly",H13/(Formulas!$A$3*1),H13/(Formulas!$A$3*2))),1),ROUND(MIN(1,IF(Input!$A$11="Weekly",H13/(Formulas!$A$3*1),H13/(Formulas!$A$3*2))),1)*$C13))</f>
        <v>0</v>
      </c>
      <c r="K13" s="101"/>
      <c r="L13" s="77"/>
      <c r="M13" s="77"/>
      <c r="N13" s="80">
        <f>IF($C13="",ROUND(MIN(1,IF(Input!$A$11="Weekly",L13/(Formulas!$A$3*1),L13/(Formulas!$A$3*2))),1),IF(TEXT(ISNUMBER($C13),"#####")="False",ROUND(MIN(1,IF(Input!$A$11="Weekly",L13/(Formulas!$A$3*1),L13/(Formulas!$A$3*2))),1),ROUND(MIN(1,IF(Input!$A$11="Weekly",L13/(Formulas!$A$3*1),L13/(Formulas!$A$3*2))),1)*$C13))</f>
        <v>0</v>
      </c>
      <c r="O13" s="101"/>
      <c r="P13" s="77"/>
      <c r="Q13" s="77"/>
      <c r="R13" s="80">
        <f>IF($C13="",ROUND(MIN(1,IF(Input!$A$11="Weekly",P13/(Formulas!$A$3*1),P13/(Formulas!$A$3*2))),1),IF(TEXT(ISNUMBER($C13),"#####")="False",ROUND(MIN(1,IF(Input!$A$11="Weekly",P13/(Formulas!$A$3*1),P13/(Formulas!$A$3*2))),1),ROUND(MIN(1,IF(Input!$A$11="Weekly",P13/(Formulas!$A$3*1),P13/(Formulas!$A$3*2))),1)*$C13))</f>
        <v>0</v>
      </c>
      <c r="S13" s="101"/>
      <c r="T13" s="77"/>
      <c r="U13" s="77"/>
      <c r="V13" s="80">
        <f>IF($C13="",ROUND(MIN(1,IF(Input!$A$11="Weekly",T13/(Formulas!$A$3*1),T13/(Formulas!$A$3*2))),1),IF(TEXT(ISNUMBER($C13),"#####")="False",ROUND(MIN(1,IF(Input!$A$11="Weekly",T13/(Formulas!$A$3*1),T13/(Formulas!$A$3*2))),1),ROUND(MIN(1,IF(Input!$A$11="Weekly",T13/(Formulas!$A$3*1),T13/(Formulas!$A$3*2))),1)*$C13))</f>
        <v>0</v>
      </c>
      <c r="W13" s="101"/>
      <c r="X13" s="77"/>
      <c r="Y13" s="77"/>
      <c r="Z13" s="80">
        <f>IF($C13="",ROUND(MIN(1,IF(Input!$A$11="Weekly",X13/(Formulas!$A$3*1),X13/(Formulas!$A$3*2))),1),IF(TEXT(ISNUMBER($C13),"#####")="False",ROUND(MIN(1,IF(Input!$A$11="Weekly",X13/(Formulas!$A$3*1),X13/(Formulas!$A$3*2))),1),ROUND(MIN(1,IF(Input!$A$11="Weekly",X13/(Formulas!$A$3*1),X13/(Formulas!$A$3*2))),1)*$C13))</f>
        <v>0</v>
      </c>
      <c r="AA13" s="101"/>
      <c r="AB13" s="77"/>
      <c r="AC13" s="77"/>
      <c r="AD13" s="80">
        <f>IF($C13="",ROUND(MIN(1,IF(Input!$A$11="Weekly",AB13/(Formulas!$A$3*1),AB13/(Formulas!$A$3*2))),1),IF(TEXT(ISNUMBER($C13),"#####")="False",ROUND(MIN(1,IF(Input!$A$11="Weekly",AB13/(Formulas!$A$3*1),AB13/(Formulas!$A$3*2))),1),ROUND(MIN(1,IF(Input!$A$11="Weekly",AB13/(Formulas!$A$3*1),AB13/(Formulas!$A$3*2))),1)*$C13))</f>
        <v>0</v>
      </c>
      <c r="AE13" s="101"/>
      <c r="AF13" s="77"/>
      <c r="AG13" s="77"/>
      <c r="AH13" s="80">
        <f>IF($C13="",ROUND(MIN(1,IF(Input!$A$11="Weekly",AF13/(Formulas!$A$3*1),AF13/(Formulas!$A$3*2))),1),IF(TEXT(ISNUMBER($C13),"#####")="False",ROUND(MIN(1,IF(Input!$A$11="Weekly",AF13/(Formulas!$A$3*1),AF13/(Formulas!$A$3*2))),1),ROUND(MIN(1,IF(Input!$A$11="Weekly",AF13/(Formulas!$A$3*1),AF13/(Formulas!$A$3*2))),1)*$C13))</f>
        <v>0</v>
      </c>
      <c r="AI13" s="101"/>
      <c r="AJ13" s="77"/>
      <c r="AK13" s="77"/>
      <c r="AL13" s="80">
        <f>IF($C13="",ROUND(MIN(1,IF(Input!$A$11="Weekly",AJ13/(Formulas!$A$3*1),AJ13/(Formulas!$A$3*2))),1),IF(TEXT(ISNUMBER($C13),"#####")="False",ROUND(MIN(1,IF(Input!$A$11="Weekly",AJ13/(Formulas!$A$3*1),AJ13/(Formulas!$A$3*2))),1),ROUND(MIN(1,IF(Input!$A$11="Weekly",AJ13/(Formulas!$A$3*1),AJ13/(Formulas!$A$3*2))),1)*$C13))</f>
        <v>0</v>
      </c>
      <c r="AM13" s="101"/>
      <c r="AN13" s="77"/>
      <c r="AO13" s="77"/>
      <c r="AP13" s="80">
        <f>IF($C13="",ROUND(MIN(1,IF(Input!$A$11="Weekly",AN13/(Formulas!$A$3*1),AN13/(Formulas!$A$3*2))),1),IF(TEXT(ISNUMBER($C13),"#####")="False",ROUND(MIN(1,IF(Input!$A$11="Weekly",AN13/(Formulas!$A$3*1),AN13/(Formulas!$A$3*2))),1),ROUND(MIN(1,IF(Input!$A$11="Weekly",AN13/(Formulas!$A$3*1),AN13/(Formulas!$A$3*2))),1)*$C13))</f>
        <v>0</v>
      </c>
      <c r="AQ13" s="101"/>
      <c r="AR13" s="77"/>
      <c r="AS13" s="77"/>
      <c r="AT13" s="80">
        <f>IF($C13="",ROUND(MIN(1,IF(Input!$A$11="Weekly",AR13/(Formulas!$A$3*1),AR13/(Formulas!$A$3*2))),1),IF(TEXT(ISNUMBER($C13),"#####")="False",ROUND(MIN(1,IF(Input!$A$11="Weekly",AR13/(Formulas!$A$3*1),AR13/(Formulas!$A$3*2))),1),ROUND(MIN(1,IF(Input!$A$11="Weekly",AR13/(Formulas!$A$3*1),AR13/(Formulas!$A$3*2))),1)*$C13))</f>
        <v>0</v>
      </c>
      <c r="AU13" s="101"/>
      <c r="AV13" s="77"/>
      <c r="AW13" s="77"/>
      <c r="AX13" s="80">
        <f>IF($C13="",ROUND(MIN(1,IF(Input!$A$11="Weekly",AV13/(Formulas!$A$3*1),AV13/(Formulas!$A$3*2))),1),IF(TEXT(ISNUMBER($C13),"#####")="False",ROUND(MIN(1,IF(Input!$A$11="Weekly",AV13/(Formulas!$A$3*1),AV13/(Formulas!$A$3*2))),1),ROUND(MIN(1,IF(Input!$A$11="Weekly",AV13/(Formulas!$A$3*1),AV13/(Formulas!$A$3*2))),1)*$C13))</f>
        <v>0</v>
      </c>
      <c r="AY13" s="101"/>
      <c r="AZ13" s="77"/>
      <c r="BA13" s="77"/>
      <c r="BB13" s="80">
        <f>IF($C13="",ROUND(MIN(1,IF(Input!$A$11="Weekly",AZ13/(Formulas!$A$3*1),AZ13/(Formulas!$A$3*2))),1),IF(TEXT(ISNUMBER($C13),"#####")="False",ROUND(MIN(1,IF(Input!$A$11="Weekly",AZ13/(Formulas!$A$3*1),AZ13/(Formulas!$A$3*2))),1),ROUND(MIN(1,IF(Input!$A$11="Weekly",AZ13/(Formulas!$A$3*1),AZ13/(Formulas!$A$3*2))),1)*$C13))</f>
        <v>0</v>
      </c>
      <c r="BC13" s="101"/>
      <c r="BD13" s="77"/>
      <c r="BE13" s="77"/>
      <c r="BF13" s="80">
        <f>IF($C13="",ROUND(MIN(1,IF(Input!$A$11="Weekly",BD13/(Formulas!$A$3*1),BD13/(Formulas!$A$3*2))),1),IF(TEXT(ISNUMBER($C13),"#####")="False",ROUND(MIN(1,IF(Input!$A$11="Weekly",BD13/(Formulas!$A$3*1),BD13/(Formulas!$A$3*2))),1),ROUND(MIN(1,IF(Input!$A$11="Weekly",BD13/(Formulas!$A$3*1),BD13/(Formulas!$A$3*2))),1)*$C13))</f>
        <v>0</v>
      </c>
      <c r="BG13" s="101"/>
      <c r="BH13" s="77"/>
      <c r="BI13" s="77"/>
      <c r="BJ13" s="80">
        <f>IF($C13="",ROUND(MIN(1,IF(Input!$A$11="Weekly",BH13/(Formulas!$A$3*1),BH13/(Formulas!$A$3*2))),1),IF(TEXT(ISNUMBER($C13),"#####")="False",ROUND(MIN(1,IF(Input!$A$11="Weekly",BH13/(Formulas!$A$3*1),BH13/(Formulas!$A$3*2))),1),ROUND(MIN(1,IF(Input!$A$11="Weekly",BH13/(Formulas!$A$3*1),BH13/(Formulas!$A$3*2))),1)*$C13))</f>
        <v>0</v>
      </c>
      <c r="BK13" s="101"/>
      <c r="BL13" s="77"/>
      <c r="BM13" s="77"/>
      <c r="BN13" s="80">
        <f>IF($C13="",ROUND(MIN(1,IF(Input!$A$11="Weekly",BL13/(Formulas!$A$3*1),BL13/(Formulas!$A$3*2))),1),IF(TEXT(ISNUMBER($C13),"#####")="False",ROUND(MIN(1,IF(Input!$A$11="Weekly",BL13/(Formulas!$A$3*1),BL13/(Formulas!$A$3*2))),1),ROUND(MIN(1,IF(Input!$A$11="Weekly",BL13/(Formulas!$A$3*1),BL13/(Formulas!$A$3*2))),1)*$C13))</f>
        <v>0</v>
      </c>
      <c r="BO13" s="101"/>
      <c r="BP13" s="77"/>
      <c r="BQ13" s="77"/>
      <c r="BR13" s="80">
        <f>IF($C13="",ROUND(MIN(1,IF(Input!$A$11="Weekly",BP13/(Formulas!$A$3*1),BP13/(Formulas!$A$3*2))),1),IF(TEXT(ISNUMBER($C13),"#####")="False",ROUND(MIN(1,IF(Input!$A$11="Weekly",BP13/(Formulas!$A$3*1),BP13/(Formulas!$A$3*2))),1),ROUND(MIN(1,IF(Input!$A$11="Weekly",BP13/(Formulas!$A$3*1),BP13/(Formulas!$A$3*2))),1)*$C13))</f>
        <v>0</v>
      </c>
      <c r="BS13" s="101"/>
      <c r="BT13" s="77"/>
      <c r="BU13" s="77"/>
      <c r="BV13" s="80">
        <f>IF($C13="",ROUND(MIN(1,IF(Input!$A$11="Weekly",BT13/(Formulas!$A$3*1),BT13/(Formulas!$A$3*2))),1),IF(TEXT(ISNUMBER($C13),"#####")="False",ROUND(MIN(1,IF(Input!$A$11="Weekly",BT13/(Formulas!$A$3*1),BT13/(Formulas!$A$3*2))),1),ROUND(MIN(1,IF(Input!$A$11="Weekly",BT13/(Formulas!$A$3*1),BT13/(Formulas!$A$3*2))),1)*$C13))</f>
        <v>0</v>
      </c>
      <c r="BW13" s="101"/>
      <c r="BX13" s="77"/>
      <c r="BY13" s="77"/>
      <c r="BZ13" s="80">
        <f>IF($C13="",ROUND(MIN(1,IF(Input!$A$11="Weekly",BX13/(Formulas!$A$3*1),BX13/(Formulas!$A$3*2))),1),IF(TEXT(ISNUMBER($C13),"#####")="False",ROUND(MIN(1,IF(Input!$A$11="Weekly",BX13/(Formulas!$A$3*1),BX13/(Formulas!$A$3*2))),1),ROUND(MIN(1,IF(Input!$A$11="Weekly",BX13/(Formulas!$A$3*1),BX13/(Formulas!$A$3*2))),1)*$C13))</f>
        <v>0</v>
      </c>
      <c r="CA13" s="101"/>
      <c r="CB13" s="77"/>
      <c r="CC13" s="77"/>
      <c r="CD13" s="80">
        <f>IF($C13="",ROUND(MIN(1,IF(Input!$A$11="Weekly",CB13/(Formulas!$A$3*1),CB13/(Formulas!$A$3*2))),1),IF(TEXT(ISNUMBER($C13),"#####")="False",ROUND(MIN(1,IF(Input!$A$11="Weekly",CB13/(Formulas!$A$3*1),CB13/(Formulas!$A$3*2))),1),ROUND(MIN(1,IF(Input!$A$11="Weekly",CB13/(Formulas!$A$3*1),CB13/(Formulas!$A$3*2))),1)*$C13))</f>
        <v>0</v>
      </c>
      <c r="CE13" s="101"/>
      <c r="CF13" s="77"/>
      <c r="CG13" s="77"/>
      <c r="CH13" s="80">
        <f>IF($C13="",ROUND(MIN(1,IF(Input!$A$11="Weekly",CF13/(Formulas!$A$3*1),CF13/(Formulas!$A$3*2))),1),IF(TEXT(ISNUMBER($C13),"#####")="False",ROUND(MIN(1,IF(Input!$A$11="Weekly",CF13/(Formulas!$A$3*1),CF13/(Formulas!$A$3*2))),1),ROUND(MIN(1,IF(Input!$A$11="Weekly",CF13/(Formulas!$A$3*1),CF13/(Formulas!$A$3*2))),1)*$C13))</f>
        <v>0</v>
      </c>
      <c r="CI13" s="101"/>
      <c r="CJ13" s="77"/>
      <c r="CK13" s="77"/>
      <c r="CL13" s="80">
        <f>IF($C13="",ROUND(MIN(1,IF(Input!$A$11="Weekly",CJ13/(Formulas!$A$3*1),CJ13/(Formulas!$A$3*2))),1),IF(TEXT(ISNUMBER($C13),"#####")="False",ROUND(MIN(1,IF(Input!$A$11="Weekly",CJ13/(Formulas!$A$3*1),CJ13/(Formulas!$A$3*2))),1),ROUND(MIN(1,IF(Input!$A$11="Weekly",CJ13/(Formulas!$A$3*1),CJ13/(Formulas!$A$3*2))),1)*$C13))</f>
        <v>0</v>
      </c>
      <c r="CM13" s="101"/>
      <c r="CN13" s="77"/>
      <c r="CO13" s="77"/>
      <c r="CP13" s="80">
        <f>IF($C13="",ROUND(MIN(1,IF(Input!$A$11="Weekly",CN13/(Formulas!$A$3*1),CN13/(Formulas!$A$3*2))),1),IF(TEXT(ISNUMBER($C13),"#####")="False",ROUND(MIN(1,IF(Input!$A$11="Weekly",CN13/(Formulas!$A$3*1),CN13/(Formulas!$A$3*2))),1),ROUND(MIN(1,IF(Input!$A$11="Weekly",CN13/(Formulas!$A$3*1),CN13/(Formulas!$A$3*2))),1)*$C13))</f>
        <v>0</v>
      </c>
      <c r="CQ13" s="101"/>
      <c r="CR13" s="77"/>
      <c r="CS13" s="77"/>
      <c r="CT13" s="80">
        <f>IF($C13="",ROUND(MIN(1,IF(Input!$A$11="Weekly",CR13/(Formulas!$A$3*1),CR13/(Formulas!$A$3*2))),1),IF(TEXT(ISNUMBER($C13),"#####")="False",ROUND(MIN(1,IF(Input!$A$11="Weekly",CR13/(Formulas!$A$3*1),CR13/(Formulas!$A$3*2))),1),ROUND(MIN(1,IF(Input!$A$11="Weekly",CR13/(Formulas!$A$3*1),CR13/(Formulas!$A$3*2))),1)*$C13))</f>
        <v>0</v>
      </c>
      <c r="CU13" s="101"/>
      <c r="CV13" s="77"/>
      <c r="CW13" s="77"/>
      <c r="CX13" s="80">
        <f>IF($C13="",ROUND(MIN(1,IF(Input!$A$11="Weekly",CV13/(Formulas!$A$3*1),CV13/(Formulas!$A$3*2))),1),IF(TEXT(ISNUMBER($C13),"#####")="False",ROUND(MIN(1,IF(Input!$A$11="Weekly",CV13/(Formulas!$A$3*1),CV13/(Formulas!$A$3*2))),1),ROUND(MIN(1,IF(Input!$A$11="Weekly",CV13/(Formulas!$A$3*1),CV13/(Formulas!$A$3*2))),1)*$C13))</f>
        <v>0</v>
      </c>
      <c r="CY13" s="101"/>
      <c r="CZ13" s="77"/>
      <c r="DA13" s="77"/>
      <c r="DB13" s="80">
        <f>IF($C13="",ROUND(MIN(1,IF(Input!$A$11="Weekly",CZ13/(Formulas!$A$3*1),CZ13/(Formulas!$A$3*2))),1),IF(TEXT(ISNUMBER($C13),"#####")="False",ROUND(MIN(1,IF(Input!$A$11="Weekly",CZ13/(Formulas!$A$3*1),CZ13/(Formulas!$A$3*2))),1),ROUND(MIN(1,IF(Input!$A$11="Weekly",CZ13/(Formulas!$A$3*1),CZ13/(Formulas!$A$3*2))),1)*$C13))</f>
        <v>0</v>
      </c>
      <c r="DC13" s="79"/>
      <c r="DD13" s="77"/>
      <c r="DE13" s="77"/>
      <c r="DF13" s="80">
        <f>IF($C13="",ROUND(MIN(1,IF(Input!$A$11="Weekly",DD13/(Formulas!$A$3*1),DD13/(Formulas!$A$3*2))),1),IF(TEXT(ISNUMBER($C13),"#####")="False",ROUND(MIN(1,IF(Input!$A$11="Weekly",DD13/(Formulas!$A$3*1),DD13/(Formulas!$A$3*2))),1),ROUND(MIN(1,IF(Input!$A$11="Weekly",DD13/(Formulas!$A$3*1),DD13/(Formulas!$A$3*2))),1)*$C13))</f>
        <v>0</v>
      </c>
      <c r="DG13" s="79"/>
      <c r="DH13" s="77"/>
      <c r="DI13" s="77"/>
      <c r="DJ13" s="80">
        <f>IF($C13="",ROUND(MIN(1,IF(Input!$A$11="Weekly",DH13/(Formulas!$A$3*1),DH13/(Formulas!$A$3*2))),1),IF(TEXT(ISNUMBER($C13),"#####")="False",ROUND(MIN(1,IF(Input!$A$11="Weekly",DH13/(Formulas!$A$3*1),DH13/(Formulas!$A$3*2))),1),ROUND(MIN(1,IF(Input!$A$11="Weekly",DH13/(Formulas!$A$3*1),DH13/(Formulas!$A$3*2))),1)*$C13))</f>
        <v>0</v>
      </c>
      <c r="DK13" s="79"/>
      <c r="DL13" s="77"/>
      <c r="DM13" s="77"/>
      <c r="DN13" s="80">
        <f>IF($C13="",ROUND(MIN(1,IF(Input!$A$11="Weekly",DL13/(Formulas!$A$3*1),DL13/(Formulas!$A$3*2))),1),IF(TEXT(ISNUMBER($C13),"#####")="False",ROUND(MIN(1,IF(Input!$A$11="Weekly",DL13/(Formulas!$A$3*1),DL13/(Formulas!$A$3*2))),1),ROUND(MIN(1,IF(Input!$A$11="Weekly",DL13/(Formulas!$A$3*1),DL13/(Formulas!$A$3*2))),1)*$C13))</f>
        <v>0</v>
      </c>
      <c r="DO13" s="79"/>
      <c r="DP13" s="77"/>
      <c r="DQ13" s="77"/>
      <c r="DR13" s="80">
        <f>IF($C13="",ROUND(MIN(1,IF(Input!$A$11="Weekly",DP13/(Formulas!$A$3*1),DP13/(Formulas!$A$3*2))),1),IF(TEXT(ISNUMBER($C13),"#####")="False",ROUND(MIN(1,IF(Input!$A$11="Weekly",DP13/(Formulas!$A$3*1),DP13/(Formulas!$A$3*2))),1),ROUND(MIN(1,IF(Input!$A$11="Weekly",DP13/(Formulas!$A$3*1),DP13/(Formulas!$A$3*2))),1)*$C13))</f>
        <v>0</v>
      </c>
      <c r="DS13" s="79"/>
      <c r="DT13" s="77"/>
      <c r="DU13" s="77"/>
      <c r="DV13" s="80">
        <f>IF($C13="",ROUND(MIN(1,IF(Input!$A$11="Weekly",DT13/(Formulas!$A$3*1),DT13/(Formulas!$A$3*2))),1),IF(TEXT(ISNUMBER($C13),"#####")="False",ROUND(MIN(1,IF(Input!$A$11="Weekly",DT13/(Formulas!$A$3*1),DT13/(Formulas!$A$3*2))),1),ROUND(MIN(1,IF(Input!$A$11="Weekly",DT13/(Formulas!$A$3*1),DT13/(Formulas!$A$3*2))),1)*$C13))</f>
        <v>0</v>
      </c>
      <c r="DW13" s="79"/>
      <c r="DX13" s="77"/>
      <c r="DY13" s="77"/>
      <c r="DZ13" s="80">
        <f>IF($C13="",ROUND(MIN(1,IF(Input!$A$11="Weekly",DX13/(Formulas!$A$3*1),DX13/(Formulas!$A$3*2))),1),IF(TEXT(ISNUMBER($C13),"#####")="False",ROUND(MIN(1,IF(Input!$A$11="Weekly",DX13/(Formulas!$A$3*1),DX13/(Formulas!$A$3*2))),1),ROUND(MIN(1,IF(Input!$A$11="Weekly",DX13/(Formulas!$A$3*1),DX13/(Formulas!$A$3*2))),1)*$C13))</f>
        <v>0</v>
      </c>
      <c r="EA13" s="79"/>
      <c r="EB13" s="77"/>
      <c r="EC13" s="77"/>
      <c r="ED13" s="80">
        <f>IF($C13="",ROUND(MIN(1,IF(Input!$A$11="Weekly",EB13/(Formulas!$A$3*1),EB13/(Formulas!$A$3*2))),1),IF(TEXT(ISNUMBER($C13),"#####")="False",ROUND(MIN(1,IF(Input!$A$11="Weekly",EB13/(Formulas!$A$3*1),EB13/(Formulas!$A$3*2))),1),ROUND(MIN(1,IF(Input!$A$11="Weekly",EB13/(Formulas!$A$3*1),EB13/(Formulas!$A$3*2))),1)*$C13))</f>
        <v>0</v>
      </c>
      <c r="EE13" s="79"/>
      <c r="EF13" s="77"/>
      <c r="EG13" s="77"/>
      <c r="EH13" s="80">
        <f>IF($C13="",ROUND(MIN(1,IF(Input!$A$11="Weekly",EF13/(Formulas!$A$3*1),EF13/(Formulas!$A$3*2))),1),IF(TEXT(ISNUMBER($C13),"#####")="False",ROUND(MIN(1,IF(Input!$A$11="Weekly",EF13/(Formulas!$A$3*1),EF13/(Formulas!$A$3*2))),1),ROUND(MIN(1,IF(Input!$A$11="Weekly",EF13/(Formulas!$A$3*1),EF13/(Formulas!$A$3*2))),1)*$C13))</f>
        <v>0</v>
      </c>
      <c r="EI13" s="79"/>
      <c r="EJ13" s="77"/>
      <c r="EK13" s="77"/>
      <c r="EL13" s="80">
        <f>IF($C13="",ROUND(MIN(1,IF(Input!$A$11="Weekly",EJ13/(Formulas!$A$3*1),EJ13/(Formulas!$A$3*2))),1),IF(TEXT(ISNUMBER($C13),"#####")="False",ROUND(MIN(1,IF(Input!$A$11="Weekly",EJ13/(Formulas!$A$3*1),EJ13/(Formulas!$A$3*2))),1),ROUND(MIN(1,IF(Input!$A$11="Weekly",EJ13/(Formulas!$A$3*1),EJ13/(Formulas!$A$3*2))),1)*$C13))</f>
        <v>0</v>
      </c>
      <c r="EM13" s="79"/>
      <c r="EN13" s="77"/>
      <c r="EO13" s="77"/>
      <c r="EP13" s="80">
        <f>IF($C13="",ROUND(MIN(1,IF(Input!$A$11="Weekly",EN13/(Formulas!$A$3*1),EN13/(Formulas!$A$3*2))),1),IF(TEXT(ISNUMBER($C13),"#####")="False",ROUND(MIN(1,IF(Input!$A$11="Weekly",EN13/(Formulas!$A$3*1),EN13/(Formulas!$A$3*2))),1),ROUND(MIN(1,IF(Input!$A$11="Weekly",EN13/(Formulas!$A$3*1),EN13/(Formulas!$A$3*2))),1)*$C13))</f>
        <v>0</v>
      </c>
      <c r="EQ13" s="79"/>
      <c r="ER13" s="77"/>
      <c r="ES13" s="77"/>
      <c r="ET13" s="80">
        <f>IF($C13="",ROUND(MIN(1,IF(Input!$A$11="Weekly",ER13/(Formulas!$A$3*1),ER13/(Formulas!$A$3*2))),1),IF(TEXT(ISNUMBER($C13),"#####")="False",ROUND(MIN(1,IF(Input!$A$11="Weekly",ER13/(Formulas!$A$3*1),ER13/(Formulas!$A$3*2))),1),ROUND(MIN(1,IF(Input!$A$11="Weekly",ER13/(Formulas!$A$3*1),ER13/(Formulas!$A$3*2))),1)*$C13))</f>
        <v>0</v>
      </c>
      <c r="EU13" s="79"/>
      <c r="EV13" s="77"/>
      <c r="EW13" s="77"/>
      <c r="EX13" s="80">
        <f>IF($C13="",ROUND(MIN(1,IF(Input!$A$11="Weekly",EV13/(Formulas!$A$3*1),EV13/(Formulas!$A$3*2))),1),IF(TEXT(ISNUMBER($C13),"#####")="False",ROUND(MIN(1,IF(Input!$A$11="Weekly",EV13/(Formulas!$A$3*1),EV13/(Formulas!$A$3*2))),1),ROUND(MIN(1,IF(Input!$A$11="Weekly",EV13/(Formulas!$A$3*1),EV13/(Formulas!$A$3*2))),1)*$C13))</f>
        <v>0</v>
      </c>
      <c r="EY13" s="79"/>
      <c r="EZ13" s="77"/>
      <c r="FA13" s="77"/>
      <c r="FB13" s="80">
        <f>IF($C13="",ROUND(MIN(1,IF(Input!$A$11="Weekly",EZ13/(Formulas!$A$3*1),EZ13/(Formulas!$A$3*2))),1),IF(TEXT(ISNUMBER($C13),"#####")="False",ROUND(MIN(1,IF(Input!$A$11="Weekly",EZ13/(Formulas!$A$3*1),EZ13/(Formulas!$A$3*2))),1),ROUND(MIN(1,IF(Input!$A$11="Weekly",EZ13/(Formulas!$A$3*1),EZ13/(Formulas!$A$3*2))),1)*$C13))</f>
        <v>0</v>
      </c>
      <c r="FC13" s="79"/>
      <c r="FD13" s="77"/>
      <c r="FE13" s="77"/>
      <c r="FF13" s="80">
        <f>IF($C13="",ROUND(MIN(1,IF(Input!$A$11="Weekly",FD13/(Formulas!$A$3*1),FD13/(Formulas!$A$3*2))),1),IF(TEXT(ISNUMBER($C13),"#####")="False",ROUND(MIN(1,IF(Input!$A$11="Weekly",FD13/(Formulas!$A$3*1),FD13/(Formulas!$A$3*2))),1),ROUND(MIN(1,IF(Input!$A$11="Weekly",FD13/(Formulas!$A$3*1),FD13/(Formulas!$A$3*2))),1)*$C13))</f>
        <v>0</v>
      </c>
      <c r="FG13" s="79"/>
      <c r="FH13" s="77"/>
      <c r="FI13" s="77"/>
      <c r="FJ13" s="80">
        <f>IF($C13="",ROUND(MIN(1,IF(Input!$A$11="Weekly",FH13/(Formulas!$A$3*1),FH13/(Formulas!$A$3*2))),1),IF(TEXT(ISNUMBER($C13),"#####")="False",ROUND(MIN(1,IF(Input!$A$11="Weekly",FH13/(Formulas!$A$3*1),FH13/(Formulas!$A$3*2))),1),ROUND(MIN(1,IF(Input!$A$11="Weekly",FH13/(Formulas!$A$3*1),FH13/(Formulas!$A$3*2))),1)*$C13))</f>
        <v>0</v>
      </c>
      <c r="FK13" s="79"/>
      <c r="FL13" s="77"/>
      <c r="FM13" s="77"/>
      <c r="FN13" s="80">
        <f>IF($C13="",ROUND(MIN(1,IF(Input!$A$11="Weekly",FL13/(Formulas!$A$3*1),FL13/(Formulas!$A$3*2))),1),IF(TEXT(ISNUMBER($C13),"#####")="False",ROUND(MIN(1,IF(Input!$A$11="Weekly",FL13/(Formulas!$A$3*1),FL13/(Formulas!$A$3*2))),1),ROUND(MIN(1,IF(Input!$A$11="Weekly",FL13/(Formulas!$A$3*1),FL13/(Formulas!$A$3*2))),1)*$C13))</f>
        <v>0</v>
      </c>
      <c r="FO13" s="79"/>
      <c r="FP13" s="77"/>
      <c r="FQ13" s="77"/>
      <c r="FR13" s="80">
        <f>IF($C13="",ROUND(MIN(1,IF(Input!$A$11="Weekly",FP13/(Formulas!$A$3*1),FP13/(Formulas!$A$3*2))),1),IF(TEXT(ISNUMBER($C13),"#####")="False",ROUND(MIN(1,IF(Input!$A$11="Weekly",FP13/(Formulas!$A$3*1),FP13/(Formulas!$A$3*2))),1),ROUND(MIN(1,IF(Input!$A$11="Weekly",FP13/(Formulas!$A$3*1),FP13/(Formulas!$A$3*2))),1)*$C13))</f>
        <v>0</v>
      </c>
      <c r="FS13" s="79"/>
      <c r="FT13" s="77"/>
      <c r="FU13" s="77"/>
      <c r="FV13" s="80">
        <f>IF($C13="",ROUND(MIN(1,IF(Input!$A$11="Weekly",FT13/(Formulas!$A$3*1),FT13/(Formulas!$A$3*2))),1),IF(TEXT(ISNUMBER($C13),"#####")="False",ROUND(MIN(1,IF(Input!$A$11="Weekly",FT13/(Formulas!$A$3*1),FT13/(Formulas!$A$3*2))),1),ROUND(MIN(1,IF(Input!$A$11="Weekly",FT13/(Formulas!$A$3*1),FT13/(Formulas!$A$3*2))),1)*$C13))</f>
        <v>0</v>
      </c>
      <c r="FW13" s="79"/>
      <c r="FX13" s="77"/>
      <c r="FY13" s="77"/>
      <c r="FZ13" s="80">
        <f>IF($C13="",ROUND(MIN(1,IF(Input!$A$11="Weekly",FX13/(Formulas!$A$3*1),FX13/(Formulas!$A$3*2))),1),IF(TEXT(ISNUMBER($C13),"#####")="False",ROUND(MIN(1,IF(Input!$A$11="Weekly",FX13/(Formulas!$A$3*1),FX13/(Formulas!$A$3*2))),1),ROUND(MIN(1,IF(Input!$A$11="Weekly",FX13/(Formulas!$A$3*1),FX13/(Formulas!$A$3*2))),1)*$C13))</f>
        <v>0</v>
      </c>
      <c r="GA13" s="79"/>
      <c r="GB13" s="77"/>
      <c r="GC13" s="77"/>
      <c r="GD13" s="80">
        <f>IF($C13="",ROUND(MIN(1,IF(Input!$A$11="Weekly",GB13/(Formulas!$A$3*1),GB13/(Formulas!$A$3*2))),1),IF(TEXT(ISNUMBER($C13),"#####")="False",ROUND(MIN(1,IF(Input!$A$11="Weekly",GB13/(Formulas!$A$3*1),GB13/(Formulas!$A$3*2))),1),ROUND(MIN(1,IF(Input!$A$11="Weekly",GB13/(Formulas!$A$3*1),GB13/(Formulas!$A$3*2))),1)*$C13))</f>
        <v>0</v>
      </c>
      <c r="GE13" s="79"/>
      <c r="GF13" s="77"/>
      <c r="GG13" s="77"/>
      <c r="GH13" s="80">
        <f>IF($C13="",ROUND(MIN(1,IF(Input!$A$11="Weekly",GF13/(Formulas!$A$3*1),GF13/(Formulas!$A$3*2))),1),IF(TEXT(ISNUMBER($C13),"#####")="False",ROUND(MIN(1,IF(Input!$A$11="Weekly",GF13/(Formulas!$A$3*1),GF13/(Formulas!$A$3*2))),1),ROUND(MIN(1,IF(Input!$A$11="Weekly",GF13/(Formulas!$A$3*1),GF13/(Formulas!$A$3*2))),1)*$C13))</f>
        <v>0</v>
      </c>
      <c r="GI13" s="79"/>
      <c r="GJ13" s="77"/>
      <c r="GK13" s="77"/>
      <c r="GL13" s="80">
        <f>IF($C13="",ROUND(MIN(1,IF(Input!$A$11="Weekly",GJ13/(Formulas!$A$3*1),GJ13/(Formulas!$A$3*2))),1),IF(TEXT(ISNUMBER($C13),"#####")="False",ROUND(MIN(1,IF(Input!$A$11="Weekly",GJ13/(Formulas!$A$3*1),GJ13/(Formulas!$A$3*2))),1),ROUND(MIN(1,IF(Input!$A$11="Weekly",GJ13/(Formulas!$A$3*1),GJ13/(Formulas!$A$3*2))),1)*$C13))</f>
        <v>0</v>
      </c>
      <c r="GM13" s="79"/>
      <c r="GN13" s="77"/>
      <c r="GO13" s="77"/>
      <c r="GP13" s="80">
        <f>IF($C13="",ROUND(MIN(1,IF(Input!$A$11="Weekly",GN13/(Formulas!$A$3*1),GN13/(Formulas!$A$3*2))),1),IF(TEXT(ISNUMBER($C13),"#####")="False",ROUND(MIN(1,IF(Input!$A$11="Weekly",GN13/(Formulas!$A$3*1),GN13/(Formulas!$A$3*2))),1),ROUND(MIN(1,IF(Input!$A$11="Weekly",GN13/(Formulas!$A$3*1),GN13/(Formulas!$A$3*2))),1)*$C13))</f>
        <v>0</v>
      </c>
      <c r="GQ13" s="79"/>
      <c r="GR13" s="77"/>
      <c r="GS13" s="77"/>
      <c r="GT13" s="80">
        <f>IF($C13="",ROUND(MIN(1,IF(Input!$A$11="Weekly",GR13/(Formulas!$A$3*1),GR13/(Formulas!$A$3*2))),1),IF(TEXT(ISNUMBER($C13),"#####")="False",ROUND(MIN(1,IF(Input!$A$11="Weekly",GR13/(Formulas!$A$3*1),GR13/(Formulas!$A$3*2))),1),ROUND(MIN(1,IF(Input!$A$11="Weekly",GR13/(Formulas!$A$3*1),GR13/(Formulas!$A$3*2))),1)*$C13))</f>
        <v>0</v>
      </c>
      <c r="GU13" s="79"/>
      <c r="GV13" s="77"/>
      <c r="GW13" s="77"/>
      <c r="GX13" s="80">
        <f>IF($C13="",ROUND(MIN(1,IF(Input!$A$11="Weekly",GV13/(Formulas!$A$3*1),GV13/(Formulas!$A$3*2))),1),IF(TEXT(ISNUMBER($C13),"#####")="False",ROUND(MIN(1,IF(Input!$A$11="Weekly",GV13/(Formulas!$A$3*1),GV13/(Formulas!$A$3*2))),1),ROUND(MIN(1,IF(Input!$A$11="Weekly",GV13/(Formulas!$A$3*1),GV13/(Formulas!$A$3*2))),1)*$C13))</f>
        <v>0</v>
      </c>
      <c r="GY13" s="79"/>
      <c r="GZ13" s="77"/>
      <c r="HA13" s="77"/>
      <c r="HB13" s="80">
        <f>IF($C13="",ROUND(MIN(1,IF(Input!$A$11="Weekly",GZ13/(Formulas!$A$3*1),GZ13/(Formulas!$A$3*2))),1),IF(TEXT(ISNUMBER($C13),"#####")="False",ROUND(MIN(1,IF(Input!$A$11="Weekly",GZ13/(Formulas!$A$3*1),GZ13/(Formulas!$A$3*2))),1),ROUND(MIN(1,IF(Input!$A$11="Weekly",GZ13/(Formulas!$A$3*1),GZ13/(Formulas!$A$3*2))),1)*$C13))</f>
        <v>0</v>
      </c>
      <c r="HC13" s="79"/>
      <c r="HD13" s="77"/>
      <c r="HE13" s="77"/>
      <c r="HF13" s="80">
        <f>IF($C13="",ROUND(MIN(1,IF(Input!$A$11="Weekly",HD13/(Formulas!$A$3*1),HD13/(Formulas!$A$3*2))),1),IF(TEXT(ISNUMBER($C13),"#####")="False",ROUND(MIN(1,IF(Input!$A$11="Weekly",HD13/(Formulas!$A$3*1),HD13/(Formulas!$A$3*2))),1),ROUND(MIN(1,IF(Input!$A$11="Weekly",HD13/(Formulas!$A$3*1),HD13/(Formulas!$A$3*2))),1)*$C13))</f>
        <v>0</v>
      </c>
      <c r="HG13" s="79"/>
      <c r="HH13" s="35"/>
      <c r="HI13" s="35">
        <f t="shared" si="0"/>
        <v>0</v>
      </c>
      <c r="HJ13" s="35"/>
      <c r="HK13" s="35">
        <f t="shared" si="1"/>
        <v>0</v>
      </c>
      <c r="HL13" s="35"/>
      <c r="HM13" s="35">
        <f t="shared" si="2"/>
        <v>0</v>
      </c>
      <c r="HN13" s="35"/>
      <c r="HO13" s="35">
        <f t="shared" si="3"/>
        <v>0</v>
      </c>
      <c r="HP13" s="35"/>
      <c r="HQ13" s="35"/>
      <c r="HR13" s="35"/>
      <c r="HS13" s="35"/>
      <c r="HT13" s="35"/>
    </row>
    <row r="14" spans="1:228" x14ac:dyDescent="0.25">
      <c r="B14" s="74"/>
      <c r="D14" s="77"/>
      <c r="E14" s="77"/>
      <c r="F14" s="80">
        <f>IF($C14="",ROUND(MIN(1,IF(Input!$A$11="Weekly",D14/(Formulas!$A$3*1),D14/(Formulas!$A$3*2))),1),IF(TEXT(ISNUMBER($C14),"#####")="False",ROUND(MIN(1,IF(Input!$A$11="Weekly",D14/(Formulas!$A$3*1),D14/(Formulas!$A$3*2))),1),ROUND(MIN(1,IF(Input!$A$11="Weekly",D14/(Formulas!$A$3*1),D14/(Formulas!$A$3*2))),1)*$C14))</f>
        <v>0</v>
      </c>
      <c r="G14" s="101"/>
      <c r="H14" s="77"/>
      <c r="I14" s="77"/>
      <c r="J14" s="80">
        <f>IF($C14="",ROUND(MIN(1,IF(Input!$A$11="Weekly",H14/(Formulas!$A$3*1),H14/(Formulas!$A$3*2))),1),IF(TEXT(ISNUMBER($C14),"#####")="False",ROUND(MIN(1,IF(Input!$A$11="Weekly",H14/(Formulas!$A$3*1),H14/(Formulas!$A$3*2))),1),ROUND(MIN(1,IF(Input!$A$11="Weekly",H14/(Formulas!$A$3*1),H14/(Formulas!$A$3*2))),1)*$C14))</f>
        <v>0</v>
      </c>
      <c r="K14" s="101"/>
      <c r="L14" s="77"/>
      <c r="M14" s="77"/>
      <c r="N14" s="80">
        <f>IF($C14="",ROUND(MIN(1,IF(Input!$A$11="Weekly",L14/(Formulas!$A$3*1),L14/(Formulas!$A$3*2))),1),IF(TEXT(ISNUMBER($C14),"#####")="False",ROUND(MIN(1,IF(Input!$A$11="Weekly",L14/(Formulas!$A$3*1),L14/(Formulas!$A$3*2))),1),ROUND(MIN(1,IF(Input!$A$11="Weekly",L14/(Formulas!$A$3*1),L14/(Formulas!$A$3*2))),1)*$C14))</f>
        <v>0</v>
      </c>
      <c r="O14" s="101"/>
      <c r="P14" s="77"/>
      <c r="Q14" s="77"/>
      <c r="R14" s="80">
        <f>IF($C14="",ROUND(MIN(1,IF(Input!$A$11="Weekly",P14/(Formulas!$A$3*1),P14/(Formulas!$A$3*2))),1),IF(TEXT(ISNUMBER($C14),"#####")="False",ROUND(MIN(1,IF(Input!$A$11="Weekly",P14/(Formulas!$A$3*1),P14/(Formulas!$A$3*2))),1),ROUND(MIN(1,IF(Input!$A$11="Weekly",P14/(Formulas!$A$3*1),P14/(Formulas!$A$3*2))),1)*$C14))</f>
        <v>0</v>
      </c>
      <c r="S14" s="101"/>
      <c r="T14" s="77"/>
      <c r="U14" s="77"/>
      <c r="V14" s="80">
        <f>IF($C14="",ROUND(MIN(1,IF(Input!$A$11="Weekly",T14/(Formulas!$A$3*1),T14/(Formulas!$A$3*2))),1),IF(TEXT(ISNUMBER($C14),"#####")="False",ROUND(MIN(1,IF(Input!$A$11="Weekly",T14/(Formulas!$A$3*1),T14/(Formulas!$A$3*2))),1),ROUND(MIN(1,IF(Input!$A$11="Weekly",T14/(Formulas!$A$3*1),T14/(Formulas!$A$3*2))),1)*$C14))</f>
        <v>0</v>
      </c>
      <c r="W14" s="101"/>
      <c r="X14" s="77"/>
      <c r="Y14" s="77"/>
      <c r="Z14" s="80">
        <f>IF($C14="",ROUND(MIN(1,IF(Input!$A$11="Weekly",X14/(Formulas!$A$3*1),X14/(Formulas!$A$3*2))),1),IF(TEXT(ISNUMBER($C14),"#####")="False",ROUND(MIN(1,IF(Input!$A$11="Weekly",X14/(Formulas!$A$3*1),X14/(Formulas!$A$3*2))),1),ROUND(MIN(1,IF(Input!$A$11="Weekly",X14/(Formulas!$A$3*1),X14/(Formulas!$A$3*2))),1)*$C14))</f>
        <v>0</v>
      </c>
      <c r="AA14" s="101"/>
      <c r="AB14" s="77"/>
      <c r="AC14" s="77"/>
      <c r="AD14" s="80">
        <f>IF($C14="",ROUND(MIN(1,IF(Input!$A$11="Weekly",AB14/(Formulas!$A$3*1),AB14/(Formulas!$A$3*2))),1),IF(TEXT(ISNUMBER($C14),"#####")="False",ROUND(MIN(1,IF(Input!$A$11="Weekly",AB14/(Formulas!$A$3*1),AB14/(Formulas!$A$3*2))),1),ROUND(MIN(1,IF(Input!$A$11="Weekly",AB14/(Formulas!$A$3*1),AB14/(Formulas!$A$3*2))),1)*$C14))</f>
        <v>0</v>
      </c>
      <c r="AE14" s="101"/>
      <c r="AF14" s="77"/>
      <c r="AG14" s="77"/>
      <c r="AH14" s="80">
        <f>IF($C14="",ROUND(MIN(1,IF(Input!$A$11="Weekly",AF14/(Formulas!$A$3*1),AF14/(Formulas!$A$3*2))),1),IF(TEXT(ISNUMBER($C14),"#####")="False",ROUND(MIN(1,IF(Input!$A$11="Weekly",AF14/(Formulas!$A$3*1),AF14/(Formulas!$A$3*2))),1),ROUND(MIN(1,IF(Input!$A$11="Weekly",AF14/(Formulas!$A$3*1),AF14/(Formulas!$A$3*2))),1)*$C14))</f>
        <v>0</v>
      </c>
      <c r="AI14" s="101"/>
      <c r="AJ14" s="77"/>
      <c r="AK14" s="77"/>
      <c r="AL14" s="80">
        <f>IF($C14="",ROUND(MIN(1,IF(Input!$A$11="Weekly",AJ14/(Formulas!$A$3*1),AJ14/(Formulas!$A$3*2))),1),IF(TEXT(ISNUMBER($C14),"#####")="False",ROUND(MIN(1,IF(Input!$A$11="Weekly",AJ14/(Formulas!$A$3*1),AJ14/(Formulas!$A$3*2))),1),ROUND(MIN(1,IF(Input!$A$11="Weekly",AJ14/(Formulas!$A$3*1),AJ14/(Formulas!$A$3*2))),1)*$C14))</f>
        <v>0</v>
      </c>
      <c r="AM14" s="101"/>
      <c r="AN14" s="77"/>
      <c r="AO14" s="77"/>
      <c r="AP14" s="80">
        <f>IF($C14="",ROUND(MIN(1,IF(Input!$A$11="Weekly",AN14/(Formulas!$A$3*1),AN14/(Formulas!$A$3*2))),1),IF(TEXT(ISNUMBER($C14),"#####")="False",ROUND(MIN(1,IF(Input!$A$11="Weekly",AN14/(Formulas!$A$3*1),AN14/(Formulas!$A$3*2))),1),ROUND(MIN(1,IF(Input!$A$11="Weekly",AN14/(Formulas!$A$3*1),AN14/(Formulas!$A$3*2))),1)*$C14))</f>
        <v>0</v>
      </c>
      <c r="AQ14" s="101"/>
      <c r="AR14" s="77"/>
      <c r="AS14" s="77"/>
      <c r="AT14" s="80">
        <f>IF($C14="",ROUND(MIN(1,IF(Input!$A$11="Weekly",AR14/(Formulas!$A$3*1),AR14/(Formulas!$A$3*2))),1),IF(TEXT(ISNUMBER($C14),"#####")="False",ROUND(MIN(1,IF(Input!$A$11="Weekly",AR14/(Formulas!$A$3*1),AR14/(Formulas!$A$3*2))),1),ROUND(MIN(1,IF(Input!$A$11="Weekly",AR14/(Formulas!$A$3*1),AR14/(Formulas!$A$3*2))),1)*$C14))</f>
        <v>0</v>
      </c>
      <c r="AU14" s="101"/>
      <c r="AV14" s="77"/>
      <c r="AW14" s="77"/>
      <c r="AX14" s="80">
        <f>IF($C14="",ROUND(MIN(1,IF(Input!$A$11="Weekly",AV14/(Formulas!$A$3*1),AV14/(Formulas!$A$3*2))),1),IF(TEXT(ISNUMBER($C14),"#####")="False",ROUND(MIN(1,IF(Input!$A$11="Weekly",AV14/(Formulas!$A$3*1),AV14/(Formulas!$A$3*2))),1),ROUND(MIN(1,IF(Input!$A$11="Weekly",AV14/(Formulas!$A$3*1),AV14/(Formulas!$A$3*2))),1)*$C14))</f>
        <v>0</v>
      </c>
      <c r="AY14" s="101"/>
      <c r="AZ14" s="77"/>
      <c r="BA14" s="77"/>
      <c r="BB14" s="80">
        <f>IF($C14="",ROUND(MIN(1,IF(Input!$A$11="Weekly",AZ14/(Formulas!$A$3*1),AZ14/(Formulas!$A$3*2))),1),IF(TEXT(ISNUMBER($C14),"#####")="False",ROUND(MIN(1,IF(Input!$A$11="Weekly",AZ14/(Formulas!$A$3*1),AZ14/(Formulas!$A$3*2))),1),ROUND(MIN(1,IF(Input!$A$11="Weekly",AZ14/(Formulas!$A$3*1),AZ14/(Formulas!$A$3*2))),1)*$C14))</f>
        <v>0</v>
      </c>
      <c r="BC14" s="101"/>
      <c r="BD14" s="77"/>
      <c r="BE14" s="77"/>
      <c r="BF14" s="80">
        <f>IF($C14="",ROUND(MIN(1,IF(Input!$A$11="Weekly",BD14/(Formulas!$A$3*1),BD14/(Formulas!$A$3*2))),1),IF(TEXT(ISNUMBER($C14),"#####")="False",ROUND(MIN(1,IF(Input!$A$11="Weekly",BD14/(Formulas!$A$3*1),BD14/(Formulas!$A$3*2))),1),ROUND(MIN(1,IF(Input!$A$11="Weekly",BD14/(Formulas!$A$3*1),BD14/(Formulas!$A$3*2))),1)*$C14))</f>
        <v>0</v>
      </c>
      <c r="BG14" s="101"/>
      <c r="BH14" s="77"/>
      <c r="BI14" s="77"/>
      <c r="BJ14" s="80">
        <f>IF($C14="",ROUND(MIN(1,IF(Input!$A$11="Weekly",BH14/(Formulas!$A$3*1),BH14/(Formulas!$A$3*2))),1),IF(TEXT(ISNUMBER($C14),"#####")="False",ROUND(MIN(1,IF(Input!$A$11="Weekly",BH14/(Formulas!$A$3*1),BH14/(Formulas!$A$3*2))),1),ROUND(MIN(1,IF(Input!$A$11="Weekly",BH14/(Formulas!$A$3*1),BH14/(Formulas!$A$3*2))),1)*$C14))</f>
        <v>0</v>
      </c>
      <c r="BK14" s="101"/>
      <c r="BL14" s="77"/>
      <c r="BM14" s="77"/>
      <c r="BN14" s="80">
        <f>IF($C14="",ROUND(MIN(1,IF(Input!$A$11="Weekly",BL14/(Formulas!$A$3*1),BL14/(Formulas!$A$3*2))),1),IF(TEXT(ISNUMBER($C14),"#####")="False",ROUND(MIN(1,IF(Input!$A$11="Weekly",BL14/(Formulas!$A$3*1),BL14/(Formulas!$A$3*2))),1),ROUND(MIN(1,IF(Input!$A$11="Weekly",BL14/(Formulas!$A$3*1),BL14/(Formulas!$A$3*2))),1)*$C14))</f>
        <v>0</v>
      </c>
      <c r="BO14" s="101"/>
      <c r="BP14" s="77"/>
      <c r="BQ14" s="77"/>
      <c r="BR14" s="80">
        <f>IF($C14="",ROUND(MIN(1,IF(Input!$A$11="Weekly",BP14/(Formulas!$A$3*1),BP14/(Formulas!$A$3*2))),1),IF(TEXT(ISNUMBER($C14),"#####")="False",ROUND(MIN(1,IF(Input!$A$11="Weekly",BP14/(Formulas!$A$3*1),BP14/(Formulas!$A$3*2))),1),ROUND(MIN(1,IF(Input!$A$11="Weekly",BP14/(Formulas!$A$3*1),BP14/(Formulas!$A$3*2))),1)*$C14))</f>
        <v>0</v>
      </c>
      <c r="BS14" s="101"/>
      <c r="BT14" s="77"/>
      <c r="BU14" s="77"/>
      <c r="BV14" s="80">
        <f>IF($C14="",ROUND(MIN(1,IF(Input!$A$11="Weekly",BT14/(Formulas!$A$3*1),BT14/(Formulas!$A$3*2))),1),IF(TEXT(ISNUMBER($C14),"#####")="False",ROUND(MIN(1,IF(Input!$A$11="Weekly",BT14/(Formulas!$A$3*1),BT14/(Formulas!$A$3*2))),1),ROUND(MIN(1,IF(Input!$A$11="Weekly",BT14/(Formulas!$A$3*1),BT14/(Formulas!$A$3*2))),1)*$C14))</f>
        <v>0</v>
      </c>
      <c r="BW14" s="101"/>
      <c r="BX14" s="77"/>
      <c r="BY14" s="77"/>
      <c r="BZ14" s="80">
        <f>IF($C14="",ROUND(MIN(1,IF(Input!$A$11="Weekly",BX14/(Formulas!$A$3*1),BX14/(Formulas!$A$3*2))),1),IF(TEXT(ISNUMBER($C14),"#####")="False",ROUND(MIN(1,IF(Input!$A$11="Weekly",BX14/(Formulas!$A$3*1),BX14/(Formulas!$A$3*2))),1),ROUND(MIN(1,IF(Input!$A$11="Weekly",BX14/(Formulas!$A$3*1),BX14/(Formulas!$A$3*2))),1)*$C14))</f>
        <v>0</v>
      </c>
      <c r="CA14" s="101"/>
      <c r="CB14" s="77"/>
      <c r="CC14" s="77"/>
      <c r="CD14" s="80">
        <f>IF($C14="",ROUND(MIN(1,IF(Input!$A$11="Weekly",CB14/(Formulas!$A$3*1),CB14/(Formulas!$A$3*2))),1),IF(TEXT(ISNUMBER($C14),"#####")="False",ROUND(MIN(1,IF(Input!$A$11="Weekly",CB14/(Formulas!$A$3*1),CB14/(Formulas!$A$3*2))),1),ROUND(MIN(1,IF(Input!$A$11="Weekly",CB14/(Formulas!$A$3*1),CB14/(Formulas!$A$3*2))),1)*$C14))</f>
        <v>0</v>
      </c>
      <c r="CE14" s="101"/>
      <c r="CF14" s="77"/>
      <c r="CG14" s="77"/>
      <c r="CH14" s="80">
        <f>IF($C14="",ROUND(MIN(1,IF(Input!$A$11="Weekly",CF14/(Formulas!$A$3*1),CF14/(Formulas!$A$3*2))),1),IF(TEXT(ISNUMBER($C14),"#####")="False",ROUND(MIN(1,IF(Input!$A$11="Weekly",CF14/(Formulas!$A$3*1),CF14/(Formulas!$A$3*2))),1),ROUND(MIN(1,IF(Input!$A$11="Weekly",CF14/(Formulas!$A$3*1),CF14/(Formulas!$A$3*2))),1)*$C14))</f>
        <v>0</v>
      </c>
      <c r="CI14" s="101"/>
      <c r="CJ14" s="77"/>
      <c r="CK14" s="77"/>
      <c r="CL14" s="80">
        <f>IF($C14="",ROUND(MIN(1,IF(Input!$A$11="Weekly",CJ14/(Formulas!$A$3*1),CJ14/(Formulas!$A$3*2))),1),IF(TEXT(ISNUMBER($C14),"#####")="False",ROUND(MIN(1,IF(Input!$A$11="Weekly",CJ14/(Formulas!$A$3*1),CJ14/(Formulas!$A$3*2))),1),ROUND(MIN(1,IF(Input!$A$11="Weekly",CJ14/(Formulas!$A$3*1),CJ14/(Formulas!$A$3*2))),1)*$C14))</f>
        <v>0</v>
      </c>
      <c r="CM14" s="101"/>
      <c r="CN14" s="77"/>
      <c r="CO14" s="77"/>
      <c r="CP14" s="80">
        <f>IF($C14="",ROUND(MIN(1,IF(Input!$A$11="Weekly",CN14/(Formulas!$A$3*1),CN14/(Formulas!$A$3*2))),1),IF(TEXT(ISNUMBER($C14),"#####")="False",ROUND(MIN(1,IF(Input!$A$11="Weekly",CN14/(Formulas!$A$3*1),CN14/(Formulas!$A$3*2))),1),ROUND(MIN(1,IF(Input!$A$11="Weekly",CN14/(Formulas!$A$3*1),CN14/(Formulas!$A$3*2))),1)*$C14))</f>
        <v>0</v>
      </c>
      <c r="CQ14" s="101"/>
      <c r="CR14" s="77"/>
      <c r="CS14" s="77"/>
      <c r="CT14" s="80">
        <f>IF($C14="",ROUND(MIN(1,IF(Input!$A$11="Weekly",CR14/(Formulas!$A$3*1),CR14/(Formulas!$A$3*2))),1),IF(TEXT(ISNUMBER($C14),"#####")="False",ROUND(MIN(1,IF(Input!$A$11="Weekly",CR14/(Formulas!$A$3*1),CR14/(Formulas!$A$3*2))),1),ROUND(MIN(1,IF(Input!$A$11="Weekly",CR14/(Formulas!$A$3*1),CR14/(Formulas!$A$3*2))),1)*$C14))</f>
        <v>0</v>
      </c>
      <c r="CU14" s="101"/>
      <c r="CV14" s="77"/>
      <c r="CW14" s="77"/>
      <c r="CX14" s="80">
        <f>IF($C14="",ROUND(MIN(1,IF(Input!$A$11="Weekly",CV14/(Formulas!$A$3*1),CV14/(Formulas!$A$3*2))),1),IF(TEXT(ISNUMBER($C14),"#####")="False",ROUND(MIN(1,IF(Input!$A$11="Weekly",CV14/(Formulas!$A$3*1),CV14/(Formulas!$A$3*2))),1),ROUND(MIN(1,IF(Input!$A$11="Weekly",CV14/(Formulas!$A$3*1),CV14/(Formulas!$A$3*2))),1)*$C14))</f>
        <v>0</v>
      </c>
      <c r="CY14" s="101"/>
      <c r="CZ14" s="77"/>
      <c r="DA14" s="77"/>
      <c r="DB14" s="80">
        <f>IF($C14="",ROUND(MIN(1,IF(Input!$A$11="Weekly",CZ14/(Formulas!$A$3*1),CZ14/(Formulas!$A$3*2))),1),IF(TEXT(ISNUMBER($C14),"#####")="False",ROUND(MIN(1,IF(Input!$A$11="Weekly",CZ14/(Formulas!$A$3*1),CZ14/(Formulas!$A$3*2))),1),ROUND(MIN(1,IF(Input!$A$11="Weekly",CZ14/(Formulas!$A$3*1),CZ14/(Formulas!$A$3*2))),1)*$C14))</f>
        <v>0</v>
      </c>
      <c r="DC14" s="79"/>
      <c r="DD14" s="77"/>
      <c r="DE14" s="77"/>
      <c r="DF14" s="80">
        <f>IF($C14="",ROUND(MIN(1,IF(Input!$A$11="Weekly",DD14/(Formulas!$A$3*1),DD14/(Formulas!$A$3*2))),1),IF(TEXT(ISNUMBER($C14),"#####")="False",ROUND(MIN(1,IF(Input!$A$11="Weekly",DD14/(Formulas!$A$3*1),DD14/(Formulas!$A$3*2))),1),ROUND(MIN(1,IF(Input!$A$11="Weekly",DD14/(Formulas!$A$3*1),DD14/(Formulas!$A$3*2))),1)*$C14))</f>
        <v>0</v>
      </c>
      <c r="DG14" s="79"/>
      <c r="DH14" s="77"/>
      <c r="DI14" s="77"/>
      <c r="DJ14" s="80">
        <f>IF($C14="",ROUND(MIN(1,IF(Input!$A$11="Weekly",DH14/(Formulas!$A$3*1),DH14/(Formulas!$A$3*2))),1),IF(TEXT(ISNUMBER($C14),"#####")="False",ROUND(MIN(1,IF(Input!$A$11="Weekly",DH14/(Formulas!$A$3*1),DH14/(Formulas!$A$3*2))),1),ROUND(MIN(1,IF(Input!$A$11="Weekly",DH14/(Formulas!$A$3*1),DH14/(Formulas!$A$3*2))),1)*$C14))</f>
        <v>0</v>
      </c>
      <c r="DK14" s="79"/>
      <c r="DL14" s="77"/>
      <c r="DM14" s="77"/>
      <c r="DN14" s="80">
        <f>IF($C14="",ROUND(MIN(1,IF(Input!$A$11="Weekly",DL14/(Formulas!$A$3*1),DL14/(Formulas!$A$3*2))),1),IF(TEXT(ISNUMBER($C14),"#####")="False",ROUND(MIN(1,IF(Input!$A$11="Weekly",DL14/(Formulas!$A$3*1),DL14/(Formulas!$A$3*2))),1),ROUND(MIN(1,IF(Input!$A$11="Weekly",DL14/(Formulas!$A$3*1),DL14/(Formulas!$A$3*2))),1)*$C14))</f>
        <v>0</v>
      </c>
      <c r="DO14" s="79"/>
      <c r="DP14" s="77"/>
      <c r="DQ14" s="77"/>
      <c r="DR14" s="80">
        <f>IF($C14="",ROUND(MIN(1,IF(Input!$A$11="Weekly",DP14/(Formulas!$A$3*1),DP14/(Formulas!$A$3*2))),1),IF(TEXT(ISNUMBER($C14),"#####")="False",ROUND(MIN(1,IF(Input!$A$11="Weekly",DP14/(Formulas!$A$3*1),DP14/(Formulas!$A$3*2))),1),ROUND(MIN(1,IF(Input!$A$11="Weekly",DP14/(Formulas!$A$3*1),DP14/(Formulas!$A$3*2))),1)*$C14))</f>
        <v>0</v>
      </c>
      <c r="DS14" s="79"/>
      <c r="DT14" s="77"/>
      <c r="DU14" s="77"/>
      <c r="DV14" s="80">
        <f>IF($C14="",ROUND(MIN(1,IF(Input!$A$11="Weekly",DT14/(Formulas!$A$3*1),DT14/(Formulas!$A$3*2))),1),IF(TEXT(ISNUMBER($C14),"#####")="False",ROUND(MIN(1,IF(Input!$A$11="Weekly",DT14/(Formulas!$A$3*1),DT14/(Formulas!$A$3*2))),1),ROUND(MIN(1,IF(Input!$A$11="Weekly",DT14/(Formulas!$A$3*1),DT14/(Formulas!$A$3*2))),1)*$C14))</f>
        <v>0</v>
      </c>
      <c r="DW14" s="79"/>
      <c r="DX14" s="77"/>
      <c r="DY14" s="77"/>
      <c r="DZ14" s="80">
        <f>IF($C14="",ROUND(MIN(1,IF(Input!$A$11="Weekly",DX14/(Formulas!$A$3*1),DX14/(Formulas!$A$3*2))),1),IF(TEXT(ISNUMBER($C14),"#####")="False",ROUND(MIN(1,IF(Input!$A$11="Weekly",DX14/(Formulas!$A$3*1),DX14/(Formulas!$A$3*2))),1),ROUND(MIN(1,IF(Input!$A$11="Weekly",DX14/(Formulas!$A$3*1),DX14/(Formulas!$A$3*2))),1)*$C14))</f>
        <v>0</v>
      </c>
      <c r="EA14" s="79"/>
      <c r="EB14" s="77"/>
      <c r="EC14" s="77"/>
      <c r="ED14" s="80">
        <f>IF($C14="",ROUND(MIN(1,IF(Input!$A$11="Weekly",EB14/(Formulas!$A$3*1),EB14/(Formulas!$A$3*2))),1),IF(TEXT(ISNUMBER($C14),"#####")="False",ROUND(MIN(1,IF(Input!$A$11="Weekly",EB14/(Formulas!$A$3*1),EB14/(Formulas!$A$3*2))),1),ROUND(MIN(1,IF(Input!$A$11="Weekly",EB14/(Formulas!$A$3*1),EB14/(Formulas!$A$3*2))),1)*$C14))</f>
        <v>0</v>
      </c>
      <c r="EE14" s="79"/>
      <c r="EF14" s="77"/>
      <c r="EG14" s="77"/>
      <c r="EH14" s="80">
        <f>IF($C14="",ROUND(MIN(1,IF(Input!$A$11="Weekly",EF14/(Formulas!$A$3*1),EF14/(Formulas!$A$3*2))),1),IF(TEXT(ISNUMBER($C14),"#####")="False",ROUND(MIN(1,IF(Input!$A$11="Weekly",EF14/(Formulas!$A$3*1),EF14/(Formulas!$A$3*2))),1),ROUND(MIN(1,IF(Input!$A$11="Weekly",EF14/(Formulas!$A$3*1),EF14/(Formulas!$A$3*2))),1)*$C14))</f>
        <v>0</v>
      </c>
      <c r="EI14" s="79"/>
      <c r="EJ14" s="77"/>
      <c r="EK14" s="77"/>
      <c r="EL14" s="80">
        <f>IF($C14="",ROUND(MIN(1,IF(Input!$A$11="Weekly",EJ14/(Formulas!$A$3*1),EJ14/(Formulas!$A$3*2))),1),IF(TEXT(ISNUMBER($C14),"#####")="False",ROUND(MIN(1,IF(Input!$A$11="Weekly",EJ14/(Formulas!$A$3*1),EJ14/(Formulas!$A$3*2))),1),ROUND(MIN(1,IF(Input!$A$11="Weekly",EJ14/(Formulas!$A$3*1),EJ14/(Formulas!$A$3*2))),1)*$C14))</f>
        <v>0</v>
      </c>
      <c r="EM14" s="79"/>
      <c r="EN14" s="77"/>
      <c r="EO14" s="77"/>
      <c r="EP14" s="80">
        <f>IF($C14="",ROUND(MIN(1,IF(Input!$A$11="Weekly",EN14/(Formulas!$A$3*1),EN14/(Formulas!$A$3*2))),1),IF(TEXT(ISNUMBER($C14),"#####")="False",ROUND(MIN(1,IF(Input!$A$11="Weekly",EN14/(Formulas!$A$3*1),EN14/(Formulas!$A$3*2))),1),ROUND(MIN(1,IF(Input!$A$11="Weekly",EN14/(Formulas!$A$3*1),EN14/(Formulas!$A$3*2))),1)*$C14))</f>
        <v>0</v>
      </c>
      <c r="EQ14" s="79"/>
      <c r="ER14" s="77"/>
      <c r="ES14" s="77"/>
      <c r="ET14" s="80">
        <f>IF($C14="",ROUND(MIN(1,IF(Input!$A$11="Weekly",ER14/(Formulas!$A$3*1),ER14/(Formulas!$A$3*2))),1),IF(TEXT(ISNUMBER($C14),"#####")="False",ROUND(MIN(1,IF(Input!$A$11="Weekly",ER14/(Formulas!$A$3*1),ER14/(Formulas!$A$3*2))),1),ROUND(MIN(1,IF(Input!$A$11="Weekly",ER14/(Formulas!$A$3*1),ER14/(Formulas!$A$3*2))),1)*$C14))</f>
        <v>0</v>
      </c>
      <c r="EU14" s="79"/>
      <c r="EV14" s="77"/>
      <c r="EW14" s="77"/>
      <c r="EX14" s="80">
        <f>IF($C14="",ROUND(MIN(1,IF(Input!$A$11="Weekly",EV14/(Formulas!$A$3*1),EV14/(Formulas!$A$3*2))),1),IF(TEXT(ISNUMBER($C14),"#####")="False",ROUND(MIN(1,IF(Input!$A$11="Weekly",EV14/(Formulas!$A$3*1),EV14/(Formulas!$A$3*2))),1),ROUND(MIN(1,IF(Input!$A$11="Weekly",EV14/(Formulas!$A$3*1),EV14/(Formulas!$A$3*2))),1)*$C14))</f>
        <v>0</v>
      </c>
      <c r="EY14" s="79"/>
      <c r="EZ14" s="77"/>
      <c r="FA14" s="77"/>
      <c r="FB14" s="80">
        <f>IF($C14="",ROUND(MIN(1,IF(Input!$A$11="Weekly",EZ14/(Formulas!$A$3*1),EZ14/(Formulas!$A$3*2))),1),IF(TEXT(ISNUMBER($C14),"#####")="False",ROUND(MIN(1,IF(Input!$A$11="Weekly",EZ14/(Formulas!$A$3*1),EZ14/(Formulas!$A$3*2))),1),ROUND(MIN(1,IF(Input!$A$11="Weekly",EZ14/(Formulas!$A$3*1),EZ14/(Formulas!$A$3*2))),1)*$C14))</f>
        <v>0</v>
      </c>
      <c r="FC14" s="79"/>
      <c r="FD14" s="77"/>
      <c r="FE14" s="77"/>
      <c r="FF14" s="80">
        <f>IF($C14="",ROUND(MIN(1,IF(Input!$A$11="Weekly",FD14/(Formulas!$A$3*1),FD14/(Formulas!$A$3*2))),1),IF(TEXT(ISNUMBER($C14),"#####")="False",ROUND(MIN(1,IF(Input!$A$11="Weekly",FD14/(Formulas!$A$3*1),FD14/(Formulas!$A$3*2))),1),ROUND(MIN(1,IF(Input!$A$11="Weekly",FD14/(Formulas!$A$3*1),FD14/(Formulas!$A$3*2))),1)*$C14))</f>
        <v>0</v>
      </c>
      <c r="FG14" s="79"/>
      <c r="FH14" s="77"/>
      <c r="FI14" s="77"/>
      <c r="FJ14" s="80">
        <f>IF($C14="",ROUND(MIN(1,IF(Input!$A$11="Weekly",FH14/(Formulas!$A$3*1),FH14/(Formulas!$A$3*2))),1),IF(TEXT(ISNUMBER($C14),"#####")="False",ROUND(MIN(1,IF(Input!$A$11="Weekly",FH14/(Formulas!$A$3*1),FH14/(Formulas!$A$3*2))),1),ROUND(MIN(1,IF(Input!$A$11="Weekly",FH14/(Formulas!$A$3*1),FH14/(Formulas!$A$3*2))),1)*$C14))</f>
        <v>0</v>
      </c>
      <c r="FK14" s="79"/>
      <c r="FL14" s="77"/>
      <c r="FM14" s="77"/>
      <c r="FN14" s="80">
        <f>IF($C14="",ROUND(MIN(1,IF(Input!$A$11="Weekly",FL14/(Formulas!$A$3*1),FL14/(Formulas!$A$3*2))),1),IF(TEXT(ISNUMBER($C14),"#####")="False",ROUND(MIN(1,IF(Input!$A$11="Weekly",FL14/(Formulas!$A$3*1),FL14/(Formulas!$A$3*2))),1),ROUND(MIN(1,IF(Input!$A$11="Weekly",FL14/(Formulas!$A$3*1),FL14/(Formulas!$A$3*2))),1)*$C14))</f>
        <v>0</v>
      </c>
      <c r="FO14" s="79"/>
      <c r="FP14" s="77"/>
      <c r="FQ14" s="77"/>
      <c r="FR14" s="80">
        <f>IF($C14="",ROUND(MIN(1,IF(Input!$A$11="Weekly",FP14/(Formulas!$A$3*1),FP14/(Formulas!$A$3*2))),1),IF(TEXT(ISNUMBER($C14),"#####")="False",ROUND(MIN(1,IF(Input!$A$11="Weekly",FP14/(Formulas!$A$3*1),FP14/(Formulas!$A$3*2))),1),ROUND(MIN(1,IF(Input!$A$11="Weekly",FP14/(Formulas!$A$3*1),FP14/(Formulas!$A$3*2))),1)*$C14))</f>
        <v>0</v>
      </c>
      <c r="FS14" s="79"/>
      <c r="FT14" s="77"/>
      <c r="FU14" s="77"/>
      <c r="FV14" s="80">
        <f>IF($C14="",ROUND(MIN(1,IF(Input!$A$11="Weekly",FT14/(Formulas!$A$3*1),FT14/(Formulas!$A$3*2))),1),IF(TEXT(ISNUMBER($C14),"#####")="False",ROUND(MIN(1,IF(Input!$A$11="Weekly",FT14/(Formulas!$A$3*1),FT14/(Formulas!$A$3*2))),1),ROUND(MIN(1,IF(Input!$A$11="Weekly",FT14/(Formulas!$A$3*1),FT14/(Formulas!$A$3*2))),1)*$C14))</f>
        <v>0</v>
      </c>
      <c r="FW14" s="79"/>
      <c r="FX14" s="77"/>
      <c r="FY14" s="77"/>
      <c r="FZ14" s="80">
        <f>IF($C14="",ROUND(MIN(1,IF(Input!$A$11="Weekly",FX14/(Formulas!$A$3*1),FX14/(Formulas!$A$3*2))),1),IF(TEXT(ISNUMBER($C14),"#####")="False",ROUND(MIN(1,IF(Input!$A$11="Weekly",FX14/(Formulas!$A$3*1),FX14/(Formulas!$A$3*2))),1),ROUND(MIN(1,IF(Input!$A$11="Weekly",FX14/(Formulas!$A$3*1),FX14/(Formulas!$A$3*2))),1)*$C14))</f>
        <v>0</v>
      </c>
      <c r="GA14" s="79"/>
      <c r="GB14" s="77"/>
      <c r="GC14" s="77"/>
      <c r="GD14" s="80">
        <f>IF($C14="",ROUND(MIN(1,IF(Input!$A$11="Weekly",GB14/(Formulas!$A$3*1),GB14/(Formulas!$A$3*2))),1),IF(TEXT(ISNUMBER($C14),"#####")="False",ROUND(MIN(1,IF(Input!$A$11="Weekly",GB14/(Formulas!$A$3*1),GB14/(Formulas!$A$3*2))),1),ROUND(MIN(1,IF(Input!$A$11="Weekly",GB14/(Formulas!$A$3*1),GB14/(Formulas!$A$3*2))),1)*$C14))</f>
        <v>0</v>
      </c>
      <c r="GE14" s="79"/>
      <c r="GF14" s="77"/>
      <c r="GG14" s="77"/>
      <c r="GH14" s="80">
        <f>IF($C14="",ROUND(MIN(1,IF(Input!$A$11="Weekly",GF14/(Formulas!$A$3*1),GF14/(Formulas!$A$3*2))),1),IF(TEXT(ISNUMBER($C14),"#####")="False",ROUND(MIN(1,IF(Input!$A$11="Weekly",GF14/(Formulas!$A$3*1),GF14/(Formulas!$A$3*2))),1),ROUND(MIN(1,IF(Input!$A$11="Weekly",GF14/(Formulas!$A$3*1),GF14/(Formulas!$A$3*2))),1)*$C14))</f>
        <v>0</v>
      </c>
      <c r="GI14" s="79"/>
      <c r="GJ14" s="77"/>
      <c r="GK14" s="77"/>
      <c r="GL14" s="80">
        <f>IF($C14="",ROUND(MIN(1,IF(Input!$A$11="Weekly",GJ14/(Formulas!$A$3*1),GJ14/(Formulas!$A$3*2))),1),IF(TEXT(ISNUMBER($C14),"#####")="False",ROUND(MIN(1,IF(Input!$A$11="Weekly",GJ14/(Formulas!$A$3*1),GJ14/(Formulas!$A$3*2))),1),ROUND(MIN(1,IF(Input!$A$11="Weekly",GJ14/(Formulas!$A$3*1),GJ14/(Formulas!$A$3*2))),1)*$C14))</f>
        <v>0</v>
      </c>
      <c r="GM14" s="79"/>
      <c r="GN14" s="77"/>
      <c r="GO14" s="77"/>
      <c r="GP14" s="80">
        <f>IF($C14="",ROUND(MIN(1,IF(Input!$A$11="Weekly",GN14/(Formulas!$A$3*1),GN14/(Formulas!$A$3*2))),1),IF(TEXT(ISNUMBER($C14),"#####")="False",ROUND(MIN(1,IF(Input!$A$11="Weekly",GN14/(Formulas!$A$3*1),GN14/(Formulas!$A$3*2))),1),ROUND(MIN(1,IF(Input!$A$11="Weekly",GN14/(Formulas!$A$3*1),GN14/(Formulas!$A$3*2))),1)*$C14))</f>
        <v>0</v>
      </c>
      <c r="GQ14" s="79"/>
      <c r="GR14" s="77"/>
      <c r="GS14" s="77"/>
      <c r="GT14" s="80">
        <f>IF($C14="",ROUND(MIN(1,IF(Input!$A$11="Weekly",GR14/(Formulas!$A$3*1),GR14/(Formulas!$A$3*2))),1),IF(TEXT(ISNUMBER($C14),"#####")="False",ROUND(MIN(1,IF(Input!$A$11="Weekly",GR14/(Formulas!$A$3*1),GR14/(Formulas!$A$3*2))),1),ROUND(MIN(1,IF(Input!$A$11="Weekly",GR14/(Formulas!$A$3*1),GR14/(Formulas!$A$3*2))),1)*$C14))</f>
        <v>0</v>
      </c>
      <c r="GU14" s="79"/>
      <c r="GV14" s="77"/>
      <c r="GW14" s="77"/>
      <c r="GX14" s="80">
        <f>IF($C14="",ROUND(MIN(1,IF(Input!$A$11="Weekly",GV14/(Formulas!$A$3*1),GV14/(Formulas!$A$3*2))),1),IF(TEXT(ISNUMBER($C14),"#####")="False",ROUND(MIN(1,IF(Input!$A$11="Weekly",GV14/(Formulas!$A$3*1),GV14/(Formulas!$A$3*2))),1),ROUND(MIN(1,IF(Input!$A$11="Weekly",GV14/(Formulas!$A$3*1),GV14/(Formulas!$A$3*2))),1)*$C14))</f>
        <v>0</v>
      </c>
      <c r="GY14" s="79"/>
      <c r="GZ14" s="77"/>
      <c r="HA14" s="77"/>
      <c r="HB14" s="80">
        <f>IF($C14="",ROUND(MIN(1,IF(Input!$A$11="Weekly",GZ14/(Formulas!$A$3*1),GZ14/(Formulas!$A$3*2))),1),IF(TEXT(ISNUMBER($C14),"#####")="False",ROUND(MIN(1,IF(Input!$A$11="Weekly",GZ14/(Formulas!$A$3*1),GZ14/(Formulas!$A$3*2))),1),ROUND(MIN(1,IF(Input!$A$11="Weekly",GZ14/(Formulas!$A$3*1),GZ14/(Formulas!$A$3*2))),1)*$C14))</f>
        <v>0</v>
      </c>
      <c r="HC14" s="79"/>
      <c r="HD14" s="77"/>
      <c r="HE14" s="77"/>
      <c r="HF14" s="80">
        <f>IF($C14="",ROUND(MIN(1,IF(Input!$A$11="Weekly",HD14/(Formulas!$A$3*1),HD14/(Formulas!$A$3*2))),1),IF(TEXT(ISNUMBER($C14),"#####")="False",ROUND(MIN(1,IF(Input!$A$11="Weekly",HD14/(Formulas!$A$3*1),HD14/(Formulas!$A$3*2))),1),ROUND(MIN(1,IF(Input!$A$11="Weekly",HD14/(Formulas!$A$3*1),HD14/(Formulas!$A$3*2))),1)*$C14))</f>
        <v>0</v>
      </c>
      <c r="HG14" s="79"/>
      <c r="HH14" s="35"/>
      <c r="HI14" s="35">
        <f t="shared" si="0"/>
        <v>0</v>
      </c>
      <c r="HJ14" s="35"/>
      <c r="HK14" s="35">
        <f t="shared" si="1"/>
        <v>0</v>
      </c>
      <c r="HL14" s="35"/>
      <c r="HM14" s="35">
        <f t="shared" si="2"/>
        <v>0</v>
      </c>
      <c r="HN14" s="35"/>
      <c r="HO14" s="35">
        <f t="shared" si="3"/>
        <v>0</v>
      </c>
      <c r="HP14" s="35"/>
      <c r="HQ14" s="35"/>
      <c r="HR14" s="35"/>
      <c r="HS14" s="35"/>
      <c r="HT14" s="35"/>
    </row>
    <row r="15" spans="1:228" x14ac:dyDescent="0.25">
      <c r="B15" s="74"/>
      <c r="D15" s="77"/>
      <c r="E15" s="77"/>
      <c r="F15" s="80">
        <f>IF($C15="",ROUND(MIN(1,IF(Input!$A$11="Weekly",D15/(Formulas!$A$3*1),D15/(Formulas!$A$3*2))),1),IF(TEXT(ISNUMBER($C15),"#####")="False",ROUND(MIN(1,IF(Input!$A$11="Weekly",D15/(Formulas!$A$3*1),D15/(Formulas!$A$3*2))),1),ROUND(MIN(1,IF(Input!$A$11="Weekly",D15/(Formulas!$A$3*1),D15/(Formulas!$A$3*2))),1)*$C15))</f>
        <v>0</v>
      </c>
      <c r="G15" s="101"/>
      <c r="H15" s="77"/>
      <c r="I15" s="77"/>
      <c r="J15" s="80">
        <f>IF($C15="",ROUND(MIN(1,IF(Input!$A$11="Weekly",H15/(Formulas!$A$3*1),H15/(Formulas!$A$3*2))),1),IF(TEXT(ISNUMBER($C15),"#####")="False",ROUND(MIN(1,IF(Input!$A$11="Weekly",H15/(Formulas!$A$3*1),H15/(Formulas!$A$3*2))),1),ROUND(MIN(1,IF(Input!$A$11="Weekly",H15/(Formulas!$A$3*1),H15/(Formulas!$A$3*2))),1)*$C15))</f>
        <v>0</v>
      </c>
      <c r="K15" s="101"/>
      <c r="L15" s="77"/>
      <c r="M15" s="77"/>
      <c r="N15" s="80">
        <f>IF($C15="",ROUND(MIN(1,IF(Input!$A$11="Weekly",L15/(Formulas!$A$3*1),L15/(Formulas!$A$3*2))),1),IF(TEXT(ISNUMBER($C15),"#####")="False",ROUND(MIN(1,IF(Input!$A$11="Weekly",L15/(Formulas!$A$3*1),L15/(Formulas!$A$3*2))),1),ROUND(MIN(1,IF(Input!$A$11="Weekly",L15/(Formulas!$A$3*1),L15/(Formulas!$A$3*2))),1)*$C15))</f>
        <v>0</v>
      </c>
      <c r="O15" s="101"/>
      <c r="P15" s="77"/>
      <c r="Q15" s="77"/>
      <c r="R15" s="80">
        <f>IF($C15="",ROUND(MIN(1,IF(Input!$A$11="Weekly",P15/(Formulas!$A$3*1),P15/(Formulas!$A$3*2))),1),IF(TEXT(ISNUMBER($C15),"#####")="False",ROUND(MIN(1,IF(Input!$A$11="Weekly",P15/(Formulas!$A$3*1),P15/(Formulas!$A$3*2))),1),ROUND(MIN(1,IF(Input!$A$11="Weekly",P15/(Formulas!$A$3*1),P15/(Formulas!$A$3*2))),1)*$C15))</f>
        <v>0</v>
      </c>
      <c r="S15" s="101"/>
      <c r="T15" s="77"/>
      <c r="U15" s="77"/>
      <c r="V15" s="80">
        <f>IF($C15="",ROUND(MIN(1,IF(Input!$A$11="Weekly",T15/(Formulas!$A$3*1),T15/(Formulas!$A$3*2))),1),IF(TEXT(ISNUMBER($C15),"#####")="False",ROUND(MIN(1,IF(Input!$A$11="Weekly",T15/(Formulas!$A$3*1),T15/(Formulas!$A$3*2))),1),ROUND(MIN(1,IF(Input!$A$11="Weekly",T15/(Formulas!$A$3*1),T15/(Formulas!$A$3*2))),1)*$C15))</f>
        <v>0</v>
      </c>
      <c r="W15" s="101"/>
      <c r="X15" s="77"/>
      <c r="Y15" s="77"/>
      <c r="Z15" s="80">
        <f>IF($C15="",ROUND(MIN(1,IF(Input!$A$11="Weekly",X15/(Formulas!$A$3*1),X15/(Formulas!$A$3*2))),1),IF(TEXT(ISNUMBER($C15),"#####")="False",ROUND(MIN(1,IF(Input!$A$11="Weekly",X15/(Formulas!$A$3*1),X15/(Formulas!$A$3*2))),1),ROUND(MIN(1,IF(Input!$A$11="Weekly",X15/(Formulas!$A$3*1),X15/(Formulas!$A$3*2))),1)*$C15))</f>
        <v>0</v>
      </c>
      <c r="AA15" s="101"/>
      <c r="AB15" s="77"/>
      <c r="AC15" s="77"/>
      <c r="AD15" s="80">
        <f>IF($C15="",ROUND(MIN(1,IF(Input!$A$11="Weekly",AB15/(Formulas!$A$3*1),AB15/(Formulas!$A$3*2))),1),IF(TEXT(ISNUMBER($C15),"#####")="False",ROUND(MIN(1,IF(Input!$A$11="Weekly",AB15/(Formulas!$A$3*1),AB15/(Formulas!$A$3*2))),1),ROUND(MIN(1,IF(Input!$A$11="Weekly",AB15/(Formulas!$A$3*1),AB15/(Formulas!$A$3*2))),1)*$C15))</f>
        <v>0</v>
      </c>
      <c r="AE15" s="101"/>
      <c r="AF15" s="77"/>
      <c r="AG15" s="77"/>
      <c r="AH15" s="80">
        <f>IF($C15="",ROUND(MIN(1,IF(Input!$A$11="Weekly",AF15/(Formulas!$A$3*1),AF15/(Formulas!$A$3*2))),1),IF(TEXT(ISNUMBER($C15),"#####")="False",ROUND(MIN(1,IF(Input!$A$11="Weekly",AF15/(Formulas!$A$3*1),AF15/(Formulas!$A$3*2))),1),ROUND(MIN(1,IF(Input!$A$11="Weekly",AF15/(Formulas!$A$3*1),AF15/(Formulas!$A$3*2))),1)*$C15))</f>
        <v>0</v>
      </c>
      <c r="AI15" s="101"/>
      <c r="AJ15" s="77"/>
      <c r="AK15" s="77"/>
      <c r="AL15" s="80">
        <f>IF($C15="",ROUND(MIN(1,IF(Input!$A$11="Weekly",AJ15/(Formulas!$A$3*1),AJ15/(Formulas!$A$3*2))),1),IF(TEXT(ISNUMBER($C15),"#####")="False",ROUND(MIN(1,IF(Input!$A$11="Weekly",AJ15/(Formulas!$A$3*1),AJ15/(Formulas!$A$3*2))),1),ROUND(MIN(1,IF(Input!$A$11="Weekly",AJ15/(Formulas!$A$3*1),AJ15/(Formulas!$A$3*2))),1)*$C15))</f>
        <v>0</v>
      </c>
      <c r="AM15" s="101"/>
      <c r="AN15" s="77"/>
      <c r="AO15" s="77"/>
      <c r="AP15" s="80">
        <f>IF($C15="",ROUND(MIN(1,IF(Input!$A$11="Weekly",AN15/(Formulas!$A$3*1),AN15/(Formulas!$A$3*2))),1),IF(TEXT(ISNUMBER($C15),"#####")="False",ROUND(MIN(1,IF(Input!$A$11="Weekly",AN15/(Formulas!$A$3*1),AN15/(Formulas!$A$3*2))),1),ROUND(MIN(1,IF(Input!$A$11="Weekly",AN15/(Formulas!$A$3*1),AN15/(Formulas!$A$3*2))),1)*$C15))</f>
        <v>0</v>
      </c>
      <c r="AQ15" s="101"/>
      <c r="AR15" s="77"/>
      <c r="AS15" s="77"/>
      <c r="AT15" s="80">
        <f>IF($C15="",ROUND(MIN(1,IF(Input!$A$11="Weekly",AR15/(Formulas!$A$3*1),AR15/(Formulas!$A$3*2))),1),IF(TEXT(ISNUMBER($C15),"#####")="False",ROUND(MIN(1,IF(Input!$A$11="Weekly",AR15/(Formulas!$A$3*1),AR15/(Formulas!$A$3*2))),1),ROUND(MIN(1,IF(Input!$A$11="Weekly",AR15/(Formulas!$A$3*1),AR15/(Formulas!$A$3*2))),1)*$C15))</f>
        <v>0</v>
      </c>
      <c r="AU15" s="101"/>
      <c r="AV15" s="77"/>
      <c r="AW15" s="77"/>
      <c r="AX15" s="80">
        <f>IF($C15="",ROUND(MIN(1,IF(Input!$A$11="Weekly",AV15/(Formulas!$A$3*1),AV15/(Formulas!$A$3*2))),1),IF(TEXT(ISNUMBER($C15),"#####")="False",ROUND(MIN(1,IF(Input!$A$11="Weekly",AV15/(Formulas!$A$3*1),AV15/(Formulas!$A$3*2))),1),ROUND(MIN(1,IF(Input!$A$11="Weekly",AV15/(Formulas!$A$3*1),AV15/(Formulas!$A$3*2))),1)*$C15))</f>
        <v>0</v>
      </c>
      <c r="AY15" s="101"/>
      <c r="AZ15" s="77"/>
      <c r="BA15" s="77"/>
      <c r="BB15" s="80">
        <f>IF($C15="",ROUND(MIN(1,IF(Input!$A$11="Weekly",AZ15/(Formulas!$A$3*1),AZ15/(Formulas!$A$3*2))),1),IF(TEXT(ISNUMBER($C15),"#####")="False",ROUND(MIN(1,IF(Input!$A$11="Weekly",AZ15/(Formulas!$A$3*1),AZ15/(Formulas!$A$3*2))),1),ROUND(MIN(1,IF(Input!$A$11="Weekly",AZ15/(Formulas!$A$3*1),AZ15/(Formulas!$A$3*2))),1)*$C15))</f>
        <v>0</v>
      </c>
      <c r="BC15" s="101"/>
      <c r="BD15" s="77"/>
      <c r="BE15" s="77"/>
      <c r="BF15" s="80">
        <f>IF($C15="",ROUND(MIN(1,IF(Input!$A$11="Weekly",BD15/(Formulas!$A$3*1),BD15/(Formulas!$A$3*2))),1),IF(TEXT(ISNUMBER($C15),"#####")="False",ROUND(MIN(1,IF(Input!$A$11="Weekly",BD15/(Formulas!$A$3*1),BD15/(Formulas!$A$3*2))),1),ROUND(MIN(1,IF(Input!$A$11="Weekly",BD15/(Formulas!$A$3*1),BD15/(Formulas!$A$3*2))),1)*$C15))</f>
        <v>0</v>
      </c>
      <c r="BG15" s="101"/>
      <c r="BH15" s="77"/>
      <c r="BI15" s="77"/>
      <c r="BJ15" s="80">
        <f>IF($C15="",ROUND(MIN(1,IF(Input!$A$11="Weekly",BH15/(Formulas!$A$3*1),BH15/(Formulas!$A$3*2))),1),IF(TEXT(ISNUMBER($C15),"#####")="False",ROUND(MIN(1,IF(Input!$A$11="Weekly",BH15/(Formulas!$A$3*1),BH15/(Formulas!$A$3*2))),1),ROUND(MIN(1,IF(Input!$A$11="Weekly",BH15/(Formulas!$A$3*1),BH15/(Formulas!$A$3*2))),1)*$C15))</f>
        <v>0</v>
      </c>
      <c r="BK15" s="101"/>
      <c r="BL15" s="77"/>
      <c r="BM15" s="77"/>
      <c r="BN15" s="80">
        <f>IF($C15="",ROUND(MIN(1,IF(Input!$A$11="Weekly",BL15/(Formulas!$A$3*1),BL15/(Formulas!$A$3*2))),1),IF(TEXT(ISNUMBER($C15),"#####")="False",ROUND(MIN(1,IF(Input!$A$11="Weekly",BL15/(Formulas!$A$3*1),BL15/(Formulas!$A$3*2))),1),ROUND(MIN(1,IF(Input!$A$11="Weekly",BL15/(Formulas!$A$3*1),BL15/(Formulas!$A$3*2))),1)*$C15))</f>
        <v>0</v>
      </c>
      <c r="BO15" s="101"/>
      <c r="BP15" s="77"/>
      <c r="BQ15" s="77"/>
      <c r="BR15" s="80">
        <f>IF($C15="",ROUND(MIN(1,IF(Input!$A$11="Weekly",BP15/(Formulas!$A$3*1),BP15/(Formulas!$A$3*2))),1),IF(TEXT(ISNUMBER($C15),"#####")="False",ROUND(MIN(1,IF(Input!$A$11="Weekly",BP15/(Formulas!$A$3*1),BP15/(Formulas!$A$3*2))),1),ROUND(MIN(1,IF(Input!$A$11="Weekly",BP15/(Formulas!$A$3*1),BP15/(Formulas!$A$3*2))),1)*$C15))</f>
        <v>0</v>
      </c>
      <c r="BS15" s="101"/>
      <c r="BT15" s="77"/>
      <c r="BU15" s="77"/>
      <c r="BV15" s="80">
        <f>IF($C15="",ROUND(MIN(1,IF(Input!$A$11="Weekly",BT15/(Formulas!$A$3*1),BT15/(Formulas!$A$3*2))),1),IF(TEXT(ISNUMBER($C15),"#####")="False",ROUND(MIN(1,IF(Input!$A$11="Weekly",BT15/(Formulas!$A$3*1),BT15/(Formulas!$A$3*2))),1),ROUND(MIN(1,IF(Input!$A$11="Weekly",BT15/(Formulas!$A$3*1),BT15/(Formulas!$A$3*2))),1)*$C15))</f>
        <v>0</v>
      </c>
      <c r="BW15" s="101"/>
      <c r="BX15" s="77"/>
      <c r="BY15" s="77"/>
      <c r="BZ15" s="80">
        <f>IF($C15="",ROUND(MIN(1,IF(Input!$A$11="Weekly",BX15/(Formulas!$A$3*1),BX15/(Formulas!$A$3*2))),1),IF(TEXT(ISNUMBER($C15),"#####")="False",ROUND(MIN(1,IF(Input!$A$11="Weekly",BX15/(Formulas!$A$3*1),BX15/(Formulas!$A$3*2))),1),ROUND(MIN(1,IF(Input!$A$11="Weekly",BX15/(Formulas!$A$3*1),BX15/(Formulas!$A$3*2))),1)*$C15))</f>
        <v>0</v>
      </c>
      <c r="CA15" s="101"/>
      <c r="CB15" s="77"/>
      <c r="CC15" s="77"/>
      <c r="CD15" s="80">
        <f>IF($C15="",ROUND(MIN(1,IF(Input!$A$11="Weekly",CB15/(Formulas!$A$3*1),CB15/(Formulas!$A$3*2))),1),IF(TEXT(ISNUMBER($C15),"#####")="False",ROUND(MIN(1,IF(Input!$A$11="Weekly",CB15/(Formulas!$A$3*1),CB15/(Formulas!$A$3*2))),1),ROUND(MIN(1,IF(Input!$A$11="Weekly",CB15/(Formulas!$A$3*1),CB15/(Formulas!$A$3*2))),1)*$C15))</f>
        <v>0</v>
      </c>
      <c r="CE15" s="101"/>
      <c r="CF15" s="77"/>
      <c r="CG15" s="77"/>
      <c r="CH15" s="80">
        <f>IF($C15="",ROUND(MIN(1,IF(Input!$A$11="Weekly",CF15/(Formulas!$A$3*1),CF15/(Formulas!$A$3*2))),1),IF(TEXT(ISNUMBER($C15),"#####")="False",ROUND(MIN(1,IF(Input!$A$11="Weekly",CF15/(Formulas!$A$3*1),CF15/(Formulas!$A$3*2))),1),ROUND(MIN(1,IF(Input!$A$11="Weekly",CF15/(Formulas!$A$3*1),CF15/(Formulas!$A$3*2))),1)*$C15))</f>
        <v>0</v>
      </c>
      <c r="CI15" s="101"/>
      <c r="CJ15" s="77"/>
      <c r="CK15" s="77"/>
      <c r="CL15" s="80">
        <f>IF($C15="",ROUND(MIN(1,IF(Input!$A$11="Weekly",CJ15/(Formulas!$A$3*1),CJ15/(Formulas!$A$3*2))),1),IF(TEXT(ISNUMBER($C15),"#####")="False",ROUND(MIN(1,IF(Input!$A$11="Weekly",CJ15/(Formulas!$A$3*1),CJ15/(Formulas!$A$3*2))),1),ROUND(MIN(1,IF(Input!$A$11="Weekly",CJ15/(Formulas!$A$3*1),CJ15/(Formulas!$A$3*2))),1)*$C15))</f>
        <v>0</v>
      </c>
      <c r="CM15" s="101"/>
      <c r="CN15" s="77"/>
      <c r="CO15" s="77"/>
      <c r="CP15" s="80">
        <f>IF($C15="",ROUND(MIN(1,IF(Input!$A$11="Weekly",CN15/(Formulas!$A$3*1),CN15/(Formulas!$A$3*2))),1),IF(TEXT(ISNUMBER($C15),"#####")="False",ROUND(MIN(1,IF(Input!$A$11="Weekly",CN15/(Formulas!$A$3*1),CN15/(Formulas!$A$3*2))),1),ROUND(MIN(1,IF(Input!$A$11="Weekly",CN15/(Formulas!$A$3*1),CN15/(Formulas!$A$3*2))),1)*$C15))</f>
        <v>0</v>
      </c>
      <c r="CQ15" s="101"/>
      <c r="CR15" s="77"/>
      <c r="CS15" s="77"/>
      <c r="CT15" s="80">
        <f>IF($C15="",ROUND(MIN(1,IF(Input!$A$11="Weekly",CR15/(Formulas!$A$3*1),CR15/(Formulas!$A$3*2))),1),IF(TEXT(ISNUMBER($C15),"#####")="False",ROUND(MIN(1,IF(Input!$A$11="Weekly",CR15/(Formulas!$A$3*1),CR15/(Formulas!$A$3*2))),1),ROUND(MIN(1,IF(Input!$A$11="Weekly",CR15/(Formulas!$A$3*1),CR15/(Formulas!$A$3*2))),1)*$C15))</f>
        <v>0</v>
      </c>
      <c r="CU15" s="101"/>
      <c r="CV15" s="77"/>
      <c r="CW15" s="77"/>
      <c r="CX15" s="80">
        <f>IF($C15="",ROUND(MIN(1,IF(Input!$A$11="Weekly",CV15/(Formulas!$A$3*1),CV15/(Formulas!$A$3*2))),1),IF(TEXT(ISNUMBER($C15),"#####")="False",ROUND(MIN(1,IF(Input!$A$11="Weekly",CV15/(Formulas!$A$3*1),CV15/(Formulas!$A$3*2))),1),ROUND(MIN(1,IF(Input!$A$11="Weekly",CV15/(Formulas!$A$3*1),CV15/(Formulas!$A$3*2))),1)*$C15))</f>
        <v>0</v>
      </c>
      <c r="CY15" s="101"/>
      <c r="CZ15" s="77"/>
      <c r="DA15" s="77"/>
      <c r="DB15" s="80">
        <f>IF($C15="",ROUND(MIN(1,IF(Input!$A$11="Weekly",CZ15/(Formulas!$A$3*1),CZ15/(Formulas!$A$3*2))),1),IF(TEXT(ISNUMBER($C15),"#####")="False",ROUND(MIN(1,IF(Input!$A$11="Weekly",CZ15/(Formulas!$A$3*1),CZ15/(Formulas!$A$3*2))),1),ROUND(MIN(1,IF(Input!$A$11="Weekly",CZ15/(Formulas!$A$3*1),CZ15/(Formulas!$A$3*2))),1)*$C15))</f>
        <v>0</v>
      </c>
      <c r="DC15" s="79"/>
      <c r="DD15" s="77"/>
      <c r="DE15" s="77"/>
      <c r="DF15" s="80">
        <f>IF($C15="",ROUND(MIN(1,IF(Input!$A$11="Weekly",DD15/(Formulas!$A$3*1),DD15/(Formulas!$A$3*2))),1),IF(TEXT(ISNUMBER($C15),"#####")="False",ROUND(MIN(1,IF(Input!$A$11="Weekly",DD15/(Formulas!$A$3*1),DD15/(Formulas!$A$3*2))),1),ROUND(MIN(1,IF(Input!$A$11="Weekly",DD15/(Formulas!$A$3*1),DD15/(Formulas!$A$3*2))),1)*$C15))</f>
        <v>0</v>
      </c>
      <c r="DG15" s="79"/>
      <c r="DH15" s="77"/>
      <c r="DI15" s="77"/>
      <c r="DJ15" s="80">
        <f>IF($C15="",ROUND(MIN(1,IF(Input!$A$11="Weekly",DH15/(Formulas!$A$3*1),DH15/(Formulas!$A$3*2))),1),IF(TEXT(ISNUMBER($C15),"#####")="False",ROUND(MIN(1,IF(Input!$A$11="Weekly",DH15/(Formulas!$A$3*1),DH15/(Formulas!$A$3*2))),1),ROUND(MIN(1,IF(Input!$A$11="Weekly",DH15/(Formulas!$A$3*1),DH15/(Formulas!$A$3*2))),1)*$C15))</f>
        <v>0</v>
      </c>
      <c r="DK15" s="79"/>
      <c r="DL15" s="77"/>
      <c r="DM15" s="77"/>
      <c r="DN15" s="80">
        <f>IF($C15="",ROUND(MIN(1,IF(Input!$A$11="Weekly",DL15/(Formulas!$A$3*1),DL15/(Formulas!$A$3*2))),1),IF(TEXT(ISNUMBER($C15),"#####")="False",ROUND(MIN(1,IF(Input!$A$11="Weekly",DL15/(Formulas!$A$3*1),DL15/(Formulas!$A$3*2))),1),ROUND(MIN(1,IF(Input!$A$11="Weekly",DL15/(Formulas!$A$3*1),DL15/(Formulas!$A$3*2))),1)*$C15))</f>
        <v>0</v>
      </c>
      <c r="DO15" s="79"/>
      <c r="DP15" s="77"/>
      <c r="DQ15" s="77"/>
      <c r="DR15" s="80">
        <f>IF($C15="",ROUND(MIN(1,IF(Input!$A$11="Weekly",DP15/(Formulas!$A$3*1),DP15/(Formulas!$A$3*2))),1),IF(TEXT(ISNUMBER($C15),"#####")="False",ROUND(MIN(1,IF(Input!$A$11="Weekly",DP15/(Formulas!$A$3*1),DP15/(Formulas!$A$3*2))),1),ROUND(MIN(1,IF(Input!$A$11="Weekly",DP15/(Formulas!$A$3*1),DP15/(Formulas!$A$3*2))),1)*$C15))</f>
        <v>0</v>
      </c>
      <c r="DS15" s="79"/>
      <c r="DT15" s="77"/>
      <c r="DU15" s="77"/>
      <c r="DV15" s="80">
        <f>IF($C15="",ROUND(MIN(1,IF(Input!$A$11="Weekly",DT15/(Formulas!$A$3*1),DT15/(Formulas!$A$3*2))),1),IF(TEXT(ISNUMBER($C15),"#####")="False",ROUND(MIN(1,IF(Input!$A$11="Weekly",DT15/(Formulas!$A$3*1),DT15/(Formulas!$A$3*2))),1),ROUND(MIN(1,IF(Input!$A$11="Weekly",DT15/(Formulas!$A$3*1),DT15/(Formulas!$A$3*2))),1)*$C15))</f>
        <v>0</v>
      </c>
      <c r="DW15" s="79"/>
      <c r="DX15" s="77"/>
      <c r="DY15" s="77"/>
      <c r="DZ15" s="80">
        <f>IF($C15="",ROUND(MIN(1,IF(Input!$A$11="Weekly",DX15/(Formulas!$A$3*1),DX15/(Formulas!$A$3*2))),1),IF(TEXT(ISNUMBER($C15),"#####")="False",ROUND(MIN(1,IF(Input!$A$11="Weekly",DX15/(Formulas!$A$3*1),DX15/(Formulas!$A$3*2))),1),ROUND(MIN(1,IF(Input!$A$11="Weekly",DX15/(Formulas!$A$3*1),DX15/(Formulas!$A$3*2))),1)*$C15))</f>
        <v>0</v>
      </c>
      <c r="EA15" s="79"/>
      <c r="EB15" s="77"/>
      <c r="EC15" s="77"/>
      <c r="ED15" s="80">
        <f>IF($C15="",ROUND(MIN(1,IF(Input!$A$11="Weekly",EB15/(Formulas!$A$3*1),EB15/(Formulas!$A$3*2))),1),IF(TEXT(ISNUMBER($C15),"#####")="False",ROUND(MIN(1,IF(Input!$A$11="Weekly",EB15/(Formulas!$A$3*1),EB15/(Formulas!$A$3*2))),1),ROUND(MIN(1,IF(Input!$A$11="Weekly",EB15/(Formulas!$A$3*1),EB15/(Formulas!$A$3*2))),1)*$C15))</f>
        <v>0</v>
      </c>
      <c r="EE15" s="79"/>
      <c r="EF15" s="77"/>
      <c r="EG15" s="77"/>
      <c r="EH15" s="80">
        <f>IF($C15="",ROUND(MIN(1,IF(Input!$A$11="Weekly",EF15/(Formulas!$A$3*1),EF15/(Formulas!$A$3*2))),1),IF(TEXT(ISNUMBER($C15),"#####")="False",ROUND(MIN(1,IF(Input!$A$11="Weekly",EF15/(Formulas!$A$3*1),EF15/(Formulas!$A$3*2))),1),ROUND(MIN(1,IF(Input!$A$11="Weekly",EF15/(Formulas!$A$3*1),EF15/(Formulas!$A$3*2))),1)*$C15))</f>
        <v>0</v>
      </c>
      <c r="EI15" s="79"/>
      <c r="EJ15" s="77"/>
      <c r="EK15" s="77"/>
      <c r="EL15" s="80">
        <f>IF($C15="",ROUND(MIN(1,IF(Input!$A$11="Weekly",EJ15/(Formulas!$A$3*1),EJ15/(Formulas!$A$3*2))),1),IF(TEXT(ISNUMBER($C15),"#####")="False",ROUND(MIN(1,IF(Input!$A$11="Weekly",EJ15/(Formulas!$A$3*1),EJ15/(Formulas!$A$3*2))),1),ROUND(MIN(1,IF(Input!$A$11="Weekly",EJ15/(Formulas!$A$3*1),EJ15/(Formulas!$A$3*2))),1)*$C15))</f>
        <v>0</v>
      </c>
      <c r="EM15" s="79"/>
      <c r="EN15" s="77"/>
      <c r="EO15" s="77"/>
      <c r="EP15" s="80">
        <f>IF($C15="",ROUND(MIN(1,IF(Input!$A$11="Weekly",EN15/(Formulas!$A$3*1),EN15/(Formulas!$A$3*2))),1),IF(TEXT(ISNUMBER($C15),"#####")="False",ROUND(MIN(1,IF(Input!$A$11="Weekly",EN15/(Formulas!$A$3*1),EN15/(Formulas!$A$3*2))),1),ROUND(MIN(1,IF(Input!$A$11="Weekly",EN15/(Formulas!$A$3*1),EN15/(Formulas!$A$3*2))),1)*$C15))</f>
        <v>0</v>
      </c>
      <c r="EQ15" s="79"/>
      <c r="ER15" s="77"/>
      <c r="ES15" s="77"/>
      <c r="ET15" s="80">
        <f>IF($C15="",ROUND(MIN(1,IF(Input!$A$11="Weekly",ER15/(Formulas!$A$3*1),ER15/(Formulas!$A$3*2))),1),IF(TEXT(ISNUMBER($C15),"#####")="False",ROUND(MIN(1,IF(Input!$A$11="Weekly",ER15/(Formulas!$A$3*1),ER15/(Formulas!$A$3*2))),1),ROUND(MIN(1,IF(Input!$A$11="Weekly",ER15/(Formulas!$A$3*1),ER15/(Formulas!$A$3*2))),1)*$C15))</f>
        <v>0</v>
      </c>
      <c r="EU15" s="79"/>
      <c r="EV15" s="77"/>
      <c r="EW15" s="77"/>
      <c r="EX15" s="80">
        <f>IF($C15="",ROUND(MIN(1,IF(Input!$A$11="Weekly",EV15/(Formulas!$A$3*1),EV15/(Formulas!$A$3*2))),1),IF(TEXT(ISNUMBER($C15),"#####")="False",ROUND(MIN(1,IF(Input!$A$11="Weekly",EV15/(Formulas!$A$3*1),EV15/(Formulas!$A$3*2))),1),ROUND(MIN(1,IF(Input!$A$11="Weekly",EV15/(Formulas!$A$3*1),EV15/(Formulas!$A$3*2))),1)*$C15))</f>
        <v>0</v>
      </c>
      <c r="EY15" s="79"/>
      <c r="EZ15" s="77"/>
      <c r="FA15" s="77"/>
      <c r="FB15" s="80">
        <f>IF($C15="",ROUND(MIN(1,IF(Input!$A$11="Weekly",EZ15/(Formulas!$A$3*1),EZ15/(Formulas!$A$3*2))),1),IF(TEXT(ISNUMBER($C15),"#####")="False",ROUND(MIN(1,IF(Input!$A$11="Weekly",EZ15/(Formulas!$A$3*1),EZ15/(Formulas!$A$3*2))),1),ROUND(MIN(1,IF(Input!$A$11="Weekly",EZ15/(Formulas!$A$3*1),EZ15/(Formulas!$A$3*2))),1)*$C15))</f>
        <v>0</v>
      </c>
      <c r="FC15" s="79"/>
      <c r="FD15" s="77"/>
      <c r="FE15" s="77"/>
      <c r="FF15" s="80">
        <f>IF($C15="",ROUND(MIN(1,IF(Input!$A$11="Weekly",FD15/(Formulas!$A$3*1),FD15/(Formulas!$A$3*2))),1),IF(TEXT(ISNUMBER($C15),"#####")="False",ROUND(MIN(1,IF(Input!$A$11="Weekly",FD15/(Formulas!$A$3*1),FD15/(Formulas!$A$3*2))),1),ROUND(MIN(1,IF(Input!$A$11="Weekly",FD15/(Formulas!$A$3*1),FD15/(Formulas!$A$3*2))),1)*$C15))</f>
        <v>0</v>
      </c>
      <c r="FG15" s="79"/>
      <c r="FH15" s="77"/>
      <c r="FI15" s="77"/>
      <c r="FJ15" s="80">
        <f>IF($C15="",ROUND(MIN(1,IF(Input!$A$11="Weekly",FH15/(Formulas!$A$3*1),FH15/(Formulas!$A$3*2))),1),IF(TEXT(ISNUMBER($C15),"#####")="False",ROUND(MIN(1,IF(Input!$A$11="Weekly",FH15/(Formulas!$A$3*1),FH15/(Formulas!$A$3*2))),1),ROUND(MIN(1,IF(Input!$A$11="Weekly",FH15/(Formulas!$A$3*1),FH15/(Formulas!$A$3*2))),1)*$C15))</f>
        <v>0</v>
      </c>
      <c r="FK15" s="79"/>
      <c r="FL15" s="77"/>
      <c r="FM15" s="77"/>
      <c r="FN15" s="80">
        <f>IF($C15="",ROUND(MIN(1,IF(Input!$A$11="Weekly",FL15/(Formulas!$A$3*1),FL15/(Formulas!$A$3*2))),1),IF(TEXT(ISNUMBER($C15),"#####")="False",ROUND(MIN(1,IF(Input!$A$11="Weekly",FL15/(Formulas!$A$3*1),FL15/(Formulas!$A$3*2))),1),ROUND(MIN(1,IF(Input!$A$11="Weekly",FL15/(Formulas!$A$3*1),FL15/(Formulas!$A$3*2))),1)*$C15))</f>
        <v>0</v>
      </c>
      <c r="FO15" s="79"/>
      <c r="FP15" s="77"/>
      <c r="FQ15" s="77"/>
      <c r="FR15" s="80">
        <f>IF($C15="",ROUND(MIN(1,IF(Input!$A$11="Weekly",FP15/(Formulas!$A$3*1),FP15/(Formulas!$A$3*2))),1),IF(TEXT(ISNUMBER($C15),"#####")="False",ROUND(MIN(1,IF(Input!$A$11="Weekly",FP15/(Formulas!$A$3*1),FP15/(Formulas!$A$3*2))),1),ROUND(MIN(1,IF(Input!$A$11="Weekly",FP15/(Formulas!$A$3*1),FP15/(Formulas!$A$3*2))),1)*$C15))</f>
        <v>0</v>
      </c>
      <c r="FS15" s="79"/>
      <c r="FT15" s="77"/>
      <c r="FU15" s="77"/>
      <c r="FV15" s="80">
        <f>IF($C15="",ROUND(MIN(1,IF(Input!$A$11="Weekly",FT15/(Formulas!$A$3*1),FT15/(Formulas!$A$3*2))),1),IF(TEXT(ISNUMBER($C15),"#####")="False",ROUND(MIN(1,IF(Input!$A$11="Weekly",FT15/(Formulas!$A$3*1),FT15/(Formulas!$A$3*2))),1),ROUND(MIN(1,IF(Input!$A$11="Weekly",FT15/(Formulas!$A$3*1),FT15/(Formulas!$A$3*2))),1)*$C15))</f>
        <v>0</v>
      </c>
      <c r="FW15" s="79"/>
      <c r="FX15" s="77"/>
      <c r="FY15" s="77"/>
      <c r="FZ15" s="80">
        <f>IF($C15="",ROUND(MIN(1,IF(Input!$A$11="Weekly",FX15/(Formulas!$A$3*1),FX15/(Formulas!$A$3*2))),1),IF(TEXT(ISNUMBER($C15),"#####")="False",ROUND(MIN(1,IF(Input!$A$11="Weekly",FX15/(Formulas!$A$3*1),FX15/(Formulas!$A$3*2))),1),ROUND(MIN(1,IF(Input!$A$11="Weekly",FX15/(Formulas!$A$3*1),FX15/(Formulas!$A$3*2))),1)*$C15))</f>
        <v>0</v>
      </c>
      <c r="GA15" s="79"/>
      <c r="GB15" s="77"/>
      <c r="GC15" s="77"/>
      <c r="GD15" s="80">
        <f>IF($C15="",ROUND(MIN(1,IF(Input!$A$11="Weekly",GB15/(Formulas!$A$3*1),GB15/(Formulas!$A$3*2))),1),IF(TEXT(ISNUMBER($C15),"#####")="False",ROUND(MIN(1,IF(Input!$A$11="Weekly",GB15/(Formulas!$A$3*1),GB15/(Formulas!$A$3*2))),1),ROUND(MIN(1,IF(Input!$A$11="Weekly",GB15/(Formulas!$A$3*1),GB15/(Formulas!$A$3*2))),1)*$C15))</f>
        <v>0</v>
      </c>
      <c r="GE15" s="79"/>
      <c r="GF15" s="77"/>
      <c r="GG15" s="77"/>
      <c r="GH15" s="80">
        <f>IF($C15="",ROUND(MIN(1,IF(Input!$A$11="Weekly",GF15/(Formulas!$A$3*1),GF15/(Formulas!$A$3*2))),1),IF(TEXT(ISNUMBER($C15),"#####")="False",ROUND(MIN(1,IF(Input!$A$11="Weekly",GF15/(Formulas!$A$3*1),GF15/(Formulas!$A$3*2))),1),ROUND(MIN(1,IF(Input!$A$11="Weekly",GF15/(Formulas!$A$3*1),GF15/(Formulas!$A$3*2))),1)*$C15))</f>
        <v>0</v>
      </c>
      <c r="GI15" s="79"/>
      <c r="GJ15" s="77"/>
      <c r="GK15" s="77"/>
      <c r="GL15" s="80">
        <f>IF($C15="",ROUND(MIN(1,IF(Input!$A$11="Weekly",GJ15/(Formulas!$A$3*1),GJ15/(Formulas!$A$3*2))),1),IF(TEXT(ISNUMBER($C15),"#####")="False",ROUND(MIN(1,IF(Input!$A$11="Weekly",GJ15/(Formulas!$A$3*1),GJ15/(Formulas!$A$3*2))),1),ROUND(MIN(1,IF(Input!$A$11="Weekly",GJ15/(Formulas!$A$3*1),GJ15/(Formulas!$A$3*2))),1)*$C15))</f>
        <v>0</v>
      </c>
      <c r="GM15" s="79"/>
      <c r="GN15" s="77"/>
      <c r="GO15" s="77"/>
      <c r="GP15" s="80">
        <f>IF($C15="",ROUND(MIN(1,IF(Input!$A$11="Weekly",GN15/(Formulas!$A$3*1),GN15/(Formulas!$A$3*2))),1),IF(TEXT(ISNUMBER($C15),"#####")="False",ROUND(MIN(1,IF(Input!$A$11="Weekly",GN15/(Formulas!$A$3*1),GN15/(Formulas!$A$3*2))),1),ROUND(MIN(1,IF(Input!$A$11="Weekly",GN15/(Formulas!$A$3*1),GN15/(Formulas!$A$3*2))),1)*$C15))</f>
        <v>0</v>
      </c>
      <c r="GQ15" s="79"/>
      <c r="GR15" s="77"/>
      <c r="GS15" s="77"/>
      <c r="GT15" s="80">
        <f>IF($C15="",ROUND(MIN(1,IF(Input!$A$11="Weekly",GR15/(Formulas!$A$3*1),GR15/(Formulas!$A$3*2))),1),IF(TEXT(ISNUMBER($C15),"#####")="False",ROUND(MIN(1,IF(Input!$A$11="Weekly",GR15/(Formulas!$A$3*1),GR15/(Formulas!$A$3*2))),1),ROUND(MIN(1,IF(Input!$A$11="Weekly",GR15/(Formulas!$A$3*1),GR15/(Formulas!$A$3*2))),1)*$C15))</f>
        <v>0</v>
      </c>
      <c r="GU15" s="79"/>
      <c r="GV15" s="77"/>
      <c r="GW15" s="77"/>
      <c r="GX15" s="80">
        <f>IF($C15="",ROUND(MIN(1,IF(Input!$A$11="Weekly",GV15/(Formulas!$A$3*1),GV15/(Formulas!$A$3*2))),1),IF(TEXT(ISNUMBER($C15),"#####")="False",ROUND(MIN(1,IF(Input!$A$11="Weekly",GV15/(Formulas!$A$3*1),GV15/(Formulas!$A$3*2))),1),ROUND(MIN(1,IF(Input!$A$11="Weekly",GV15/(Formulas!$A$3*1),GV15/(Formulas!$A$3*2))),1)*$C15))</f>
        <v>0</v>
      </c>
      <c r="GY15" s="79"/>
      <c r="GZ15" s="77"/>
      <c r="HA15" s="77"/>
      <c r="HB15" s="80">
        <f>IF($C15="",ROUND(MIN(1,IF(Input!$A$11="Weekly",GZ15/(Formulas!$A$3*1),GZ15/(Formulas!$A$3*2))),1),IF(TEXT(ISNUMBER($C15),"#####")="False",ROUND(MIN(1,IF(Input!$A$11="Weekly",GZ15/(Formulas!$A$3*1),GZ15/(Formulas!$A$3*2))),1),ROUND(MIN(1,IF(Input!$A$11="Weekly",GZ15/(Formulas!$A$3*1),GZ15/(Formulas!$A$3*2))),1)*$C15))</f>
        <v>0</v>
      </c>
      <c r="HC15" s="79"/>
      <c r="HD15" s="77"/>
      <c r="HE15" s="77"/>
      <c r="HF15" s="80">
        <f>IF($C15="",ROUND(MIN(1,IF(Input!$A$11="Weekly",HD15/(Formulas!$A$3*1),HD15/(Formulas!$A$3*2))),1),IF(TEXT(ISNUMBER($C15),"#####")="False",ROUND(MIN(1,IF(Input!$A$11="Weekly",HD15/(Formulas!$A$3*1),HD15/(Formulas!$A$3*2))),1),ROUND(MIN(1,IF(Input!$A$11="Weekly",HD15/(Formulas!$A$3*1),HD15/(Formulas!$A$3*2))),1)*$C15))</f>
        <v>0</v>
      </c>
      <c r="HG15" s="79"/>
      <c r="HH15" s="35"/>
      <c r="HI15" s="35">
        <f t="shared" si="0"/>
        <v>0</v>
      </c>
      <c r="HJ15" s="35"/>
      <c r="HK15" s="35">
        <f t="shared" si="1"/>
        <v>0</v>
      </c>
      <c r="HL15" s="35"/>
      <c r="HM15" s="35">
        <f t="shared" si="2"/>
        <v>0</v>
      </c>
      <c r="HN15" s="35"/>
      <c r="HO15" s="35">
        <f t="shared" si="3"/>
        <v>0</v>
      </c>
      <c r="HP15" s="35"/>
      <c r="HQ15" s="35"/>
      <c r="HR15" s="35"/>
      <c r="HS15" s="35"/>
      <c r="HT15" s="35"/>
    </row>
    <row r="16" spans="1:228" x14ac:dyDescent="0.25">
      <c r="B16" s="74"/>
      <c r="D16" s="77"/>
      <c r="E16" s="77"/>
      <c r="F16" s="80">
        <f>IF($C16="",ROUND(MIN(1,IF(Input!$A$11="Weekly",D16/(Formulas!$A$3*1),D16/(Formulas!$A$3*2))),1),IF(TEXT(ISNUMBER($C16),"#####")="False",ROUND(MIN(1,IF(Input!$A$11="Weekly",D16/(Formulas!$A$3*1),D16/(Formulas!$A$3*2))),1),ROUND(MIN(1,IF(Input!$A$11="Weekly",D16/(Formulas!$A$3*1),D16/(Formulas!$A$3*2))),1)*$C16))</f>
        <v>0</v>
      </c>
      <c r="G16" s="101"/>
      <c r="H16" s="77"/>
      <c r="I16" s="77"/>
      <c r="J16" s="80">
        <f>IF($C16="",ROUND(MIN(1,IF(Input!$A$11="Weekly",H16/(Formulas!$A$3*1),H16/(Formulas!$A$3*2))),1),IF(TEXT(ISNUMBER($C16),"#####")="False",ROUND(MIN(1,IF(Input!$A$11="Weekly",H16/(Formulas!$A$3*1),H16/(Formulas!$A$3*2))),1),ROUND(MIN(1,IF(Input!$A$11="Weekly",H16/(Formulas!$A$3*1),H16/(Formulas!$A$3*2))),1)*$C16))</f>
        <v>0</v>
      </c>
      <c r="K16" s="101"/>
      <c r="L16" s="77"/>
      <c r="M16" s="77"/>
      <c r="N16" s="80">
        <f>IF($C16="",ROUND(MIN(1,IF(Input!$A$11="Weekly",L16/(Formulas!$A$3*1),L16/(Formulas!$A$3*2))),1),IF(TEXT(ISNUMBER($C16),"#####")="False",ROUND(MIN(1,IF(Input!$A$11="Weekly",L16/(Formulas!$A$3*1),L16/(Formulas!$A$3*2))),1),ROUND(MIN(1,IF(Input!$A$11="Weekly",L16/(Formulas!$A$3*1),L16/(Formulas!$A$3*2))),1)*$C16))</f>
        <v>0</v>
      </c>
      <c r="O16" s="101"/>
      <c r="P16" s="77"/>
      <c r="Q16" s="77"/>
      <c r="R16" s="80">
        <f>IF($C16="",ROUND(MIN(1,IF(Input!$A$11="Weekly",P16/(Formulas!$A$3*1),P16/(Formulas!$A$3*2))),1),IF(TEXT(ISNUMBER($C16),"#####")="False",ROUND(MIN(1,IF(Input!$A$11="Weekly",P16/(Formulas!$A$3*1),P16/(Formulas!$A$3*2))),1),ROUND(MIN(1,IF(Input!$A$11="Weekly",P16/(Formulas!$A$3*1),P16/(Formulas!$A$3*2))),1)*$C16))</f>
        <v>0</v>
      </c>
      <c r="S16" s="101"/>
      <c r="T16" s="77"/>
      <c r="U16" s="77"/>
      <c r="V16" s="80">
        <f>IF($C16="",ROUND(MIN(1,IF(Input!$A$11="Weekly",T16/(Formulas!$A$3*1),T16/(Formulas!$A$3*2))),1),IF(TEXT(ISNUMBER($C16),"#####")="False",ROUND(MIN(1,IF(Input!$A$11="Weekly",T16/(Formulas!$A$3*1),T16/(Formulas!$A$3*2))),1),ROUND(MIN(1,IF(Input!$A$11="Weekly",T16/(Formulas!$A$3*1),T16/(Formulas!$A$3*2))),1)*$C16))</f>
        <v>0</v>
      </c>
      <c r="W16" s="101"/>
      <c r="X16" s="77"/>
      <c r="Y16" s="77"/>
      <c r="Z16" s="80">
        <f>IF($C16="",ROUND(MIN(1,IF(Input!$A$11="Weekly",X16/(Formulas!$A$3*1),X16/(Formulas!$A$3*2))),1),IF(TEXT(ISNUMBER($C16),"#####")="False",ROUND(MIN(1,IF(Input!$A$11="Weekly",X16/(Formulas!$A$3*1),X16/(Formulas!$A$3*2))),1),ROUND(MIN(1,IF(Input!$A$11="Weekly",X16/(Formulas!$A$3*1),X16/(Formulas!$A$3*2))),1)*$C16))</f>
        <v>0</v>
      </c>
      <c r="AA16" s="101"/>
      <c r="AB16" s="77"/>
      <c r="AC16" s="77"/>
      <c r="AD16" s="80">
        <f>IF($C16="",ROUND(MIN(1,IF(Input!$A$11="Weekly",AB16/(Formulas!$A$3*1),AB16/(Formulas!$A$3*2))),1),IF(TEXT(ISNUMBER($C16),"#####")="False",ROUND(MIN(1,IF(Input!$A$11="Weekly",AB16/(Formulas!$A$3*1),AB16/(Formulas!$A$3*2))),1),ROUND(MIN(1,IF(Input!$A$11="Weekly",AB16/(Formulas!$A$3*1),AB16/(Formulas!$A$3*2))),1)*$C16))</f>
        <v>0</v>
      </c>
      <c r="AE16" s="101"/>
      <c r="AF16" s="77"/>
      <c r="AG16" s="77"/>
      <c r="AH16" s="80">
        <f>IF($C16="",ROUND(MIN(1,IF(Input!$A$11="Weekly",AF16/(Formulas!$A$3*1),AF16/(Formulas!$A$3*2))),1),IF(TEXT(ISNUMBER($C16),"#####")="False",ROUND(MIN(1,IF(Input!$A$11="Weekly",AF16/(Formulas!$A$3*1),AF16/(Formulas!$A$3*2))),1),ROUND(MIN(1,IF(Input!$A$11="Weekly",AF16/(Formulas!$A$3*1),AF16/(Formulas!$A$3*2))),1)*$C16))</f>
        <v>0</v>
      </c>
      <c r="AI16" s="101"/>
      <c r="AJ16" s="77"/>
      <c r="AK16" s="77"/>
      <c r="AL16" s="80">
        <f>IF($C16="",ROUND(MIN(1,IF(Input!$A$11="Weekly",AJ16/(Formulas!$A$3*1),AJ16/(Formulas!$A$3*2))),1),IF(TEXT(ISNUMBER($C16),"#####")="False",ROUND(MIN(1,IF(Input!$A$11="Weekly",AJ16/(Formulas!$A$3*1),AJ16/(Formulas!$A$3*2))),1),ROUND(MIN(1,IF(Input!$A$11="Weekly",AJ16/(Formulas!$A$3*1),AJ16/(Formulas!$A$3*2))),1)*$C16))</f>
        <v>0</v>
      </c>
      <c r="AM16" s="101"/>
      <c r="AN16" s="77"/>
      <c r="AO16" s="77"/>
      <c r="AP16" s="80">
        <f>IF($C16="",ROUND(MIN(1,IF(Input!$A$11="Weekly",AN16/(Formulas!$A$3*1),AN16/(Formulas!$A$3*2))),1),IF(TEXT(ISNUMBER($C16),"#####")="False",ROUND(MIN(1,IF(Input!$A$11="Weekly",AN16/(Formulas!$A$3*1),AN16/(Formulas!$A$3*2))),1),ROUND(MIN(1,IF(Input!$A$11="Weekly",AN16/(Formulas!$A$3*1),AN16/(Formulas!$A$3*2))),1)*$C16))</f>
        <v>0</v>
      </c>
      <c r="AQ16" s="101"/>
      <c r="AR16" s="77"/>
      <c r="AS16" s="77"/>
      <c r="AT16" s="80">
        <f>IF($C16="",ROUND(MIN(1,IF(Input!$A$11="Weekly",AR16/(Formulas!$A$3*1),AR16/(Formulas!$A$3*2))),1),IF(TEXT(ISNUMBER($C16),"#####")="False",ROUND(MIN(1,IF(Input!$A$11="Weekly",AR16/(Formulas!$A$3*1),AR16/(Formulas!$A$3*2))),1),ROUND(MIN(1,IF(Input!$A$11="Weekly",AR16/(Formulas!$A$3*1),AR16/(Formulas!$A$3*2))),1)*$C16))</f>
        <v>0</v>
      </c>
      <c r="AU16" s="101"/>
      <c r="AV16" s="77"/>
      <c r="AW16" s="77"/>
      <c r="AX16" s="80">
        <f>IF($C16="",ROUND(MIN(1,IF(Input!$A$11="Weekly",AV16/(Formulas!$A$3*1),AV16/(Formulas!$A$3*2))),1),IF(TEXT(ISNUMBER($C16),"#####")="False",ROUND(MIN(1,IF(Input!$A$11="Weekly",AV16/(Formulas!$A$3*1),AV16/(Formulas!$A$3*2))),1),ROUND(MIN(1,IF(Input!$A$11="Weekly",AV16/(Formulas!$A$3*1),AV16/(Formulas!$A$3*2))),1)*$C16))</f>
        <v>0</v>
      </c>
      <c r="AY16" s="101"/>
      <c r="AZ16" s="77"/>
      <c r="BA16" s="77"/>
      <c r="BB16" s="80">
        <f>IF($C16="",ROUND(MIN(1,IF(Input!$A$11="Weekly",AZ16/(Formulas!$A$3*1),AZ16/(Formulas!$A$3*2))),1),IF(TEXT(ISNUMBER($C16),"#####")="False",ROUND(MIN(1,IF(Input!$A$11="Weekly",AZ16/(Formulas!$A$3*1),AZ16/(Formulas!$A$3*2))),1),ROUND(MIN(1,IF(Input!$A$11="Weekly",AZ16/(Formulas!$A$3*1),AZ16/(Formulas!$A$3*2))),1)*$C16))</f>
        <v>0</v>
      </c>
      <c r="BC16" s="101"/>
      <c r="BD16" s="77"/>
      <c r="BE16" s="77"/>
      <c r="BF16" s="80">
        <f>IF($C16="",ROUND(MIN(1,IF(Input!$A$11="Weekly",BD16/(Formulas!$A$3*1),BD16/(Formulas!$A$3*2))),1),IF(TEXT(ISNUMBER($C16),"#####")="False",ROUND(MIN(1,IF(Input!$A$11="Weekly",BD16/(Formulas!$A$3*1),BD16/(Formulas!$A$3*2))),1),ROUND(MIN(1,IF(Input!$A$11="Weekly",BD16/(Formulas!$A$3*1),BD16/(Formulas!$A$3*2))),1)*$C16))</f>
        <v>0</v>
      </c>
      <c r="BG16" s="101"/>
      <c r="BH16" s="77"/>
      <c r="BI16" s="77"/>
      <c r="BJ16" s="80">
        <f>IF($C16="",ROUND(MIN(1,IF(Input!$A$11="Weekly",BH16/(Formulas!$A$3*1),BH16/(Formulas!$A$3*2))),1),IF(TEXT(ISNUMBER($C16),"#####")="False",ROUND(MIN(1,IF(Input!$A$11="Weekly",BH16/(Formulas!$A$3*1),BH16/(Formulas!$A$3*2))),1),ROUND(MIN(1,IF(Input!$A$11="Weekly",BH16/(Formulas!$A$3*1),BH16/(Formulas!$A$3*2))),1)*$C16))</f>
        <v>0</v>
      </c>
      <c r="BK16" s="101"/>
      <c r="BL16" s="77"/>
      <c r="BM16" s="77"/>
      <c r="BN16" s="80">
        <f>IF($C16="",ROUND(MIN(1,IF(Input!$A$11="Weekly",BL16/(Formulas!$A$3*1),BL16/(Formulas!$A$3*2))),1),IF(TEXT(ISNUMBER($C16),"#####")="False",ROUND(MIN(1,IF(Input!$A$11="Weekly",BL16/(Formulas!$A$3*1),BL16/(Formulas!$A$3*2))),1),ROUND(MIN(1,IF(Input!$A$11="Weekly",BL16/(Formulas!$A$3*1),BL16/(Formulas!$A$3*2))),1)*$C16))</f>
        <v>0</v>
      </c>
      <c r="BO16" s="101"/>
      <c r="BP16" s="77"/>
      <c r="BQ16" s="77"/>
      <c r="BR16" s="80">
        <f>IF($C16="",ROUND(MIN(1,IF(Input!$A$11="Weekly",BP16/(Formulas!$A$3*1),BP16/(Formulas!$A$3*2))),1),IF(TEXT(ISNUMBER($C16),"#####")="False",ROUND(MIN(1,IF(Input!$A$11="Weekly",BP16/(Formulas!$A$3*1),BP16/(Formulas!$A$3*2))),1),ROUND(MIN(1,IF(Input!$A$11="Weekly",BP16/(Formulas!$A$3*1),BP16/(Formulas!$A$3*2))),1)*$C16))</f>
        <v>0</v>
      </c>
      <c r="BS16" s="101"/>
      <c r="BT16" s="77"/>
      <c r="BU16" s="77"/>
      <c r="BV16" s="80">
        <f>IF($C16="",ROUND(MIN(1,IF(Input!$A$11="Weekly",BT16/(Formulas!$A$3*1),BT16/(Formulas!$A$3*2))),1),IF(TEXT(ISNUMBER($C16),"#####")="False",ROUND(MIN(1,IF(Input!$A$11="Weekly",BT16/(Formulas!$A$3*1),BT16/(Formulas!$A$3*2))),1),ROUND(MIN(1,IF(Input!$A$11="Weekly",BT16/(Formulas!$A$3*1),BT16/(Formulas!$A$3*2))),1)*$C16))</f>
        <v>0</v>
      </c>
      <c r="BW16" s="101"/>
      <c r="BX16" s="77"/>
      <c r="BY16" s="77"/>
      <c r="BZ16" s="80">
        <f>IF($C16="",ROUND(MIN(1,IF(Input!$A$11="Weekly",BX16/(Formulas!$A$3*1),BX16/(Formulas!$A$3*2))),1),IF(TEXT(ISNUMBER($C16),"#####")="False",ROUND(MIN(1,IF(Input!$A$11="Weekly",BX16/(Formulas!$A$3*1),BX16/(Formulas!$A$3*2))),1),ROUND(MIN(1,IF(Input!$A$11="Weekly",BX16/(Formulas!$A$3*1),BX16/(Formulas!$A$3*2))),1)*$C16))</f>
        <v>0</v>
      </c>
      <c r="CA16" s="101"/>
      <c r="CB16" s="77"/>
      <c r="CC16" s="77"/>
      <c r="CD16" s="80">
        <f>IF($C16="",ROUND(MIN(1,IF(Input!$A$11="Weekly",CB16/(Formulas!$A$3*1),CB16/(Formulas!$A$3*2))),1),IF(TEXT(ISNUMBER($C16),"#####")="False",ROUND(MIN(1,IF(Input!$A$11="Weekly",CB16/(Formulas!$A$3*1),CB16/(Formulas!$A$3*2))),1),ROUND(MIN(1,IF(Input!$A$11="Weekly",CB16/(Formulas!$A$3*1),CB16/(Formulas!$A$3*2))),1)*$C16))</f>
        <v>0</v>
      </c>
      <c r="CE16" s="101"/>
      <c r="CF16" s="77"/>
      <c r="CG16" s="77"/>
      <c r="CH16" s="80">
        <f>IF($C16="",ROUND(MIN(1,IF(Input!$A$11="Weekly",CF16/(Formulas!$A$3*1),CF16/(Formulas!$A$3*2))),1),IF(TEXT(ISNUMBER($C16),"#####")="False",ROUND(MIN(1,IF(Input!$A$11="Weekly",CF16/(Formulas!$A$3*1),CF16/(Formulas!$A$3*2))),1),ROUND(MIN(1,IF(Input!$A$11="Weekly",CF16/(Formulas!$A$3*1),CF16/(Formulas!$A$3*2))),1)*$C16))</f>
        <v>0</v>
      </c>
      <c r="CI16" s="101"/>
      <c r="CJ16" s="77"/>
      <c r="CK16" s="77"/>
      <c r="CL16" s="80">
        <f>IF($C16="",ROUND(MIN(1,IF(Input!$A$11="Weekly",CJ16/(Formulas!$A$3*1),CJ16/(Formulas!$A$3*2))),1),IF(TEXT(ISNUMBER($C16),"#####")="False",ROUND(MIN(1,IF(Input!$A$11="Weekly",CJ16/(Formulas!$A$3*1),CJ16/(Formulas!$A$3*2))),1),ROUND(MIN(1,IF(Input!$A$11="Weekly",CJ16/(Formulas!$A$3*1),CJ16/(Formulas!$A$3*2))),1)*$C16))</f>
        <v>0</v>
      </c>
      <c r="CM16" s="101"/>
      <c r="CN16" s="77"/>
      <c r="CO16" s="77"/>
      <c r="CP16" s="80">
        <f>IF($C16="",ROUND(MIN(1,IF(Input!$A$11="Weekly",CN16/(Formulas!$A$3*1),CN16/(Formulas!$A$3*2))),1),IF(TEXT(ISNUMBER($C16),"#####")="False",ROUND(MIN(1,IF(Input!$A$11="Weekly",CN16/(Formulas!$A$3*1),CN16/(Formulas!$A$3*2))),1),ROUND(MIN(1,IF(Input!$A$11="Weekly",CN16/(Formulas!$A$3*1),CN16/(Formulas!$A$3*2))),1)*$C16))</f>
        <v>0</v>
      </c>
      <c r="CQ16" s="101"/>
      <c r="CR16" s="77"/>
      <c r="CS16" s="77"/>
      <c r="CT16" s="80">
        <f>IF($C16="",ROUND(MIN(1,IF(Input!$A$11="Weekly",CR16/(Formulas!$A$3*1),CR16/(Formulas!$A$3*2))),1),IF(TEXT(ISNUMBER($C16),"#####")="False",ROUND(MIN(1,IF(Input!$A$11="Weekly",CR16/(Formulas!$A$3*1),CR16/(Formulas!$A$3*2))),1),ROUND(MIN(1,IF(Input!$A$11="Weekly",CR16/(Formulas!$A$3*1),CR16/(Formulas!$A$3*2))),1)*$C16))</f>
        <v>0</v>
      </c>
      <c r="CU16" s="101"/>
      <c r="CV16" s="77"/>
      <c r="CW16" s="77"/>
      <c r="CX16" s="80">
        <f>IF($C16="",ROUND(MIN(1,IF(Input!$A$11="Weekly",CV16/(Formulas!$A$3*1),CV16/(Formulas!$A$3*2))),1),IF(TEXT(ISNUMBER($C16),"#####")="False",ROUND(MIN(1,IF(Input!$A$11="Weekly",CV16/(Formulas!$A$3*1),CV16/(Formulas!$A$3*2))),1),ROUND(MIN(1,IF(Input!$A$11="Weekly",CV16/(Formulas!$A$3*1),CV16/(Formulas!$A$3*2))),1)*$C16))</f>
        <v>0</v>
      </c>
      <c r="CY16" s="101"/>
      <c r="CZ16" s="77"/>
      <c r="DA16" s="77"/>
      <c r="DB16" s="80">
        <f>IF($C16="",ROUND(MIN(1,IF(Input!$A$11="Weekly",CZ16/(Formulas!$A$3*1),CZ16/(Formulas!$A$3*2))),1),IF(TEXT(ISNUMBER($C16),"#####")="False",ROUND(MIN(1,IF(Input!$A$11="Weekly",CZ16/(Formulas!$A$3*1),CZ16/(Formulas!$A$3*2))),1),ROUND(MIN(1,IF(Input!$A$11="Weekly",CZ16/(Formulas!$A$3*1),CZ16/(Formulas!$A$3*2))),1)*$C16))</f>
        <v>0</v>
      </c>
      <c r="DC16" s="79"/>
      <c r="DD16" s="77"/>
      <c r="DE16" s="77"/>
      <c r="DF16" s="80">
        <f>IF($C16="",ROUND(MIN(1,IF(Input!$A$11="Weekly",DD16/(Formulas!$A$3*1),DD16/(Formulas!$A$3*2))),1),IF(TEXT(ISNUMBER($C16),"#####")="False",ROUND(MIN(1,IF(Input!$A$11="Weekly",DD16/(Formulas!$A$3*1),DD16/(Formulas!$A$3*2))),1),ROUND(MIN(1,IF(Input!$A$11="Weekly",DD16/(Formulas!$A$3*1),DD16/(Formulas!$A$3*2))),1)*$C16))</f>
        <v>0</v>
      </c>
      <c r="DG16" s="79"/>
      <c r="DH16" s="77"/>
      <c r="DI16" s="77"/>
      <c r="DJ16" s="80">
        <f>IF($C16="",ROUND(MIN(1,IF(Input!$A$11="Weekly",DH16/(Formulas!$A$3*1),DH16/(Formulas!$A$3*2))),1),IF(TEXT(ISNUMBER($C16),"#####")="False",ROUND(MIN(1,IF(Input!$A$11="Weekly",DH16/(Formulas!$A$3*1),DH16/(Formulas!$A$3*2))),1),ROUND(MIN(1,IF(Input!$A$11="Weekly",DH16/(Formulas!$A$3*1),DH16/(Formulas!$A$3*2))),1)*$C16))</f>
        <v>0</v>
      </c>
      <c r="DK16" s="79"/>
      <c r="DL16" s="77"/>
      <c r="DM16" s="77"/>
      <c r="DN16" s="80">
        <f>IF($C16="",ROUND(MIN(1,IF(Input!$A$11="Weekly",DL16/(Formulas!$A$3*1),DL16/(Formulas!$A$3*2))),1),IF(TEXT(ISNUMBER($C16),"#####")="False",ROUND(MIN(1,IF(Input!$A$11="Weekly",DL16/(Formulas!$A$3*1),DL16/(Formulas!$A$3*2))),1),ROUND(MIN(1,IF(Input!$A$11="Weekly",DL16/(Formulas!$A$3*1),DL16/(Formulas!$A$3*2))),1)*$C16))</f>
        <v>0</v>
      </c>
      <c r="DO16" s="79"/>
      <c r="DP16" s="77"/>
      <c r="DQ16" s="77"/>
      <c r="DR16" s="80">
        <f>IF($C16="",ROUND(MIN(1,IF(Input!$A$11="Weekly",DP16/(Formulas!$A$3*1),DP16/(Formulas!$A$3*2))),1),IF(TEXT(ISNUMBER($C16),"#####")="False",ROUND(MIN(1,IF(Input!$A$11="Weekly",DP16/(Formulas!$A$3*1),DP16/(Formulas!$A$3*2))),1),ROUND(MIN(1,IF(Input!$A$11="Weekly",DP16/(Formulas!$A$3*1),DP16/(Formulas!$A$3*2))),1)*$C16))</f>
        <v>0</v>
      </c>
      <c r="DS16" s="79"/>
      <c r="DT16" s="77"/>
      <c r="DU16" s="77"/>
      <c r="DV16" s="80">
        <f>IF($C16="",ROUND(MIN(1,IF(Input!$A$11="Weekly",DT16/(Formulas!$A$3*1),DT16/(Formulas!$A$3*2))),1),IF(TEXT(ISNUMBER($C16),"#####")="False",ROUND(MIN(1,IF(Input!$A$11="Weekly",DT16/(Formulas!$A$3*1),DT16/(Formulas!$A$3*2))),1),ROUND(MIN(1,IF(Input!$A$11="Weekly",DT16/(Formulas!$A$3*1),DT16/(Formulas!$A$3*2))),1)*$C16))</f>
        <v>0</v>
      </c>
      <c r="DW16" s="79"/>
      <c r="DX16" s="77"/>
      <c r="DY16" s="77"/>
      <c r="DZ16" s="80">
        <f>IF($C16="",ROUND(MIN(1,IF(Input!$A$11="Weekly",DX16/(Formulas!$A$3*1),DX16/(Formulas!$A$3*2))),1),IF(TEXT(ISNUMBER($C16),"#####")="False",ROUND(MIN(1,IF(Input!$A$11="Weekly",DX16/(Formulas!$A$3*1),DX16/(Formulas!$A$3*2))),1),ROUND(MIN(1,IF(Input!$A$11="Weekly",DX16/(Formulas!$A$3*1),DX16/(Formulas!$A$3*2))),1)*$C16))</f>
        <v>0</v>
      </c>
      <c r="EA16" s="79"/>
      <c r="EB16" s="77"/>
      <c r="EC16" s="77"/>
      <c r="ED16" s="80">
        <f>IF($C16="",ROUND(MIN(1,IF(Input!$A$11="Weekly",EB16/(Formulas!$A$3*1),EB16/(Formulas!$A$3*2))),1),IF(TEXT(ISNUMBER($C16),"#####")="False",ROUND(MIN(1,IF(Input!$A$11="Weekly",EB16/(Formulas!$A$3*1),EB16/(Formulas!$A$3*2))),1),ROUND(MIN(1,IF(Input!$A$11="Weekly",EB16/(Formulas!$A$3*1),EB16/(Formulas!$A$3*2))),1)*$C16))</f>
        <v>0</v>
      </c>
      <c r="EE16" s="79"/>
      <c r="EF16" s="77"/>
      <c r="EG16" s="77"/>
      <c r="EH16" s="80">
        <f>IF($C16="",ROUND(MIN(1,IF(Input!$A$11="Weekly",EF16/(Formulas!$A$3*1),EF16/(Formulas!$A$3*2))),1),IF(TEXT(ISNUMBER($C16),"#####")="False",ROUND(MIN(1,IF(Input!$A$11="Weekly",EF16/(Formulas!$A$3*1),EF16/(Formulas!$A$3*2))),1),ROUND(MIN(1,IF(Input!$A$11="Weekly",EF16/(Formulas!$A$3*1),EF16/(Formulas!$A$3*2))),1)*$C16))</f>
        <v>0</v>
      </c>
      <c r="EI16" s="79"/>
      <c r="EJ16" s="77"/>
      <c r="EK16" s="77"/>
      <c r="EL16" s="80">
        <f>IF($C16="",ROUND(MIN(1,IF(Input!$A$11="Weekly",EJ16/(Formulas!$A$3*1),EJ16/(Formulas!$A$3*2))),1),IF(TEXT(ISNUMBER($C16),"#####")="False",ROUND(MIN(1,IF(Input!$A$11="Weekly",EJ16/(Formulas!$A$3*1),EJ16/(Formulas!$A$3*2))),1),ROUND(MIN(1,IF(Input!$A$11="Weekly",EJ16/(Formulas!$A$3*1),EJ16/(Formulas!$A$3*2))),1)*$C16))</f>
        <v>0</v>
      </c>
      <c r="EM16" s="79"/>
      <c r="EN16" s="77"/>
      <c r="EO16" s="77"/>
      <c r="EP16" s="80">
        <f>IF($C16="",ROUND(MIN(1,IF(Input!$A$11="Weekly",EN16/(Formulas!$A$3*1),EN16/(Formulas!$A$3*2))),1),IF(TEXT(ISNUMBER($C16),"#####")="False",ROUND(MIN(1,IF(Input!$A$11="Weekly",EN16/(Formulas!$A$3*1),EN16/(Formulas!$A$3*2))),1),ROUND(MIN(1,IF(Input!$A$11="Weekly",EN16/(Formulas!$A$3*1),EN16/(Formulas!$A$3*2))),1)*$C16))</f>
        <v>0</v>
      </c>
      <c r="EQ16" s="79"/>
      <c r="ER16" s="77"/>
      <c r="ES16" s="77"/>
      <c r="ET16" s="80">
        <f>IF($C16="",ROUND(MIN(1,IF(Input!$A$11="Weekly",ER16/(Formulas!$A$3*1),ER16/(Formulas!$A$3*2))),1),IF(TEXT(ISNUMBER($C16),"#####")="False",ROUND(MIN(1,IF(Input!$A$11="Weekly",ER16/(Formulas!$A$3*1),ER16/(Formulas!$A$3*2))),1),ROUND(MIN(1,IF(Input!$A$11="Weekly",ER16/(Formulas!$A$3*1),ER16/(Formulas!$A$3*2))),1)*$C16))</f>
        <v>0</v>
      </c>
      <c r="EU16" s="79"/>
      <c r="EV16" s="77"/>
      <c r="EW16" s="77"/>
      <c r="EX16" s="80">
        <f>IF($C16="",ROUND(MIN(1,IF(Input!$A$11="Weekly",EV16/(Formulas!$A$3*1),EV16/(Formulas!$A$3*2))),1),IF(TEXT(ISNUMBER($C16),"#####")="False",ROUND(MIN(1,IF(Input!$A$11="Weekly",EV16/(Formulas!$A$3*1),EV16/(Formulas!$A$3*2))),1),ROUND(MIN(1,IF(Input!$A$11="Weekly",EV16/(Formulas!$A$3*1),EV16/(Formulas!$A$3*2))),1)*$C16))</f>
        <v>0</v>
      </c>
      <c r="EY16" s="79"/>
      <c r="EZ16" s="77"/>
      <c r="FA16" s="77"/>
      <c r="FB16" s="80">
        <f>IF($C16="",ROUND(MIN(1,IF(Input!$A$11="Weekly",EZ16/(Formulas!$A$3*1),EZ16/(Formulas!$A$3*2))),1),IF(TEXT(ISNUMBER($C16),"#####")="False",ROUND(MIN(1,IF(Input!$A$11="Weekly",EZ16/(Formulas!$A$3*1),EZ16/(Formulas!$A$3*2))),1),ROUND(MIN(1,IF(Input!$A$11="Weekly",EZ16/(Formulas!$A$3*1),EZ16/(Formulas!$A$3*2))),1)*$C16))</f>
        <v>0</v>
      </c>
      <c r="FC16" s="79"/>
      <c r="FD16" s="77"/>
      <c r="FE16" s="77"/>
      <c r="FF16" s="80">
        <f>IF($C16="",ROUND(MIN(1,IF(Input!$A$11="Weekly",FD16/(Formulas!$A$3*1),FD16/(Formulas!$A$3*2))),1),IF(TEXT(ISNUMBER($C16),"#####")="False",ROUND(MIN(1,IF(Input!$A$11="Weekly",FD16/(Formulas!$A$3*1),FD16/(Formulas!$A$3*2))),1),ROUND(MIN(1,IF(Input!$A$11="Weekly",FD16/(Formulas!$A$3*1),FD16/(Formulas!$A$3*2))),1)*$C16))</f>
        <v>0</v>
      </c>
      <c r="FG16" s="79"/>
      <c r="FH16" s="77"/>
      <c r="FI16" s="77"/>
      <c r="FJ16" s="80">
        <f>IF($C16="",ROUND(MIN(1,IF(Input!$A$11="Weekly",FH16/(Formulas!$A$3*1),FH16/(Formulas!$A$3*2))),1),IF(TEXT(ISNUMBER($C16),"#####")="False",ROUND(MIN(1,IF(Input!$A$11="Weekly",FH16/(Formulas!$A$3*1),FH16/(Formulas!$A$3*2))),1),ROUND(MIN(1,IF(Input!$A$11="Weekly",FH16/(Formulas!$A$3*1),FH16/(Formulas!$A$3*2))),1)*$C16))</f>
        <v>0</v>
      </c>
      <c r="FK16" s="79"/>
      <c r="FL16" s="77"/>
      <c r="FM16" s="77"/>
      <c r="FN16" s="80">
        <f>IF($C16="",ROUND(MIN(1,IF(Input!$A$11="Weekly",FL16/(Formulas!$A$3*1),FL16/(Formulas!$A$3*2))),1),IF(TEXT(ISNUMBER($C16),"#####")="False",ROUND(MIN(1,IF(Input!$A$11="Weekly",FL16/(Formulas!$A$3*1),FL16/(Formulas!$A$3*2))),1),ROUND(MIN(1,IF(Input!$A$11="Weekly",FL16/(Formulas!$A$3*1),FL16/(Formulas!$A$3*2))),1)*$C16))</f>
        <v>0</v>
      </c>
      <c r="FO16" s="79"/>
      <c r="FP16" s="77"/>
      <c r="FQ16" s="77"/>
      <c r="FR16" s="80">
        <f>IF($C16="",ROUND(MIN(1,IF(Input!$A$11="Weekly",FP16/(Formulas!$A$3*1),FP16/(Formulas!$A$3*2))),1),IF(TEXT(ISNUMBER($C16),"#####")="False",ROUND(MIN(1,IF(Input!$A$11="Weekly",FP16/(Formulas!$A$3*1),FP16/(Formulas!$A$3*2))),1),ROUND(MIN(1,IF(Input!$A$11="Weekly",FP16/(Formulas!$A$3*1),FP16/(Formulas!$A$3*2))),1)*$C16))</f>
        <v>0</v>
      </c>
      <c r="FS16" s="79"/>
      <c r="FT16" s="77"/>
      <c r="FU16" s="77"/>
      <c r="FV16" s="80">
        <f>IF($C16="",ROUND(MIN(1,IF(Input!$A$11="Weekly",FT16/(Formulas!$A$3*1),FT16/(Formulas!$A$3*2))),1),IF(TEXT(ISNUMBER($C16),"#####")="False",ROUND(MIN(1,IF(Input!$A$11="Weekly",FT16/(Formulas!$A$3*1),FT16/(Formulas!$A$3*2))),1),ROUND(MIN(1,IF(Input!$A$11="Weekly",FT16/(Formulas!$A$3*1),FT16/(Formulas!$A$3*2))),1)*$C16))</f>
        <v>0</v>
      </c>
      <c r="FW16" s="79"/>
      <c r="FX16" s="77"/>
      <c r="FY16" s="77"/>
      <c r="FZ16" s="80">
        <f>IF($C16="",ROUND(MIN(1,IF(Input!$A$11="Weekly",FX16/(Formulas!$A$3*1),FX16/(Formulas!$A$3*2))),1),IF(TEXT(ISNUMBER($C16),"#####")="False",ROUND(MIN(1,IF(Input!$A$11="Weekly",FX16/(Formulas!$A$3*1),FX16/(Formulas!$A$3*2))),1),ROUND(MIN(1,IF(Input!$A$11="Weekly",FX16/(Formulas!$A$3*1),FX16/(Formulas!$A$3*2))),1)*$C16))</f>
        <v>0</v>
      </c>
      <c r="GA16" s="79"/>
      <c r="GB16" s="77"/>
      <c r="GC16" s="77"/>
      <c r="GD16" s="80">
        <f>IF($C16="",ROUND(MIN(1,IF(Input!$A$11="Weekly",GB16/(Formulas!$A$3*1),GB16/(Formulas!$A$3*2))),1),IF(TEXT(ISNUMBER($C16),"#####")="False",ROUND(MIN(1,IF(Input!$A$11="Weekly",GB16/(Formulas!$A$3*1),GB16/(Formulas!$A$3*2))),1),ROUND(MIN(1,IF(Input!$A$11="Weekly",GB16/(Formulas!$A$3*1),GB16/(Formulas!$A$3*2))),1)*$C16))</f>
        <v>0</v>
      </c>
      <c r="GE16" s="79"/>
      <c r="GF16" s="77"/>
      <c r="GG16" s="77"/>
      <c r="GH16" s="80">
        <f>IF($C16="",ROUND(MIN(1,IF(Input!$A$11="Weekly",GF16/(Formulas!$A$3*1),GF16/(Formulas!$A$3*2))),1),IF(TEXT(ISNUMBER($C16),"#####")="False",ROUND(MIN(1,IF(Input!$A$11="Weekly",GF16/(Formulas!$A$3*1),GF16/(Formulas!$A$3*2))),1),ROUND(MIN(1,IF(Input!$A$11="Weekly",GF16/(Formulas!$A$3*1),GF16/(Formulas!$A$3*2))),1)*$C16))</f>
        <v>0</v>
      </c>
      <c r="GI16" s="79"/>
      <c r="GJ16" s="77"/>
      <c r="GK16" s="77"/>
      <c r="GL16" s="80">
        <f>IF($C16="",ROUND(MIN(1,IF(Input!$A$11="Weekly",GJ16/(Formulas!$A$3*1),GJ16/(Formulas!$A$3*2))),1),IF(TEXT(ISNUMBER($C16),"#####")="False",ROUND(MIN(1,IF(Input!$A$11="Weekly",GJ16/(Formulas!$A$3*1),GJ16/(Formulas!$A$3*2))),1),ROUND(MIN(1,IF(Input!$A$11="Weekly",GJ16/(Formulas!$A$3*1),GJ16/(Formulas!$A$3*2))),1)*$C16))</f>
        <v>0</v>
      </c>
      <c r="GM16" s="79"/>
      <c r="GN16" s="77"/>
      <c r="GO16" s="77"/>
      <c r="GP16" s="80">
        <f>IF($C16="",ROUND(MIN(1,IF(Input!$A$11="Weekly",GN16/(Formulas!$A$3*1),GN16/(Formulas!$A$3*2))),1),IF(TEXT(ISNUMBER($C16),"#####")="False",ROUND(MIN(1,IF(Input!$A$11="Weekly",GN16/(Formulas!$A$3*1),GN16/(Formulas!$A$3*2))),1),ROUND(MIN(1,IF(Input!$A$11="Weekly",GN16/(Formulas!$A$3*1),GN16/(Formulas!$A$3*2))),1)*$C16))</f>
        <v>0</v>
      </c>
      <c r="GQ16" s="79"/>
      <c r="GR16" s="77"/>
      <c r="GS16" s="77"/>
      <c r="GT16" s="80">
        <f>IF($C16="",ROUND(MIN(1,IF(Input!$A$11="Weekly",GR16/(Formulas!$A$3*1),GR16/(Formulas!$A$3*2))),1),IF(TEXT(ISNUMBER($C16),"#####")="False",ROUND(MIN(1,IF(Input!$A$11="Weekly",GR16/(Formulas!$A$3*1),GR16/(Formulas!$A$3*2))),1),ROUND(MIN(1,IF(Input!$A$11="Weekly",GR16/(Formulas!$A$3*1),GR16/(Formulas!$A$3*2))),1)*$C16))</f>
        <v>0</v>
      </c>
      <c r="GU16" s="79"/>
      <c r="GV16" s="77"/>
      <c r="GW16" s="77"/>
      <c r="GX16" s="80">
        <f>IF($C16="",ROUND(MIN(1,IF(Input!$A$11="Weekly",GV16/(Formulas!$A$3*1),GV16/(Formulas!$A$3*2))),1),IF(TEXT(ISNUMBER($C16),"#####")="False",ROUND(MIN(1,IF(Input!$A$11="Weekly",GV16/(Formulas!$A$3*1),GV16/(Formulas!$A$3*2))),1),ROUND(MIN(1,IF(Input!$A$11="Weekly",GV16/(Formulas!$A$3*1),GV16/(Formulas!$A$3*2))),1)*$C16))</f>
        <v>0</v>
      </c>
      <c r="GY16" s="79"/>
      <c r="GZ16" s="77"/>
      <c r="HA16" s="77"/>
      <c r="HB16" s="80">
        <f>IF($C16="",ROUND(MIN(1,IF(Input!$A$11="Weekly",GZ16/(Formulas!$A$3*1),GZ16/(Formulas!$A$3*2))),1),IF(TEXT(ISNUMBER($C16),"#####")="False",ROUND(MIN(1,IF(Input!$A$11="Weekly",GZ16/(Formulas!$A$3*1),GZ16/(Formulas!$A$3*2))),1),ROUND(MIN(1,IF(Input!$A$11="Weekly",GZ16/(Formulas!$A$3*1),GZ16/(Formulas!$A$3*2))),1)*$C16))</f>
        <v>0</v>
      </c>
      <c r="HC16" s="79"/>
      <c r="HD16" s="77"/>
      <c r="HE16" s="77"/>
      <c r="HF16" s="80">
        <f>IF($C16="",ROUND(MIN(1,IF(Input!$A$11="Weekly",HD16/(Formulas!$A$3*1),HD16/(Formulas!$A$3*2))),1),IF(TEXT(ISNUMBER($C16),"#####")="False",ROUND(MIN(1,IF(Input!$A$11="Weekly",HD16/(Formulas!$A$3*1),HD16/(Formulas!$A$3*2))),1),ROUND(MIN(1,IF(Input!$A$11="Weekly",HD16/(Formulas!$A$3*1),HD16/(Formulas!$A$3*2))),1)*$C16))</f>
        <v>0</v>
      </c>
      <c r="HG16" s="79"/>
      <c r="HH16" s="35"/>
      <c r="HI16" s="35">
        <f t="shared" si="0"/>
        <v>0</v>
      </c>
      <c r="HJ16" s="35"/>
      <c r="HK16" s="35">
        <f t="shared" si="1"/>
        <v>0</v>
      </c>
      <c r="HL16" s="35"/>
      <c r="HM16" s="35">
        <f t="shared" si="2"/>
        <v>0</v>
      </c>
      <c r="HN16" s="35"/>
      <c r="HO16" s="35">
        <f t="shared" si="3"/>
        <v>0</v>
      </c>
      <c r="HP16" s="35"/>
      <c r="HQ16" s="35"/>
      <c r="HR16" s="35"/>
      <c r="HS16" s="35"/>
      <c r="HT16" s="35"/>
    </row>
    <row r="17" spans="2:228" x14ac:dyDescent="0.25">
      <c r="B17" s="74"/>
      <c r="D17" s="77"/>
      <c r="E17" s="77"/>
      <c r="F17" s="80">
        <f>IF($C17="",ROUND(MIN(1,IF(Input!$A$11="Weekly",D17/(Formulas!$A$3*1),D17/(Formulas!$A$3*2))),1),IF(TEXT(ISNUMBER($C17),"#####")="False",ROUND(MIN(1,IF(Input!$A$11="Weekly",D17/(Formulas!$A$3*1),D17/(Formulas!$A$3*2))),1),ROUND(MIN(1,IF(Input!$A$11="Weekly",D17/(Formulas!$A$3*1),D17/(Formulas!$A$3*2))),1)*$C17))</f>
        <v>0</v>
      </c>
      <c r="G17" s="101"/>
      <c r="H17" s="77"/>
      <c r="I17" s="77"/>
      <c r="J17" s="80">
        <f>IF($C17="",ROUND(MIN(1,IF(Input!$A$11="Weekly",H17/(Formulas!$A$3*1),H17/(Formulas!$A$3*2))),1),IF(TEXT(ISNUMBER($C17),"#####")="False",ROUND(MIN(1,IF(Input!$A$11="Weekly",H17/(Formulas!$A$3*1),H17/(Formulas!$A$3*2))),1),ROUND(MIN(1,IF(Input!$A$11="Weekly",H17/(Formulas!$A$3*1),H17/(Formulas!$A$3*2))),1)*$C17))</f>
        <v>0</v>
      </c>
      <c r="K17" s="101"/>
      <c r="L17" s="77"/>
      <c r="M17" s="77"/>
      <c r="N17" s="80">
        <f>IF($C17="",ROUND(MIN(1,IF(Input!$A$11="Weekly",L17/(Formulas!$A$3*1),L17/(Formulas!$A$3*2))),1),IF(TEXT(ISNUMBER($C17),"#####")="False",ROUND(MIN(1,IF(Input!$A$11="Weekly",L17/(Formulas!$A$3*1),L17/(Formulas!$A$3*2))),1),ROUND(MIN(1,IF(Input!$A$11="Weekly",L17/(Formulas!$A$3*1),L17/(Formulas!$A$3*2))),1)*$C17))</f>
        <v>0</v>
      </c>
      <c r="O17" s="101"/>
      <c r="P17" s="77"/>
      <c r="Q17" s="77"/>
      <c r="R17" s="80">
        <f>IF($C17="",ROUND(MIN(1,IF(Input!$A$11="Weekly",P17/(Formulas!$A$3*1),P17/(Formulas!$A$3*2))),1),IF(TEXT(ISNUMBER($C17),"#####")="False",ROUND(MIN(1,IF(Input!$A$11="Weekly",P17/(Formulas!$A$3*1),P17/(Formulas!$A$3*2))),1),ROUND(MIN(1,IF(Input!$A$11="Weekly",P17/(Formulas!$A$3*1),P17/(Formulas!$A$3*2))),1)*$C17))</f>
        <v>0</v>
      </c>
      <c r="S17" s="101"/>
      <c r="T17" s="77"/>
      <c r="U17" s="77"/>
      <c r="V17" s="80">
        <f>IF($C17="",ROUND(MIN(1,IF(Input!$A$11="Weekly",T17/(Formulas!$A$3*1),T17/(Formulas!$A$3*2))),1),IF(TEXT(ISNUMBER($C17),"#####")="False",ROUND(MIN(1,IF(Input!$A$11="Weekly",T17/(Formulas!$A$3*1),T17/(Formulas!$A$3*2))),1),ROUND(MIN(1,IF(Input!$A$11="Weekly",T17/(Formulas!$A$3*1),T17/(Formulas!$A$3*2))),1)*$C17))</f>
        <v>0</v>
      </c>
      <c r="W17" s="101"/>
      <c r="X17" s="77"/>
      <c r="Y17" s="77"/>
      <c r="Z17" s="80">
        <f>IF($C17="",ROUND(MIN(1,IF(Input!$A$11="Weekly",X17/(Formulas!$A$3*1),X17/(Formulas!$A$3*2))),1),IF(TEXT(ISNUMBER($C17),"#####")="False",ROUND(MIN(1,IF(Input!$A$11="Weekly",X17/(Formulas!$A$3*1),X17/(Formulas!$A$3*2))),1),ROUND(MIN(1,IF(Input!$A$11="Weekly",X17/(Formulas!$A$3*1),X17/(Formulas!$A$3*2))),1)*$C17))</f>
        <v>0</v>
      </c>
      <c r="AA17" s="101"/>
      <c r="AB17" s="77"/>
      <c r="AC17" s="77"/>
      <c r="AD17" s="80">
        <f>IF($C17="",ROUND(MIN(1,IF(Input!$A$11="Weekly",AB17/(Formulas!$A$3*1),AB17/(Formulas!$A$3*2))),1),IF(TEXT(ISNUMBER($C17),"#####")="False",ROUND(MIN(1,IF(Input!$A$11="Weekly",AB17/(Formulas!$A$3*1),AB17/(Formulas!$A$3*2))),1),ROUND(MIN(1,IF(Input!$A$11="Weekly",AB17/(Formulas!$A$3*1),AB17/(Formulas!$A$3*2))),1)*$C17))</f>
        <v>0</v>
      </c>
      <c r="AE17" s="101"/>
      <c r="AF17" s="77"/>
      <c r="AG17" s="77"/>
      <c r="AH17" s="80">
        <f>IF($C17="",ROUND(MIN(1,IF(Input!$A$11="Weekly",AF17/(Formulas!$A$3*1),AF17/(Formulas!$A$3*2))),1),IF(TEXT(ISNUMBER($C17),"#####")="False",ROUND(MIN(1,IF(Input!$A$11="Weekly",AF17/(Formulas!$A$3*1),AF17/(Formulas!$A$3*2))),1),ROUND(MIN(1,IF(Input!$A$11="Weekly",AF17/(Formulas!$A$3*1),AF17/(Formulas!$A$3*2))),1)*$C17))</f>
        <v>0</v>
      </c>
      <c r="AI17" s="101"/>
      <c r="AJ17" s="77"/>
      <c r="AK17" s="77"/>
      <c r="AL17" s="80">
        <f>IF($C17="",ROUND(MIN(1,IF(Input!$A$11="Weekly",AJ17/(Formulas!$A$3*1),AJ17/(Formulas!$A$3*2))),1),IF(TEXT(ISNUMBER($C17),"#####")="False",ROUND(MIN(1,IF(Input!$A$11="Weekly",AJ17/(Formulas!$A$3*1),AJ17/(Formulas!$A$3*2))),1),ROUND(MIN(1,IF(Input!$A$11="Weekly",AJ17/(Formulas!$A$3*1),AJ17/(Formulas!$A$3*2))),1)*$C17))</f>
        <v>0</v>
      </c>
      <c r="AM17" s="101"/>
      <c r="AN17" s="77"/>
      <c r="AO17" s="77"/>
      <c r="AP17" s="80">
        <f>IF($C17="",ROUND(MIN(1,IF(Input!$A$11="Weekly",AN17/(Formulas!$A$3*1),AN17/(Formulas!$A$3*2))),1),IF(TEXT(ISNUMBER($C17),"#####")="False",ROUND(MIN(1,IF(Input!$A$11="Weekly",AN17/(Formulas!$A$3*1),AN17/(Formulas!$A$3*2))),1),ROUND(MIN(1,IF(Input!$A$11="Weekly",AN17/(Formulas!$A$3*1),AN17/(Formulas!$A$3*2))),1)*$C17))</f>
        <v>0</v>
      </c>
      <c r="AQ17" s="101"/>
      <c r="AR17" s="77"/>
      <c r="AS17" s="77"/>
      <c r="AT17" s="80">
        <f>IF($C17="",ROUND(MIN(1,IF(Input!$A$11="Weekly",AR17/(Formulas!$A$3*1),AR17/(Formulas!$A$3*2))),1),IF(TEXT(ISNUMBER($C17),"#####")="False",ROUND(MIN(1,IF(Input!$A$11="Weekly",AR17/(Formulas!$A$3*1),AR17/(Formulas!$A$3*2))),1),ROUND(MIN(1,IF(Input!$A$11="Weekly",AR17/(Formulas!$A$3*1),AR17/(Formulas!$A$3*2))),1)*$C17))</f>
        <v>0</v>
      </c>
      <c r="AU17" s="101"/>
      <c r="AV17" s="77"/>
      <c r="AW17" s="77"/>
      <c r="AX17" s="80">
        <f>IF($C17="",ROUND(MIN(1,IF(Input!$A$11="Weekly",AV17/(Formulas!$A$3*1),AV17/(Formulas!$A$3*2))),1),IF(TEXT(ISNUMBER($C17),"#####")="False",ROUND(MIN(1,IF(Input!$A$11="Weekly",AV17/(Formulas!$A$3*1),AV17/(Formulas!$A$3*2))),1),ROUND(MIN(1,IF(Input!$A$11="Weekly",AV17/(Formulas!$A$3*1),AV17/(Formulas!$A$3*2))),1)*$C17))</f>
        <v>0</v>
      </c>
      <c r="AY17" s="101"/>
      <c r="AZ17" s="77"/>
      <c r="BA17" s="77"/>
      <c r="BB17" s="80">
        <f>IF($C17="",ROUND(MIN(1,IF(Input!$A$11="Weekly",AZ17/(Formulas!$A$3*1),AZ17/(Formulas!$A$3*2))),1),IF(TEXT(ISNUMBER($C17),"#####")="False",ROUND(MIN(1,IF(Input!$A$11="Weekly",AZ17/(Formulas!$A$3*1),AZ17/(Formulas!$A$3*2))),1),ROUND(MIN(1,IF(Input!$A$11="Weekly",AZ17/(Formulas!$A$3*1),AZ17/(Formulas!$A$3*2))),1)*$C17))</f>
        <v>0</v>
      </c>
      <c r="BC17" s="101"/>
      <c r="BD17" s="77"/>
      <c r="BE17" s="77"/>
      <c r="BF17" s="80">
        <f>IF($C17="",ROUND(MIN(1,IF(Input!$A$11="Weekly",BD17/(Formulas!$A$3*1),BD17/(Formulas!$A$3*2))),1),IF(TEXT(ISNUMBER($C17),"#####")="False",ROUND(MIN(1,IF(Input!$A$11="Weekly",BD17/(Formulas!$A$3*1),BD17/(Formulas!$A$3*2))),1),ROUND(MIN(1,IF(Input!$A$11="Weekly",BD17/(Formulas!$A$3*1),BD17/(Formulas!$A$3*2))),1)*$C17))</f>
        <v>0</v>
      </c>
      <c r="BG17" s="101"/>
      <c r="BH17" s="77"/>
      <c r="BI17" s="77"/>
      <c r="BJ17" s="80">
        <f>IF($C17="",ROUND(MIN(1,IF(Input!$A$11="Weekly",BH17/(Formulas!$A$3*1),BH17/(Formulas!$A$3*2))),1),IF(TEXT(ISNUMBER($C17),"#####")="False",ROUND(MIN(1,IF(Input!$A$11="Weekly",BH17/(Formulas!$A$3*1),BH17/(Formulas!$A$3*2))),1),ROUND(MIN(1,IF(Input!$A$11="Weekly",BH17/(Formulas!$A$3*1),BH17/(Formulas!$A$3*2))),1)*$C17))</f>
        <v>0</v>
      </c>
      <c r="BK17" s="101"/>
      <c r="BL17" s="77"/>
      <c r="BM17" s="77"/>
      <c r="BN17" s="80">
        <f>IF($C17="",ROUND(MIN(1,IF(Input!$A$11="Weekly",BL17/(Formulas!$A$3*1),BL17/(Formulas!$A$3*2))),1),IF(TEXT(ISNUMBER($C17),"#####")="False",ROUND(MIN(1,IF(Input!$A$11="Weekly",BL17/(Formulas!$A$3*1),BL17/(Formulas!$A$3*2))),1),ROUND(MIN(1,IF(Input!$A$11="Weekly",BL17/(Formulas!$A$3*1),BL17/(Formulas!$A$3*2))),1)*$C17))</f>
        <v>0</v>
      </c>
      <c r="BO17" s="101"/>
      <c r="BP17" s="77"/>
      <c r="BQ17" s="77"/>
      <c r="BR17" s="80">
        <f>IF($C17="",ROUND(MIN(1,IF(Input!$A$11="Weekly",BP17/(Formulas!$A$3*1),BP17/(Formulas!$A$3*2))),1),IF(TEXT(ISNUMBER($C17),"#####")="False",ROUND(MIN(1,IF(Input!$A$11="Weekly",BP17/(Formulas!$A$3*1),BP17/(Formulas!$A$3*2))),1),ROUND(MIN(1,IF(Input!$A$11="Weekly",BP17/(Formulas!$A$3*1),BP17/(Formulas!$A$3*2))),1)*$C17))</f>
        <v>0</v>
      </c>
      <c r="BS17" s="101"/>
      <c r="BT17" s="77"/>
      <c r="BU17" s="77"/>
      <c r="BV17" s="80">
        <f>IF($C17="",ROUND(MIN(1,IF(Input!$A$11="Weekly",BT17/(Formulas!$A$3*1),BT17/(Formulas!$A$3*2))),1),IF(TEXT(ISNUMBER($C17),"#####")="False",ROUND(MIN(1,IF(Input!$A$11="Weekly",BT17/(Formulas!$A$3*1),BT17/(Formulas!$A$3*2))),1),ROUND(MIN(1,IF(Input!$A$11="Weekly",BT17/(Formulas!$A$3*1),BT17/(Formulas!$A$3*2))),1)*$C17))</f>
        <v>0</v>
      </c>
      <c r="BW17" s="101"/>
      <c r="BX17" s="77"/>
      <c r="BY17" s="77"/>
      <c r="BZ17" s="80">
        <f>IF($C17="",ROUND(MIN(1,IF(Input!$A$11="Weekly",BX17/(Formulas!$A$3*1),BX17/(Formulas!$A$3*2))),1),IF(TEXT(ISNUMBER($C17),"#####")="False",ROUND(MIN(1,IF(Input!$A$11="Weekly",BX17/(Formulas!$A$3*1),BX17/(Formulas!$A$3*2))),1),ROUND(MIN(1,IF(Input!$A$11="Weekly",BX17/(Formulas!$A$3*1),BX17/(Formulas!$A$3*2))),1)*$C17))</f>
        <v>0</v>
      </c>
      <c r="CA17" s="101"/>
      <c r="CB17" s="77"/>
      <c r="CC17" s="77"/>
      <c r="CD17" s="80">
        <f>IF($C17="",ROUND(MIN(1,IF(Input!$A$11="Weekly",CB17/(Formulas!$A$3*1),CB17/(Formulas!$A$3*2))),1),IF(TEXT(ISNUMBER($C17),"#####")="False",ROUND(MIN(1,IF(Input!$A$11="Weekly",CB17/(Formulas!$A$3*1),CB17/(Formulas!$A$3*2))),1),ROUND(MIN(1,IF(Input!$A$11="Weekly",CB17/(Formulas!$A$3*1),CB17/(Formulas!$A$3*2))),1)*$C17))</f>
        <v>0</v>
      </c>
      <c r="CE17" s="101"/>
      <c r="CF17" s="77"/>
      <c r="CG17" s="77"/>
      <c r="CH17" s="80">
        <f>IF($C17="",ROUND(MIN(1,IF(Input!$A$11="Weekly",CF17/(Formulas!$A$3*1),CF17/(Formulas!$A$3*2))),1),IF(TEXT(ISNUMBER($C17),"#####")="False",ROUND(MIN(1,IF(Input!$A$11="Weekly",CF17/(Formulas!$A$3*1),CF17/(Formulas!$A$3*2))),1),ROUND(MIN(1,IF(Input!$A$11="Weekly",CF17/(Formulas!$A$3*1),CF17/(Formulas!$A$3*2))),1)*$C17))</f>
        <v>0</v>
      </c>
      <c r="CI17" s="101"/>
      <c r="CJ17" s="77"/>
      <c r="CK17" s="77"/>
      <c r="CL17" s="80">
        <f>IF($C17="",ROUND(MIN(1,IF(Input!$A$11="Weekly",CJ17/(Formulas!$A$3*1),CJ17/(Formulas!$A$3*2))),1),IF(TEXT(ISNUMBER($C17),"#####")="False",ROUND(MIN(1,IF(Input!$A$11="Weekly",CJ17/(Formulas!$A$3*1),CJ17/(Formulas!$A$3*2))),1),ROUND(MIN(1,IF(Input!$A$11="Weekly",CJ17/(Formulas!$A$3*1),CJ17/(Formulas!$A$3*2))),1)*$C17))</f>
        <v>0</v>
      </c>
      <c r="CM17" s="101"/>
      <c r="CN17" s="77"/>
      <c r="CO17" s="77"/>
      <c r="CP17" s="80">
        <f>IF($C17="",ROUND(MIN(1,IF(Input!$A$11="Weekly",CN17/(Formulas!$A$3*1),CN17/(Formulas!$A$3*2))),1),IF(TEXT(ISNUMBER($C17),"#####")="False",ROUND(MIN(1,IF(Input!$A$11="Weekly",CN17/(Formulas!$A$3*1),CN17/(Formulas!$A$3*2))),1),ROUND(MIN(1,IF(Input!$A$11="Weekly",CN17/(Formulas!$A$3*1),CN17/(Formulas!$A$3*2))),1)*$C17))</f>
        <v>0</v>
      </c>
      <c r="CQ17" s="101"/>
      <c r="CR17" s="77"/>
      <c r="CS17" s="77"/>
      <c r="CT17" s="80">
        <f>IF($C17="",ROUND(MIN(1,IF(Input!$A$11="Weekly",CR17/(Formulas!$A$3*1),CR17/(Formulas!$A$3*2))),1),IF(TEXT(ISNUMBER($C17),"#####")="False",ROUND(MIN(1,IF(Input!$A$11="Weekly",CR17/(Formulas!$A$3*1),CR17/(Formulas!$A$3*2))),1),ROUND(MIN(1,IF(Input!$A$11="Weekly",CR17/(Formulas!$A$3*1),CR17/(Formulas!$A$3*2))),1)*$C17))</f>
        <v>0</v>
      </c>
      <c r="CU17" s="101"/>
      <c r="CV17" s="77"/>
      <c r="CW17" s="77"/>
      <c r="CX17" s="80">
        <f>IF($C17="",ROUND(MIN(1,IF(Input!$A$11="Weekly",CV17/(Formulas!$A$3*1),CV17/(Formulas!$A$3*2))),1),IF(TEXT(ISNUMBER($C17),"#####")="False",ROUND(MIN(1,IF(Input!$A$11="Weekly",CV17/(Formulas!$A$3*1),CV17/(Formulas!$A$3*2))),1),ROUND(MIN(1,IF(Input!$A$11="Weekly",CV17/(Formulas!$A$3*1),CV17/(Formulas!$A$3*2))),1)*$C17))</f>
        <v>0</v>
      </c>
      <c r="CY17" s="101"/>
      <c r="CZ17" s="77"/>
      <c r="DA17" s="77"/>
      <c r="DB17" s="80">
        <f>IF($C17="",ROUND(MIN(1,IF(Input!$A$11="Weekly",CZ17/(Formulas!$A$3*1),CZ17/(Formulas!$A$3*2))),1),IF(TEXT(ISNUMBER($C17),"#####")="False",ROUND(MIN(1,IF(Input!$A$11="Weekly",CZ17/(Formulas!$A$3*1),CZ17/(Formulas!$A$3*2))),1),ROUND(MIN(1,IF(Input!$A$11="Weekly",CZ17/(Formulas!$A$3*1),CZ17/(Formulas!$A$3*2))),1)*$C17))</f>
        <v>0</v>
      </c>
      <c r="DC17" s="79"/>
      <c r="DD17" s="77"/>
      <c r="DE17" s="77"/>
      <c r="DF17" s="80">
        <f>IF($C17="",ROUND(MIN(1,IF(Input!$A$11="Weekly",DD17/(Formulas!$A$3*1),DD17/(Formulas!$A$3*2))),1),IF(TEXT(ISNUMBER($C17),"#####")="False",ROUND(MIN(1,IF(Input!$A$11="Weekly",DD17/(Formulas!$A$3*1),DD17/(Formulas!$A$3*2))),1),ROUND(MIN(1,IF(Input!$A$11="Weekly",DD17/(Formulas!$A$3*1),DD17/(Formulas!$A$3*2))),1)*$C17))</f>
        <v>0</v>
      </c>
      <c r="DG17" s="79"/>
      <c r="DH17" s="77"/>
      <c r="DI17" s="77"/>
      <c r="DJ17" s="80">
        <f>IF($C17="",ROUND(MIN(1,IF(Input!$A$11="Weekly",DH17/(Formulas!$A$3*1),DH17/(Formulas!$A$3*2))),1),IF(TEXT(ISNUMBER($C17),"#####")="False",ROUND(MIN(1,IF(Input!$A$11="Weekly",DH17/(Formulas!$A$3*1),DH17/(Formulas!$A$3*2))),1),ROUND(MIN(1,IF(Input!$A$11="Weekly",DH17/(Formulas!$A$3*1),DH17/(Formulas!$A$3*2))),1)*$C17))</f>
        <v>0</v>
      </c>
      <c r="DK17" s="79"/>
      <c r="DL17" s="77"/>
      <c r="DM17" s="77"/>
      <c r="DN17" s="80">
        <f>IF($C17="",ROUND(MIN(1,IF(Input!$A$11="Weekly",DL17/(Formulas!$A$3*1),DL17/(Formulas!$A$3*2))),1),IF(TEXT(ISNUMBER($C17),"#####")="False",ROUND(MIN(1,IF(Input!$A$11="Weekly",DL17/(Formulas!$A$3*1),DL17/(Formulas!$A$3*2))),1),ROUND(MIN(1,IF(Input!$A$11="Weekly",DL17/(Formulas!$A$3*1),DL17/(Formulas!$A$3*2))),1)*$C17))</f>
        <v>0</v>
      </c>
      <c r="DO17" s="79"/>
      <c r="DP17" s="77"/>
      <c r="DQ17" s="77"/>
      <c r="DR17" s="80">
        <f>IF($C17="",ROUND(MIN(1,IF(Input!$A$11="Weekly",DP17/(Formulas!$A$3*1),DP17/(Formulas!$A$3*2))),1),IF(TEXT(ISNUMBER($C17),"#####")="False",ROUND(MIN(1,IF(Input!$A$11="Weekly",DP17/(Formulas!$A$3*1),DP17/(Formulas!$A$3*2))),1),ROUND(MIN(1,IF(Input!$A$11="Weekly",DP17/(Formulas!$A$3*1),DP17/(Formulas!$A$3*2))),1)*$C17))</f>
        <v>0</v>
      </c>
      <c r="DS17" s="79"/>
      <c r="DT17" s="77"/>
      <c r="DU17" s="77"/>
      <c r="DV17" s="80">
        <f>IF($C17="",ROUND(MIN(1,IF(Input!$A$11="Weekly",DT17/(Formulas!$A$3*1),DT17/(Formulas!$A$3*2))),1),IF(TEXT(ISNUMBER($C17),"#####")="False",ROUND(MIN(1,IF(Input!$A$11="Weekly",DT17/(Formulas!$A$3*1),DT17/(Formulas!$A$3*2))),1),ROUND(MIN(1,IF(Input!$A$11="Weekly",DT17/(Formulas!$A$3*1),DT17/(Formulas!$A$3*2))),1)*$C17))</f>
        <v>0</v>
      </c>
      <c r="DW17" s="79"/>
      <c r="DX17" s="77"/>
      <c r="DY17" s="77"/>
      <c r="DZ17" s="80">
        <f>IF($C17="",ROUND(MIN(1,IF(Input!$A$11="Weekly",DX17/(Formulas!$A$3*1),DX17/(Formulas!$A$3*2))),1),IF(TEXT(ISNUMBER($C17),"#####")="False",ROUND(MIN(1,IF(Input!$A$11="Weekly",DX17/(Formulas!$A$3*1),DX17/(Formulas!$A$3*2))),1),ROUND(MIN(1,IF(Input!$A$11="Weekly",DX17/(Formulas!$A$3*1),DX17/(Formulas!$A$3*2))),1)*$C17))</f>
        <v>0</v>
      </c>
      <c r="EA17" s="79"/>
      <c r="EB17" s="77"/>
      <c r="EC17" s="77"/>
      <c r="ED17" s="80">
        <f>IF($C17="",ROUND(MIN(1,IF(Input!$A$11="Weekly",EB17/(Formulas!$A$3*1),EB17/(Formulas!$A$3*2))),1),IF(TEXT(ISNUMBER($C17),"#####")="False",ROUND(MIN(1,IF(Input!$A$11="Weekly",EB17/(Formulas!$A$3*1),EB17/(Formulas!$A$3*2))),1),ROUND(MIN(1,IF(Input!$A$11="Weekly",EB17/(Formulas!$A$3*1),EB17/(Formulas!$A$3*2))),1)*$C17))</f>
        <v>0</v>
      </c>
      <c r="EE17" s="79"/>
      <c r="EF17" s="77"/>
      <c r="EG17" s="77"/>
      <c r="EH17" s="80">
        <f>IF($C17="",ROUND(MIN(1,IF(Input!$A$11="Weekly",EF17/(Formulas!$A$3*1),EF17/(Formulas!$A$3*2))),1),IF(TEXT(ISNUMBER($C17),"#####")="False",ROUND(MIN(1,IF(Input!$A$11="Weekly",EF17/(Formulas!$A$3*1),EF17/(Formulas!$A$3*2))),1),ROUND(MIN(1,IF(Input!$A$11="Weekly",EF17/(Formulas!$A$3*1),EF17/(Formulas!$A$3*2))),1)*$C17))</f>
        <v>0</v>
      </c>
      <c r="EI17" s="79"/>
      <c r="EJ17" s="77"/>
      <c r="EK17" s="77"/>
      <c r="EL17" s="80">
        <f>IF($C17="",ROUND(MIN(1,IF(Input!$A$11="Weekly",EJ17/(Formulas!$A$3*1),EJ17/(Formulas!$A$3*2))),1),IF(TEXT(ISNUMBER($C17),"#####")="False",ROUND(MIN(1,IF(Input!$A$11="Weekly",EJ17/(Formulas!$A$3*1),EJ17/(Formulas!$A$3*2))),1),ROUND(MIN(1,IF(Input!$A$11="Weekly",EJ17/(Formulas!$A$3*1),EJ17/(Formulas!$A$3*2))),1)*$C17))</f>
        <v>0</v>
      </c>
      <c r="EM17" s="79"/>
      <c r="EN17" s="77"/>
      <c r="EO17" s="77"/>
      <c r="EP17" s="80">
        <f>IF($C17="",ROUND(MIN(1,IF(Input!$A$11="Weekly",EN17/(Formulas!$A$3*1),EN17/(Formulas!$A$3*2))),1),IF(TEXT(ISNUMBER($C17),"#####")="False",ROUND(MIN(1,IF(Input!$A$11="Weekly",EN17/(Formulas!$A$3*1),EN17/(Formulas!$A$3*2))),1),ROUND(MIN(1,IF(Input!$A$11="Weekly",EN17/(Formulas!$A$3*1),EN17/(Formulas!$A$3*2))),1)*$C17))</f>
        <v>0</v>
      </c>
      <c r="EQ17" s="79"/>
      <c r="ER17" s="77"/>
      <c r="ES17" s="77"/>
      <c r="ET17" s="80">
        <f>IF($C17="",ROUND(MIN(1,IF(Input!$A$11="Weekly",ER17/(Formulas!$A$3*1),ER17/(Formulas!$A$3*2))),1),IF(TEXT(ISNUMBER($C17),"#####")="False",ROUND(MIN(1,IF(Input!$A$11="Weekly",ER17/(Formulas!$A$3*1),ER17/(Formulas!$A$3*2))),1),ROUND(MIN(1,IF(Input!$A$11="Weekly",ER17/(Formulas!$A$3*1),ER17/(Formulas!$A$3*2))),1)*$C17))</f>
        <v>0</v>
      </c>
      <c r="EU17" s="79"/>
      <c r="EV17" s="77"/>
      <c r="EW17" s="77"/>
      <c r="EX17" s="80">
        <f>IF($C17="",ROUND(MIN(1,IF(Input!$A$11="Weekly",EV17/(Formulas!$A$3*1),EV17/(Formulas!$A$3*2))),1),IF(TEXT(ISNUMBER($C17),"#####")="False",ROUND(MIN(1,IF(Input!$A$11="Weekly",EV17/(Formulas!$A$3*1),EV17/(Formulas!$A$3*2))),1),ROUND(MIN(1,IF(Input!$A$11="Weekly",EV17/(Formulas!$A$3*1),EV17/(Formulas!$A$3*2))),1)*$C17))</f>
        <v>0</v>
      </c>
      <c r="EY17" s="79"/>
      <c r="EZ17" s="77"/>
      <c r="FA17" s="77"/>
      <c r="FB17" s="80">
        <f>IF($C17="",ROUND(MIN(1,IF(Input!$A$11="Weekly",EZ17/(Formulas!$A$3*1),EZ17/(Formulas!$A$3*2))),1),IF(TEXT(ISNUMBER($C17),"#####")="False",ROUND(MIN(1,IF(Input!$A$11="Weekly",EZ17/(Formulas!$A$3*1),EZ17/(Formulas!$A$3*2))),1),ROUND(MIN(1,IF(Input!$A$11="Weekly",EZ17/(Formulas!$A$3*1),EZ17/(Formulas!$A$3*2))),1)*$C17))</f>
        <v>0</v>
      </c>
      <c r="FC17" s="79"/>
      <c r="FD17" s="77"/>
      <c r="FE17" s="77"/>
      <c r="FF17" s="80">
        <f>IF($C17="",ROUND(MIN(1,IF(Input!$A$11="Weekly",FD17/(Formulas!$A$3*1),FD17/(Formulas!$A$3*2))),1),IF(TEXT(ISNUMBER($C17),"#####")="False",ROUND(MIN(1,IF(Input!$A$11="Weekly",FD17/(Formulas!$A$3*1),FD17/(Formulas!$A$3*2))),1),ROUND(MIN(1,IF(Input!$A$11="Weekly",FD17/(Formulas!$A$3*1),FD17/(Formulas!$A$3*2))),1)*$C17))</f>
        <v>0</v>
      </c>
      <c r="FG17" s="79"/>
      <c r="FH17" s="77"/>
      <c r="FI17" s="77"/>
      <c r="FJ17" s="80">
        <f>IF($C17="",ROUND(MIN(1,IF(Input!$A$11="Weekly",FH17/(Formulas!$A$3*1),FH17/(Formulas!$A$3*2))),1),IF(TEXT(ISNUMBER($C17),"#####")="False",ROUND(MIN(1,IF(Input!$A$11="Weekly",FH17/(Formulas!$A$3*1),FH17/(Formulas!$A$3*2))),1),ROUND(MIN(1,IF(Input!$A$11="Weekly",FH17/(Formulas!$A$3*1),FH17/(Formulas!$A$3*2))),1)*$C17))</f>
        <v>0</v>
      </c>
      <c r="FK17" s="79"/>
      <c r="FL17" s="77"/>
      <c r="FM17" s="77"/>
      <c r="FN17" s="80">
        <f>IF($C17="",ROUND(MIN(1,IF(Input!$A$11="Weekly",FL17/(Formulas!$A$3*1),FL17/(Formulas!$A$3*2))),1),IF(TEXT(ISNUMBER($C17),"#####")="False",ROUND(MIN(1,IF(Input!$A$11="Weekly",FL17/(Formulas!$A$3*1),FL17/(Formulas!$A$3*2))),1),ROUND(MIN(1,IF(Input!$A$11="Weekly",FL17/(Formulas!$A$3*1),FL17/(Formulas!$A$3*2))),1)*$C17))</f>
        <v>0</v>
      </c>
      <c r="FO17" s="79"/>
      <c r="FP17" s="77"/>
      <c r="FQ17" s="77"/>
      <c r="FR17" s="80">
        <f>IF($C17="",ROUND(MIN(1,IF(Input!$A$11="Weekly",FP17/(Formulas!$A$3*1),FP17/(Formulas!$A$3*2))),1),IF(TEXT(ISNUMBER($C17),"#####")="False",ROUND(MIN(1,IF(Input!$A$11="Weekly",FP17/(Formulas!$A$3*1),FP17/(Formulas!$A$3*2))),1),ROUND(MIN(1,IF(Input!$A$11="Weekly",FP17/(Formulas!$A$3*1),FP17/(Formulas!$A$3*2))),1)*$C17))</f>
        <v>0</v>
      </c>
      <c r="FS17" s="79"/>
      <c r="FT17" s="77"/>
      <c r="FU17" s="77"/>
      <c r="FV17" s="80">
        <f>IF($C17="",ROUND(MIN(1,IF(Input!$A$11="Weekly",FT17/(Formulas!$A$3*1),FT17/(Formulas!$A$3*2))),1),IF(TEXT(ISNUMBER($C17),"#####")="False",ROUND(MIN(1,IF(Input!$A$11="Weekly",FT17/(Formulas!$A$3*1),FT17/(Formulas!$A$3*2))),1),ROUND(MIN(1,IF(Input!$A$11="Weekly",FT17/(Formulas!$A$3*1),FT17/(Formulas!$A$3*2))),1)*$C17))</f>
        <v>0</v>
      </c>
      <c r="FW17" s="79"/>
      <c r="FX17" s="77"/>
      <c r="FY17" s="77"/>
      <c r="FZ17" s="80">
        <f>IF($C17="",ROUND(MIN(1,IF(Input!$A$11="Weekly",FX17/(Formulas!$A$3*1),FX17/(Formulas!$A$3*2))),1),IF(TEXT(ISNUMBER($C17),"#####")="False",ROUND(MIN(1,IF(Input!$A$11="Weekly",FX17/(Formulas!$A$3*1),FX17/(Formulas!$A$3*2))),1),ROUND(MIN(1,IF(Input!$A$11="Weekly",FX17/(Formulas!$A$3*1),FX17/(Formulas!$A$3*2))),1)*$C17))</f>
        <v>0</v>
      </c>
      <c r="GA17" s="79"/>
      <c r="GB17" s="77"/>
      <c r="GC17" s="77"/>
      <c r="GD17" s="80">
        <f>IF($C17="",ROUND(MIN(1,IF(Input!$A$11="Weekly",GB17/(Formulas!$A$3*1),GB17/(Formulas!$A$3*2))),1),IF(TEXT(ISNUMBER($C17),"#####")="False",ROUND(MIN(1,IF(Input!$A$11="Weekly",GB17/(Formulas!$A$3*1),GB17/(Formulas!$A$3*2))),1),ROUND(MIN(1,IF(Input!$A$11="Weekly",GB17/(Formulas!$A$3*1),GB17/(Formulas!$A$3*2))),1)*$C17))</f>
        <v>0</v>
      </c>
      <c r="GE17" s="79"/>
      <c r="GF17" s="77"/>
      <c r="GG17" s="77"/>
      <c r="GH17" s="80">
        <f>IF($C17="",ROUND(MIN(1,IF(Input!$A$11="Weekly",GF17/(Formulas!$A$3*1),GF17/(Formulas!$A$3*2))),1),IF(TEXT(ISNUMBER($C17),"#####")="False",ROUND(MIN(1,IF(Input!$A$11="Weekly",GF17/(Formulas!$A$3*1),GF17/(Formulas!$A$3*2))),1),ROUND(MIN(1,IF(Input!$A$11="Weekly",GF17/(Formulas!$A$3*1),GF17/(Formulas!$A$3*2))),1)*$C17))</f>
        <v>0</v>
      </c>
      <c r="GI17" s="79"/>
      <c r="GJ17" s="77"/>
      <c r="GK17" s="77"/>
      <c r="GL17" s="80">
        <f>IF($C17="",ROUND(MIN(1,IF(Input!$A$11="Weekly",GJ17/(Formulas!$A$3*1),GJ17/(Formulas!$A$3*2))),1),IF(TEXT(ISNUMBER($C17),"#####")="False",ROUND(MIN(1,IF(Input!$A$11="Weekly",GJ17/(Formulas!$A$3*1),GJ17/(Formulas!$A$3*2))),1),ROUND(MIN(1,IF(Input!$A$11="Weekly",GJ17/(Formulas!$A$3*1),GJ17/(Formulas!$A$3*2))),1)*$C17))</f>
        <v>0</v>
      </c>
      <c r="GM17" s="79"/>
      <c r="GN17" s="77"/>
      <c r="GO17" s="77"/>
      <c r="GP17" s="80">
        <f>IF($C17="",ROUND(MIN(1,IF(Input!$A$11="Weekly",GN17/(Formulas!$A$3*1),GN17/(Formulas!$A$3*2))),1),IF(TEXT(ISNUMBER($C17),"#####")="False",ROUND(MIN(1,IF(Input!$A$11="Weekly",GN17/(Formulas!$A$3*1),GN17/(Formulas!$A$3*2))),1),ROUND(MIN(1,IF(Input!$A$11="Weekly",GN17/(Formulas!$A$3*1),GN17/(Formulas!$A$3*2))),1)*$C17))</f>
        <v>0</v>
      </c>
      <c r="GQ17" s="79"/>
      <c r="GR17" s="77"/>
      <c r="GS17" s="77"/>
      <c r="GT17" s="80">
        <f>IF($C17="",ROUND(MIN(1,IF(Input!$A$11="Weekly",GR17/(Formulas!$A$3*1),GR17/(Formulas!$A$3*2))),1),IF(TEXT(ISNUMBER($C17),"#####")="False",ROUND(MIN(1,IF(Input!$A$11="Weekly",GR17/(Formulas!$A$3*1),GR17/(Formulas!$A$3*2))),1),ROUND(MIN(1,IF(Input!$A$11="Weekly",GR17/(Formulas!$A$3*1),GR17/(Formulas!$A$3*2))),1)*$C17))</f>
        <v>0</v>
      </c>
      <c r="GU17" s="79"/>
      <c r="GV17" s="77"/>
      <c r="GW17" s="77"/>
      <c r="GX17" s="80">
        <f>IF($C17="",ROUND(MIN(1,IF(Input!$A$11="Weekly",GV17/(Formulas!$A$3*1),GV17/(Formulas!$A$3*2))),1),IF(TEXT(ISNUMBER($C17),"#####")="False",ROUND(MIN(1,IF(Input!$A$11="Weekly",GV17/(Formulas!$A$3*1),GV17/(Formulas!$A$3*2))),1),ROUND(MIN(1,IF(Input!$A$11="Weekly",GV17/(Formulas!$A$3*1),GV17/(Formulas!$A$3*2))),1)*$C17))</f>
        <v>0</v>
      </c>
      <c r="GY17" s="79"/>
      <c r="GZ17" s="77"/>
      <c r="HA17" s="77"/>
      <c r="HB17" s="80">
        <f>IF($C17="",ROUND(MIN(1,IF(Input!$A$11="Weekly",GZ17/(Formulas!$A$3*1),GZ17/(Formulas!$A$3*2))),1),IF(TEXT(ISNUMBER($C17),"#####")="False",ROUND(MIN(1,IF(Input!$A$11="Weekly",GZ17/(Formulas!$A$3*1),GZ17/(Formulas!$A$3*2))),1),ROUND(MIN(1,IF(Input!$A$11="Weekly",GZ17/(Formulas!$A$3*1),GZ17/(Formulas!$A$3*2))),1)*$C17))</f>
        <v>0</v>
      </c>
      <c r="HC17" s="79"/>
      <c r="HD17" s="77"/>
      <c r="HE17" s="77"/>
      <c r="HF17" s="80">
        <f>IF($C17="",ROUND(MIN(1,IF(Input!$A$11="Weekly",HD17/(Formulas!$A$3*1),HD17/(Formulas!$A$3*2))),1),IF(TEXT(ISNUMBER($C17),"#####")="False",ROUND(MIN(1,IF(Input!$A$11="Weekly",HD17/(Formulas!$A$3*1),HD17/(Formulas!$A$3*2))),1),ROUND(MIN(1,IF(Input!$A$11="Weekly",HD17/(Formulas!$A$3*1),HD17/(Formulas!$A$3*2))),1)*$C17))</f>
        <v>0</v>
      </c>
      <c r="HG17" s="79"/>
      <c r="HH17" s="35"/>
      <c r="HI17" s="35">
        <f t="shared" si="0"/>
        <v>0</v>
      </c>
      <c r="HJ17" s="35"/>
      <c r="HK17" s="35">
        <f t="shared" si="1"/>
        <v>0</v>
      </c>
      <c r="HL17" s="35"/>
      <c r="HM17" s="35">
        <f t="shared" si="2"/>
        <v>0</v>
      </c>
      <c r="HN17" s="35"/>
      <c r="HO17" s="35">
        <f t="shared" si="3"/>
        <v>0</v>
      </c>
      <c r="HP17" s="35"/>
      <c r="HQ17" s="35"/>
      <c r="HR17" s="35"/>
      <c r="HS17" s="35"/>
      <c r="HT17" s="35"/>
    </row>
    <row r="18" spans="2:228" x14ac:dyDescent="0.25">
      <c r="B18" s="74"/>
      <c r="D18" s="77"/>
      <c r="E18" s="77"/>
      <c r="F18" s="80">
        <f>IF($C18="",ROUND(MIN(1,IF(Input!$A$11="Weekly",D18/(Formulas!$A$3*1),D18/(Formulas!$A$3*2))),1),IF(TEXT(ISNUMBER($C18),"#####")="False",ROUND(MIN(1,IF(Input!$A$11="Weekly",D18/(Formulas!$A$3*1),D18/(Formulas!$A$3*2))),1),ROUND(MIN(1,IF(Input!$A$11="Weekly",D18/(Formulas!$A$3*1),D18/(Formulas!$A$3*2))),1)*$C18))</f>
        <v>0</v>
      </c>
      <c r="G18" s="101"/>
      <c r="H18" s="77"/>
      <c r="I18" s="77"/>
      <c r="J18" s="80">
        <f>IF($C18="",ROUND(MIN(1,IF(Input!$A$11="Weekly",H18/(Formulas!$A$3*1),H18/(Formulas!$A$3*2))),1),IF(TEXT(ISNUMBER($C18),"#####")="False",ROUND(MIN(1,IF(Input!$A$11="Weekly",H18/(Formulas!$A$3*1),H18/(Formulas!$A$3*2))),1),ROUND(MIN(1,IF(Input!$A$11="Weekly",H18/(Formulas!$A$3*1),H18/(Formulas!$A$3*2))),1)*$C18))</f>
        <v>0</v>
      </c>
      <c r="K18" s="101"/>
      <c r="L18" s="77"/>
      <c r="M18" s="77"/>
      <c r="N18" s="80">
        <f>IF($C18="",ROUND(MIN(1,IF(Input!$A$11="Weekly",L18/(Formulas!$A$3*1),L18/(Formulas!$A$3*2))),1),IF(TEXT(ISNUMBER($C18),"#####")="False",ROUND(MIN(1,IF(Input!$A$11="Weekly",L18/(Formulas!$A$3*1),L18/(Formulas!$A$3*2))),1),ROUND(MIN(1,IF(Input!$A$11="Weekly",L18/(Formulas!$A$3*1),L18/(Formulas!$A$3*2))),1)*$C18))</f>
        <v>0</v>
      </c>
      <c r="O18" s="101"/>
      <c r="P18" s="77"/>
      <c r="Q18" s="77"/>
      <c r="R18" s="80">
        <f>IF($C18="",ROUND(MIN(1,IF(Input!$A$11="Weekly",P18/(Formulas!$A$3*1),P18/(Formulas!$A$3*2))),1),IF(TEXT(ISNUMBER($C18),"#####")="False",ROUND(MIN(1,IF(Input!$A$11="Weekly",P18/(Formulas!$A$3*1),P18/(Formulas!$A$3*2))),1),ROUND(MIN(1,IF(Input!$A$11="Weekly",P18/(Formulas!$A$3*1),P18/(Formulas!$A$3*2))),1)*$C18))</f>
        <v>0</v>
      </c>
      <c r="S18" s="101"/>
      <c r="T18" s="77"/>
      <c r="U18" s="77"/>
      <c r="V18" s="80">
        <f>IF($C18="",ROUND(MIN(1,IF(Input!$A$11="Weekly",T18/(Formulas!$A$3*1),T18/(Formulas!$A$3*2))),1),IF(TEXT(ISNUMBER($C18),"#####")="False",ROUND(MIN(1,IF(Input!$A$11="Weekly",T18/(Formulas!$A$3*1),T18/(Formulas!$A$3*2))),1),ROUND(MIN(1,IF(Input!$A$11="Weekly",T18/(Formulas!$A$3*1),T18/(Formulas!$A$3*2))),1)*$C18))</f>
        <v>0</v>
      </c>
      <c r="W18" s="101"/>
      <c r="X18" s="77"/>
      <c r="Y18" s="77"/>
      <c r="Z18" s="80">
        <f>IF($C18="",ROUND(MIN(1,IF(Input!$A$11="Weekly",X18/(Formulas!$A$3*1),X18/(Formulas!$A$3*2))),1),IF(TEXT(ISNUMBER($C18),"#####")="False",ROUND(MIN(1,IF(Input!$A$11="Weekly",X18/(Formulas!$A$3*1),X18/(Formulas!$A$3*2))),1),ROUND(MIN(1,IF(Input!$A$11="Weekly",X18/(Formulas!$A$3*1),X18/(Formulas!$A$3*2))),1)*$C18))</f>
        <v>0</v>
      </c>
      <c r="AA18" s="101"/>
      <c r="AB18" s="77"/>
      <c r="AC18" s="77"/>
      <c r="AD18" s="80">
        <f>IF($C18="",ROUND(MIN(1,IF(Input!$A$11="Weekly",AB18/(Formulas!$A$3*1),AB18/(Formulas!$A$3*2))),1),IF(TEXT(ISNUMBER($C18),"#####")="False",ROUND(MIN(1,IF(Input!$A$11="Weekly",AB18/(Formulas!$A$3*1),AB18/(Formulas!$A$3*2))),1),ROUND(MIN(1,IF(Input!$A$11="Weekly",AB18/(Formulas!$A$3*1),AB18/(Formulas!$A$3*2))),1)*$C18))</f>
        <v>0</v>
      </c>
      <c r="AE18" s="101"/>
      <c r="AF18" s="77"/>
      <c r="AG18" s="77"/>
      <c r="AH18" s="80">
        <f>IF($C18="",ROUND(MIN(1,IF(Input!$A$11="Weekly",AF18/(Formulas!$A$3*1),AF18/(Formulas!$A$3*2))),1),IF(TEXT(ISNUMBER($C18),"#####")="False",ROUND(MIN(1,IF(Input!$A$11="Weekly",AF18/(Formulas!$A$3*1),AF18/(Formulas!$A$3*2))),1),ROUND(MIN(1,IF(Input!$A$11="Weekly",AF18/(Formulas!$A$3*1),AF18/(Formulas!$A$3*2))),1)*$C18))</f>
        <v>0</v>
      </c>
      <c r="AI18" s="101"/>
      <c r="AJ18" s="77"/>
      <c r="AK18" s="77"/>
      <c r="AL18" s="80">
        <f>IF($C18="",ROUND(MIN(1,IF(Input!$A$11="Weekly",AJ18/(Formulas!$A$3*1),AJ18/(Formulas!$A$3*2))),1),IF(TEXT(ISNUMBER($C18),"#####")="False",ROUND(MIN(1,IF(Input!$A$11="Weekly",AJ18/(Formulas!$A$3*1),AJ18/(Formulas!$A$3*2))),1),ROUND(MIN(1,IF(Input!$A$11="Weekly",AJ18/(Formulas!$A$3*1),AJ18/(Formulas!$A$3*2))),1)*$C18))</f>
        <v>0</v>
      </c>
      <c r="AM18" s="101"/>
      <c r="AN18" s="77"/>
      <c r="AO18" s="77"/>
      <c r="AP18" s="80">
        <f>IF($C18="",ROUND(MIN(1,IF(Input!$A$11="Weekly",AN18/(Formulas!$A$3*1),AN18/(Formulas!$A$3*2))),1),IF(TEXT(ISNUMBER($C18),"#####")="False",ROUND(MIN(1,IF(Input!$A$11="Weekly",AN18/(Formulas!$A$3*1),AN18/(Formulas!$A$3*2))),1),ROUND(MIN(1,IF(Input!$A$11="Weekly",AN18/(Formulas!$A$3*1),AN18/(Formulas!$A$3*2))),1)*$C18))</f>
        <v>0</v>
      </c>
      <c r="AQ18" s="101"/>
      <c r="AR18" s="77"/>
      <c r="AS18" s="77"/>
      <c r="AT18" s="80">
        <f>IF($C18="",ROUND(MIN(1,IF(Input!$A$11="Weekly",AR18/(Formulas!$A$3*1),AR18/(Formulas!$A$3*2))),1),IF(TEXT(ISNUMBER($C18),"#####")="False",ROUND(MIN(1,IF(Input!$A$11="Weekly",AR18/(Formulas!$A$3*1),AR18/(Formulas!$A$3*2))),1),ROUND(MIN(1,IF(Input!$A$11="Weekly",AR18/(Formulas!$A$3*1),AR18/(Formulas!$A$3*2))),1)*$C18))</f>
        <v>0</v>
      </c>
      <c r="AU18" s="101"/>
      <c r="AV18" s="77"/>
      <c r="AW18" s="77"/>
      <c r="AX18" s="80">
        <f>IF($C18="",ROUND(MIN(1,IF(Input!$A$11="Weekly",AV18/(Formulas!$A$3*1),AV18/(Formulas!$A$3*2))),1),IF(TEXT(ISNUMBER($C18),"#####")="False",ROUND(MIN(1,IF(Input!$A$11="Weekly",AV18/(Formulas!$A$3*1),AV18/(Formulas!$A$3*2))),1),ROUND(MIN(1,IF(Input!$A$11="Weekly",AV18/(Formulas!$A$3*1),AV18/(Formulas!$A$3*2))),1)*$C18))</f>
        <v>0</v>
      </c>
      <c r="AY18" s="101"/>
      <c r="AZ18" s="77"/>
      <c r="BA18" s="77"/>
      <c r="BB18" s="80">
        <f>IF($C18="",ROUND(MIN(1,IF(Input!$A$11="Weekly",AZ18/(Formulas!$A$3*1),AZ18/(Formulas!$A$3*2))),1),IF(TEXT(ISNUMBER($C18),"#####")="False",ROUND(MIN(1,IF(Input!$A$11="Weekly",AZ18/(Formulas!$A$3*1),AZ18/(Formulas!$A$3*2))),1),ROUND(MIN(1,IF(Input!$A$11="Weekly",AZ18/(Formulas!$A$3*1),AZ18/(Formulas!$A$3*2))),1)*$C18))</f>
        <v>0</v>
      </c>
      <c r="BC18" s="101"/>
      <c r="BD18" s="77"/>
      <c r="BE18" s="77"/>
      <c r="BF18" s="80">
        <f>IF($C18="",ROUND(MIN(1,IF(Input!$A$11="Weekly",BD18/(Formulas!$A$3*1),BD18/(Formulas!$A$3*2))),1),IF(TEXT(ISNUMBER($C18),"#####")="False",ROUND(MIN(1,IF(Input!$A$11="Weekly",BD18/(Formulas!$A$3*1),BD18/(Formulas!$A$3*2))),1),ROUND(MIN(1,IF(Input!$A$11="Weekly",BD18/(Formulas!$A$3*1),BD18/(Formulas!$A$3*2))),1)*$C18))</f>
        <v>0</v>
      </c>
      <c r="BG18" s="101"/>
      <c r="BH18" s="77"/>
      <c r="BI18" s="77"/>
      <c r="BJ18" s="80">
        <f>IF($C18="",ROUND(MIN(1,IF(Input!$A$11="Weekly",BH18/(Formulas!$A$3*1),BH18/(Formulas!$A$3*2))),1),IF(TEXT(ISNUMBER($C18),"#####")="False",ROUND(MIN(1,IF(Input!$A$11="Weekly",BH18/(Formulas!$A$3*1),BH18/(Formulas!$A$3*2))),1),ROUND(MIN(1,IF(Input!$A$11="Weekly",BH18/(Formulas!$A$3*1),BH18/(Formulas!$A$3*2))),1)*$C18))</f>
        <v>0</v>
      </c>
      <c r="BK18" s="101"/>
      <c r="BL18" s="77"/>
      <c r="BM18" s="77"/>
      <c r="BN18" s="80">
        <f>IF($C18="",ROUND(MIN(1,IF(Input!$A$11="Weekly",BL18/(Formulas!$A$3*1),BL18/(Formulas!$A$3*2))),1),IF(TEXT(ISNUMBER($C18),"#####")="False",ROUND(MIN(1,IF(Input!$A$11="Weekly",BL18/(Formulas!$A$3*1),BL18/(Formulas!$A$3*2))),1),ROUND(MIN(1,IF(Input!$A$11="Weekly",BL18/(Formulas!$A$3*1),BL18/(Formulas!$A$3*2))),1)*$C18))</f>
        <v>0</v>
      </c>
      <c r="BO18" s="101"/>
      <c r="BP18" s="77"/>
      <c r="BQ18" s="77"/>
      <c r="BR18" s="80">
        <f>IF($C18="",ROUND(MIN(1,IF(Input!$A$11="Weekly",BP18/(Formulas!$A$3*1),BP18/(Formulas!$A$3*2))),1),IF(TEXT(ISNUMBER($C18),"#####")="False",ROUND(MIN(1,IF(Input!$A$11="Weekly",BP18/(Formulas!$A$3*1),BP18/(Formulas!$A$3*2))),1),ROUND(MIN(1,IF(Input!$A$11="Weekly",BP18/(Formulas!$A$3*1),BP18/(Formulas!$A$3*2))),1)*$C18))</f>
        <v>0</v>
      </c>
      <c r="BS18" s="101"/>
      <c r="BT18" s="77"/>
      <c r="BU18" s="77"/>
      <c r="BV18" s="80">
        <f>IF($C18="",ROUND(MIN(1,IF(Input!$A$11="Weekly",BT18/(Formulas!$A$3*1),BT18/(Formulas!$A$3*2))),1),IF(TEXT(ISNUMBER($C18),"#####")="False",ROUND(MIN(1,IF(Input!$A$11="Weekly",BT18/(Formulas!$A$3*1),BT18/(Formulas!$A$3*2))),1),ROUND(MIN(1,IF(Input!$A$11="Weekly",BT18/(Formulas!$A$3*1),BT18/(Formulas!$A$3*2))),1)*$C18))</f>
        <v>0</v>
      </c>
      <c r="BW18" s="101"/>
      <c r="BX18" s="77"/>
      <c r="BY18" s="77"/>
      <c r="BZ18" s="80">
        <f>IF($C18="",ROUND(MIN(1,IF(Input!$A$11="Weekly",BX18/(Formulas!$A$3*1),BX18/(Formulas!$A$3*2))),1),IF(TEXT(ISNUMBER($C18),"#####")="False",ROUND(MIN(1,IF(Input!$A$11="Weekly",BX18/(Formulas!$A$3*1),BX18/(Formulas!$A$3*2))),1),ROUND(MIN(1,IF(Input!$A$11="Weekly",BX18/(Formulas!$A$3*1),BX18/(Formulas!$A$3*2))),1)*$C18))</f>
        <v>0</v>
      </c>
      <c r="CA18" s="101"/>
      <c r="CB18" s="77"/>
      <c r="CC18" s="77"/>
      <c r="CD18" s="80">
        <f>IF($C18="",ROUND(MIN(1,IF(Input!$A$11="Weekly",CB18/(Formulas!$A$3*1),CB18/(Formulas!$A$3*2))),1),IF(TEXT(ISNUMBER($C18),"#####")="False",ROUND(MIN(1,IF(Input!$A$11="Weekly",CB18/(Formulas!$A$3*1),CB18/(Formulas!$A$3*2))),1),ROUND(MIN(1,IF(Input!$A$11="Weekly",CB18/(Formulas!$A$3*1),CB18/(Formulas!$A$3*2))),1)*$C18))</f>
        <v>0</v>
      </c>
      <c r="CE18" s="101"/>
      <c r="CF18" s="77"/>
      <c r="CG18" s="77"/>
      <c r="CH18" s="80">
        <f>IF($C18="",ROUND(MIN(1,IF(Input!$A$11="Weekly",CF18/(Formulas!$A$3*1),CF18/(Formulas!$A$3*2))),1),IF(TEXT(ISNUMBER($C18),"#####")="False",ROUND(MIN(1,IF(Input!$A$11="Weekly",CF18/(Formulas!$A$3*1),CF18/(Formulas!$A$3*2))),1),ROUND(MIN(1,IF(Input!$A$11="Weekly",CF18/(Formulas!$A$3*1),CF18/(Formulas!$A$3*2))),1)*$C18))</f>
        <v>0</v>
      </c>
      <c r="CI18" s="101"/>
      <c r="CJ18" s="77"/>
      <c r="CK18" s="77"/>
      <c r="CL18" s="80">
        <f>IF($C18="",ROUND(MIN(1,IF(Input!$A$11="Weekly",CJ18/(Formulas!$A$3*1),CJ18/(Formulas!$A$3*2))),1),IF(TEXT(ISNUMBER($C18),"#####")="False",ROUND(MIN(1,IF(Input!$A$11="Weekly",CJ18/(Formulas!$A$3*1),CJ18/(Formulas!$A$3*2))),1),ROUND(MIN(1,IF(Input!$A$11="Weekly",CJ18/(Formulas!$A$3*1),CJ18/(Formulas!$A$3*2))),1)*$C18))</f>
        <v>0</v>
      </c>
      <c r="CM18" s="101"/>
      <c r="CN18" s="77"/>
      <c r="CO18" s="77"/>
      <c r="CP18" s="80">
        <f>IF($C18="",ROUND(MIN(1,IF(Input!$A$11="Weekly",CN18/(Formulas!$A$3*1),CN18/(Formulas!$A$3*2))),1),IF(TEXT(ISNUMBER($C18),"#####")="False",ROUND(MIN(1,IF(Input!$A$11="Weekly",CN18/(Formulas!$A$3*1),CN18/(Formulas!$A$3*2))),1),ROUND(MIN(1,IF(Input!$A$11="Weekly",CN18/(Formulas!$A$3*1),CN18/(Formulas!$A$3*2))),1)*$C18))</f>
        <v>0</v>
      </c>
      <c r="CQ18" s="101"/>
      <c r="CR18" s="77"/>
      <c r="CS18" s="77"/>
      <c r="CT18" s="80">
        <f>IF($C18="",ROUND(MIN(1,IF(Input!$A$11="Weekly",CR18/(Formulas!$A$3*1),CR18/(Formulas!$A$3*2))),1),IF(TEXT(ISNUMBER($C18),"#####")="False",ROUND(MIN(1,IF(Input!$A$11="Weekly",CR18/(Formulas!$A$3*1),CR18/(Formulas!$A$3*2))),1),ROUND(MIN(1,IF(Input!$A$11="Weekly",CR18/(Formulas!$A$3*1),CR18/(Formulas!$A$3*2))),1)*$C18))</f>
        <v>0</v>
      </c>
      <c r="CU18" s="101"/>
      <c r="CV18" s="77"/>
      <c r="CW18" s="77"/>
      <c r="CX18" s="80">
        <f>IF($C18="",ROUND(MIN(1,IF(Input!$A$11="Weekly",CV18/(Formulas!$A$3*1),CV18/(Formulas!$A$3*2))),1),IF(TEXT(ISNUMBER($C18),"#####")="False",ROUND(MIN(1,IF(Input!$A$11="Weekly",CV18/(Formulas!$A$3*1),CV18/(Formulas!$A$3*2))),1),ROUND(MIN(1,IF(Input!$A$11="Weekly",CV18/(Formulas!$A$3*1),CV18/(Formulas!$A$3*2))),1)*$C18))</f>
        <v>0</v>
      </c>
      <c r="CY18" s="101"/>
      <c r="CZ18" s="77"/>
      <c r="DA18" s="77"/>
      <c r="DB18" s="80">
        <f>IF($C18="",ROUND(MIN(1,IF(Input!$A$11="Weekly",CZ18/(Formulas!$A$3*1),CZ18/(Formulas!$A$3*2))),1),IF(TEXT(ISNUMBER($C18),"#####")="False",ROUND(MIN(1,IF(Input!$A$11="Weekly",CZ18/(Formulas!$A$3*1),CZ18/(Formulas!$A$3*2))),1),ROUND(MIN(1,IF(Input!$A$11="Weekly",CZ18/(Formulas!$A$3*1),CZ18/(Formulas!$A$3*2))),1)*$C18))</f>
        <v>0</v>
      </c>
      <c r="DC18" s="79"/>
      <c r="DD18" s="77"/>
      <c r="DE18" s="77"/>
      <c r="DF18" s="80">
        <f>IF($C18="",ROUND(MIN(1,IF(Input!$A$11="Weekly",DD18/(Formulas!$A$3*1),DD18/(Formulas!$A$3*2))),1),IF(TEXT(ISNUMBER($C18),"#####")="False",ROUND(MIN(1,IF(Input!$A$11="Weekly",DD18/(Formulas!$A$3*1),DD18/(Formulas!$A$3*2))),1),ROUND(MIN(1,IF(Input!$A$11="Weekly",DD18/(Formulas!$A$3*1),DD18/(Formulas!$A$3*2))),1)*$C18))</f>
        <v>0</v>
      </c>
      <c r="DG18" s="79"/>
      <c r="DH18" s="77"/>
      <c r="DI18" s="77"/>
      <c r="DJ18" s="80">
        <f>IF($C18="",ROUND(MIN(1,IF(Input!$A$11="Weekly",DH18/(Formulas!$A$3*1),DH18/(Formulas!$A$3*2))),1),IF(TEXT(ISNUMBER($C18),"#####")="False",ROUND(MIN(1,IF(Input!$A$11="Weekly",DH18/(Formulas!$A$3*1),DH18/(Formulas!$A$3*2))),1),ROUND(MIN(1,IF(Input!$A$11="Weekly",DH18/(Formulas!$A$3*1),DH18/(Formulas!$A$3*2))),1)*$C18))</f>
        <v>0</v>
      </c>
      <c r="DK18" s="79"/>
      <c r="DL18" s="77"/>
      <c r="DM18" s="77"/>
      <c r="DN18" s="80">
        <f>IF($C18="",ROUND(MIN(1,IF(Input!$A$11="Weekly",DL18/(Formulas!$A$3*1),DL18/(Formulas!$A$3*2))),1),IF(TEXT(ISNUMBER($C18),"#####")="False",ROUND(MIN(1,IF(Input!$A$11="Weekly",DL18/(Formulas!$A$3*1),DL18/(Formulas!$A$3*2))),1),ROUND(MIN(1,IF(Input!$A$11="Weekly",DL18/(Formulas!$A$3*1),DL18/(Formulas!$A$3*2))),1)*$C18))</f>
        <v>0</v>
      </c>
      <c r="DO18" s="79"/>
      <c r="DP18" s="77"/>
      <c r="DQ18" s="77"/>
      <c r="DR18" s="80">
        <f>IF($C18="",ROUND(MIN(1,IF(Input!$A$11="Weekly",DP18/(Formulas!$A$3*1),DP18/(Formulas!$A$3*2))),1),IF(TEXT(ISNUMBER($C18),"#####")="False",ROUND(MIN(1,IF(Input!$A$11="Weekly",DP18/(Formulas!$A$3*1),DP18/(Formulas!$A$3*2))),1),ROUND(MIN(1,IF(Input!$A$11="Weekly",DP18/(Formulas!$A$3*1),DP18/(Formulas!$A$3*2))),1)*$C18))</f>
        <v>0</v>
      </c>
      <c r="DS18" s="79"/>
      <c r="DT18" s="77"/>
      <c r="DU18" s="77"/>
      <c r="DV18" s="80">
        <f>IF($C18="",ROUND(MIN(1,IF(Input!$A$11="Weekly",DT18/(Formulas!$A$3*1),DT18/(Formulas!$A$3*2))),1),IF(TEXT(ISNUMBER($C18),"#####")="False",ROUND(MIN(1,IF(Input!$A$11="Weekly",DT18/(Formulas!$A$3*1),DT18/(Formulas!$A$3*2))),1),ROUND(MIN(1,IF(Input!$A$11="Weekly",DT18/(Formulas!$A$3*1),DT18/(Formulas!$A$3*2))),1)*$C18))</f>
        <v>0</v>
      </c>
      <c r="DW18" s="79"/>
      <c r="DX18" s="77"/>
      <c r="DY18" s="77"/>
      <c r="DZ18" s="80">
        <f>IF($C18="",ROUND(MIN(1,IF(Input!$A$11="Weekly",DX18/(Formulas!$A$3*1),DX18/(Formulas!$A$3*2))),1),IF(TEXT(ISNUMBER($C18),"#####")="False",ROUND(MIN(1,IF(Input!$A$11="Weekly",DX18/(Formulas!$A$3*1),DX18/(Formulas!$A$3*2))),1),ROUND(MIN(1,IF(Input!$A$11="Weekly",DX18/(Formulas!$A$3*1),DX18/(Formulas!$A$3*2))),1)*$C18))</f>
        <v>0</v>
      </c>
      <c r="EA18" s="79"/>
      <c r="EB18" s="77"/>
      <c r="EC18" s="77"/>
      <c r="ED18" s="80">
        <f>IF($C18="",ROUND(MIN(1,IF(Input!$A$11="Weekly",EB18/(Formulas!$A$3*1),EB18/(Formulas!$A$3*2))),1),IF(TEXT(ISNUMBER($C18),"#####")="False",ROUND(MIN(1,IF(Input!$A$11="Weekly",EB18/(Formulas!$A$3*1),EB18/(Formulas!$A$3*2))),1),ROUND(MIN(1,IF(Input!$A$11="Weekly",EB18/(Formulas!$A$3*1),EB18/(Formulas!$A$3*2))),1)*$C18))</f>
        <v>0</v>
      </c>
      <c r="EE18" s="79"/>
      <c r="EF18" s="77"/>
      <c r="EG18" s="77"/>
      <c r="EH18" s="80">
        <f>IF($C18="",ROUND(MIN(1,IF(Input!$A$11="Weekly",EF18/(Formulas!$A$3*1),EF18/(Formulas!$A$3*2))),1),IF(TEXT(ISNUMBER($C18),"#####")="False",ROUND(MIN(1,IF(Input!$A$11="Weekly",EF18/(Formulas!$A$3*1),EF18/(Formulas!$A$3*2))),1),ROUND(MIN(1,IF(Input!$A$11="Weekly",EF18/(Formulas!$A$3*1),EF18/(Formulas!$A$3*2))),1)*$C18))</f>
        <v>0</v>
      </c>
      <c r="EI18" s="79"/>
      <c r="EJ18" s="77"/>
      <c r="EK18" s="77"/>
      <c r="EL18" s="80">
        <f>IF($C18="",ROUND(MIN(1,IF(Input!$A$11="Weekly",EJ18/(Formulas!$A$3*1),EJ18/(Formulas!$A$3*2))),1),IF(TEXT(ISNUMBER($C18),"#####")="False",ROUND(MIN(1,IF(Input!$A$11="Weekly",EJ18/(Formulas!$A$3*1),EJ18/(Formulas!$A$3*2))),1),ROUND(MIN(1,IF(Input!$A$11="Weekly",EJ18/(Formulas!$A$3*1),EJ18/(Formulas!$A$3*2))),1)*$C18))</f>
        <v>0</v>
      </c>
      <c r="EM18" s="79"/>
      <c r="EN18" s="77"/>
      <c r="EO18" s="77"/>
      <c r="EP18" s="80">
        <f>IF($C18="",ROUND(MIN(1,IF(Input!$A$11="Weekly",EN18/(Formulas!$A$3*1),EN18/(Formulas!$A$3*2))),1),IF(TEXT(ISNUMBER($C18),"#####")="False",ROUND(MIN(1,IF(Input!$A$11="Weekly",EN18/(Formulas!$A$3*1),EN18/(Formulas!$A$3*2))),1),ROUND(MIN(1,IF(Input!$A$11="Weekly",EN18/(Formulas!$A$3*1),EN18/(Formulas!$A$3*2))),1)*$C18))</f>
        <v>0</v>
      </c>
      <c r="EQ18" s="79"/>
      <c r="ER18" s="77"/>
      <c r="ES18" s="77"/>
      <c r="ET18" s="80">
        <f>IF($C18="",ROUND(MIN(1,IF(Input!$A$11="Weekly",ER18/(Formulas!$A$3*1),ER18/(Formulas!$A$3*2))),1),IF(TEXT(ISNUMBER($C18),"#####")="False",ROUND(MIN(1,IF(Input!$A$11="Weekly",ER18/(Formulas!$A$3*1),ER18/(Formulas!$A$3*2))),1),ROUND(MIN(1,IF(Input!$A$11="Weekly",ER18/(Formulas!$A$3*1),ER18/(Formulas!$A$3*2))),1)*$C18))</f>
        <v>0</v>
      </c>
      <c r="EU18" s="79"/>
      <c r="EV18" s="77"/>
      <c r="EW18" s="77"/>
      <c r="EX18" s="80">
        <f>IF($C18="",ROUND(MIN(1,IF(Input!$A$11="Weekly",EV18/(Formulas!$A$3*1),EV18/(Formulas!$A$3*2))),1),IF(TEXT(ISNUMBER($C18),"#####")="False",ROUND(MIN(1,IF(Input!$A$11="Weekly",EV18/(Formulas!$A$3*1),EV18/(Formulas!$A$3*2))),1),ROUND(MIN(1,IF(Input!$A$11="Weekly",EV18/(Formulas!$A$3*1),EV18/(Formulas!$A$3*2))),1)*$C18))</f>
        <v>0</v>
      </c>
      <c r="EY18" s="79"/>
      <c r="EZ18" s="77"/>
      <c r="FA18" s="77"/>
      <c r="FB18" s="80">
        <f>IF($C18="",ROUND(MIN(1,IF(Input!$A$11="Weekly",EZ18/(Formulas!$A$3*1),EZ18/(Formulas!$A$3*2))),1),IF(TEXT(ISNUMBER($C18),"#####")="False",ROUND(MIN(1,IF(Input!$A$11="Weekly",EZ18/(Formulas!$A$3*1),EZ18/(Formulas!$A$3*2))),1),ROUND(MIN(1,IF(Input!$A$11="Weekly",EZ18/(Formulas!$A$3*1),EZ18/(Formulas!$A$3*2))),1)*$C18))</f>
        <v>0</v>
      </c>
      <c r="FC18" s="79"/>
      <c r="FD18" s="77"/>
      <c r="FE18" s="77"/>
      <c r="FF18" s="80">
        <f>IF($C18="",ROUND(MIN(1,IF(Input!$A$11="Weekly",FD18/(Formulas!$A$3*1),FD18/(Formulas!$A$3*2))),1),IF(TEXT(ISNUMBER($C18),"#####")="False",ROUND(MIN(1,IF(Input!$A$11="Weekly",FD18/(Formulas!$A$3*1),FD18/(Formulas!$A$3*2))),1),ROUND(MIN(1,IF(Input!$A$11="Weekly",FD18/(Formulas!$A$3*1),FD18/(Formulas!$A$3*2))),1)*$C18))</f>
        <v>0</v>
      </c>
      <c r="FG18" s="79"/>
      <c r="FH18" s="77"/>
      <c r="FI18" s="77"/>
      <c r="FJ18" s="80">
        <f>IF($C18="",ROUND(MIN(1,IF(Input!$A$11="Weekly",FH18/(Formulas!$A$3*1),FH18/(Formulas!$A$3*2))),1),IF(TEXT(ISNUMBER($C18),"#####")="False",ROUND(MIN(1,IF(Input!$A$11="Weekly",FH18/(Formulas!$A$3*1),FH18/(Formulas!$A$3*2))),1),ROUND(MIN(1,IF(Input!$A$11="Weekly",FH18/(Formulas!$A$3*1),FH18/(Formulas!$A$3*2))),1)*$C18))</f>
        <v>0</v>
      </c>
      <c r="FK18" s="79"/>
      <c r="FL18" s="77"/>
      <c r="FM18" s="77"/>
      <c r="FN18" s="80">
        <f>IF($C18="",ROUND(MIN(1,IF(Input!$A$11="Weekly",FL18/(Formulas!$A$3*1),FL18/(Formulas!$A$3*2))),1),IF(TEXT(ISNUMBER($C18),"#####")="False",ROUND(MIN(1,IF(Input!$A$11="Weekly",FL18/(Formulas!$A$3*1),FL18/(Formulas!$A$3*2))),1),ROUND(MIN(1,IF(Input!$A$11="Weekly",FL18/(Formulas!$A$3*1),FL18/(Formulas!$A$3*2))),1)*$C18))</f>
        <v>0</v>
      </c>
      <c r="FO18" s="79"/>
      <c r="FP18" s="77"/>
      <c r="FQ18" s="77"/>
      <c r="FR18" s="80">
        <f>IF($C18="",ROUND(MIN(1,IF(Input!$A$11="Weekly",FP18/(Formulas!$A$3*1),FP18/(Formulas!$A$3*2))),1),IF(TEXT(ISNUMBER($C18),"#####")="False",ROUND(MIN(1,IF(Input!$A$11="Weekly",FP18/(Formulas!$A$3*1),FP18/(Formulas!$A$3*2))),1),ROUND(MIN(1,IF(Input!$A$11="Weekly",FP18/(Formulas!$A$3*1),FP18/(Formulas!$A$3*2))),1)*$C18))</f>
        <v>0</v>
      </c>
      <c r="FS18" s="79"/>
      <c r="FT18" s="77"/>
      <c r="FU18" s="77"/>
      <c r="FV18" s="80">
        <f>IF($C18="",ROUND(MIN(1,IF(Input!$A$11="Weekly",FT18/(Formulas!$A$3*1),FT18/(Formulas!$A$3*2))),1),IF(TEXT(ISNUMBER($C18),"#####")="False",ROUND(MIN(1,IF(Input!$A$11="Weekly",FT18/(Formulas!$A$3*1),FT18/(Formulas!$A$3*2))),1),ROUND(MIN(1,IF(Input!$A$11="Weekly",FT18/(Formulas!$A$3*1),FT18/(Formulas!$A$3*2))),1)*$C18))</f>
        <v>0</v>
      </c>
      <c r="FW18" s="79"/>
      <c r="FX18" s="77"/>
      <c r="FY18" s="77"/>
      <c r="FZ18" s="80">
        <f>IF($C18="",ROUND(MIN(1,IF(Input!$A$11="Weekly",FX18/(Formulas!$A$3*1),FX18/(Formulas!$A$3*2))),1),IF(TEXT(ISNUMBER($C18),"#####")="False",ROUND(MIN(1,IF(Input!$A$11="Weekly",FX18/(Formulas!$A$3*1),FX18/(Formulas!$A$3*2))),1),ROUND(MIN(1,IF(Input!$A$11="Weekly",FX18/(Formulas!$A$3*1),FX18/(Formulas!$A$3*2))),1)*$C18))</f>
        <v>0</v>
      </c>
      <c r="GA18" s="79"/>
      <c r="GB18" s="77"/>
      <c r="GC18" s="77"/>
      <c r="GD18" s="80">
        <f>IF($C18="",ROUND(MIN(1,IF(Input!$A$11="Weekly",GB18/(Formulas!$A$3*1),GB18/(Formulas!$A$3*2))),1),IF(TEXT(ISNUMBER($C18),"#####")="False",ROUND(MIN(1,IF(Input!$A$11="Weekly",GB18/(Formulas!$A$3*1),GB18/(Formulas!$A$3*2))),1),ROUND(MIN(1,IF(Input!$A$11="Weekly",GB18/(Formulas!$A$3*1),GB18/(Formulas!$A$3*2))),1)*$C18))</f>
        <v>0</v>
      </c>
      <c r="GE18" s="79"/>
      <c r="GF18" s="77"/>
      <c r="GG18" s="77"/>
      <c r="GH18" s="80">
        <f>IF($C18="",ROUND(MIN(1,IF(Input!$A$11="Weekly",GF18/(Formulas!$A$3*1),GF18/(Formulas!$A$3*2))),1),IF(TEXT(ISNUMBER($C18),"#####")="False",ROUND(MIN(1,IF(Input!$A$11="Weekly",GF18/(Formulas!$A$3*1),GF18/(Formulas!$A$3*2))),1),ROUND(MIN(1,IF(Input!$A$11="Weekly",GF18/(Formulas!$A$3*1),GF18/(Formulas!$A$3*2))),1)*$C18))</f>
        <v>0</v>
      </c>
      <c r="GI18" s="79"/>
      <c r="GJ18" s="77"/>
      <c r="GK18" s="77"/>
      <c r="GL18" s="80">
        <f>IF($C18="",ROUND(MIN(1,IF(Input!$A$11="Weekly",GJ18/(Formulas!$A$3*1),GJ18/(Formulas!$A$3*2))),1),IF(TEXT(ISNUMBER($C18),"#####")="False",ROUND(MIN(1,IF(Input!$A$11="Weekly",GJ18/(Formulas!$A$3*1),GJ18/(Formulas!$A$3*2))),1),ROUND(MIN(1,IF(Input!$A$11="Weekly",GJ18/(Formulas!$A$3*1),GJ18/(Formulas!$A$3*2))),1)*$C18))</f>
        <v>0</v>
      </c>
      <c r="GM18" s="79"/>
      <c r="GN18" s="77"/>
      <c r="GO18" s="77"/>
      <c r="GP18" s="80">
        <f>IF($C18="",ROUND(MIN(1,IF(Input!$A$11="Weekly",GN18/(Formulas!$A$3*1),GN18/(Formulas!$A$3*2))),1),IF(TEXT(ISNUMBER($C18),"#####")="False",ROUND(MIN(1,IF(Input!$A$11="Weekly",GN18/(Formulas!$A$3*1),GN18/(Formulas!$A$3*2))),1),ROUND(MIN(1,IF(Input!$A$11="Weekly",GN18/(Formulas!$A$3*1),GN18/(Formulas!$A$3*2))),1)*$C18))</f>
        <v>0</v>
      </c>
      <c r="GQ18" s="79"/>
      <c r="GR18" s="77"/>
      <c r="GS18" s="77"/>
      <c r="GT18" s="80">
        <f>IF($C18="",ROUND(MIN(1,IF(Input!$A$11="Weekly",GR18/(Formulas!$A$3*1),GR18/(Formulas!$A$3*2))),1),IF(TEXT(ISNUMBER($C18),"#####")="False",ROUND(MIN(1,IF(Input!$A$11="Weekly",GR18/(Formulas!$A$3*1),GR18/(Formulas!$A$3*2))),1),ROUND(MIN(1,IF(Input!$A$11="Weekly",GR18/(Formulas!$A$3*1),GR18/(Formulas!$A$3*2))),1)*$C18))</f>
        <v>0</v>
      </c>
      <c r="GU18" s="79"/>
      <c r="GV18" s="77"/>
      <c r="GW18" s="77"/>
      <c r="GX18" s="80">
        <f>IF($C18="",ROUND(MIN(1,IF(Input!$A$11="Weekly",GV18/(Formulas!$A$3*1),GV18/(Formulas!$A$3*2))),1),IF(TEXT(ISNUMBER($C18),"#####")="False",ROUND(MIN(1,IF(Input!$A$11="Weekly",GV18/(Formulas!$A$3*1),GV18/(Formulas!$A$3*2))),1),ROUND(MIN(1,IF(Input!$A$11="Weekly",GV18/(Formulas!$A$3*1),GV18/(Formulas!$A$3*2))),1)*$C18))</f>
        <v>0</v>
      </c>
      <c r="GY18" s="79"/>
      <c r="GZ18" s="77"/>
      <c r="HA18" s="77"/>
      <c r="HB18" s="80">
        <f>IF($C18="",ROUND(MIN(1,IF(Input!$A$11="Weekly",GZ18/(Formulas!$A$3*1),GZ18/(Formulas!$A$3*2))),1),IF(TEXT(ISNUMBER($C18),"#####")="False",ROUND(MIN(1,IF(Input!$A$11="Weekly",GZ18/(Formulas!$A$3*1),GZ18/(Formulas!$A$3*2))),1),ROUND(MIN(1,IF(Input!$A$11="Weekly",GZ18/(Formulas!$A$3*1),GZ18/(Formulas!$A$3*2))),1)*$C18))</f>
        <v>0</v>
      </c>
      <c r="HC18" s="79"/>
      <c r="HD18" s="77"/>
      <c r="HE18" s="77"/>
      <c r="HF18" s="80">
        <f>IF($C18="",ROUND(MIN(1,IF(Input!$A$11="Weekly",HD18/(Formulas!$A$3*1),HD18/(Formulas!$A$3*2))),1),IF(TEXT(ISNUMBER($C18),"#####")="False",ROUND(MIN(1,IF(Input!$A$11="Weekly",HD18/(Formulas!$A$3*1),HD18/(Formulas!$A$3*2))),1),ROUND(MIN(1,IF(Input!$A$11="Weekly",HD18/(Formulas!$A$3*1),HD18/(Formulas!$A$3*2))),1)*$C18))</f>
        <v>0</v>
      </c>
      <c r="HG18" s="79"/>
      <c r="HH18" s="35"/>
      <c r="HI18" s="35">
        <f t="shared" si="0"/>
        <v>0</v>
      </c>
      <c r="HJ18" s="35"/>
      <c r="HK18" s="35">
        <f t="shared" si="1"/>
        <v>0</v>
      </c>
      <c r="HL18" s="35"/>
      <c r="HM18" s="35">
        <f t="shared" si="2"/>
        <v>0</v>
      </c>
      <c r="HN18" s="35"/>
      <c r="HO18" s="35">
        <f t="shared" si="3"/>
        <v>0</v>
      </c>
      <c r="HP18" s="35"/>
      <c r="HQ18" s="35"/>
      <c r="HR18" s="35"/>
      <c r="HS18" s="35"/>
      <c r="HT18" s="35"/>
    </row>
    <row r="19" spans="2:228" x14ac:dyDescent="0.25">
      <c r="B19" s="74"/>
      <c r="D19" s="77"/>
      <c r="E19" s="77"/>
      <c r="F19" s="80">
        <f>IF($C19="",ROUND(MIN(1,IF(Input!$A$11="Weekly",D19/(Formulas!$A$3*1),D19/(Formulas!$A$3*2))),1),IF(TEXT(ISNUMBER($C19),"#####")="False",ROUND(MIN(1,IF(Input!$A$11="Weekly",D19/(Formulas!$A$3*1),D19/(Formulas!$A$3*2))),1),ROUND(MIN(1,IF(Input!$A$11="Weekly",D19/(Formulas!$A$3*1),D19/(Formulas!$A$3*2))),1)*$C19))</f>
        <v>0</v>
      </c>
      <c r="G19" s="101"/>
      <c r="H19" s="77"/>
      <c r="I19" s="77"/>
      <c r="J19" s="80">
        <f>IF($C19="",ROUND(MIN(1,IF(Input!$A$11="Weekly",H19/(Formulas!$A$3*1),H19/(Formulas!$A$3*2))),1),IF(TEXT(ISNUMBER($C19),"#####")="False",ROUND(MIN(1,IF(Input!$A$11="Weekly",H19/(Formulas!$A$3*1),H19/(Formulas!$A$3*2))),1),ROUND(MIN(1,IF(Input!$A$11="Weekly",H19/(Formulas!$A$3*1),H19/(Formulas!$A$3*2))),1)*$C19))</f>
        <v>0</v>
      </c>
      <c r="K19" s="101"/>
      <c r="L19" s="77"/>
      <c r="M19" s="77"/>
      <c r="N19" s="80">
        <f>IF($C19="",ROUND(MIN(1,IF(Input!$A$11="Weekly",L19/(Formulas!$A$3*1),L19/(Formulas!$A$3*2))),1),IF(TEXT(ISNUMBER($C19),"#####")="False",ROUND(MIN(1,IF(Input!$A$11="Weekly",L19/(Formulas!$A$3*1),L19/(Formulas!$A$3*2))),1),ROUND(MIN(1,IF(Input!$A$11="Weekly",L19/(Formulas!$A$3*1),L19/(Formulas!$A$3*2))),1)*$C19))</f>
        <v>0</v>
      </c>
      <c r="O19" s="101"/>
      <c r="P19" s="77"/>
      <c r="Q19" s="77"/>
      <c r="R19" s="80">
        <f>IF($C19="",ROUND(MIN(1,IF(Input!$A$11="Weekly",P19/(Formulas!$A$3*1),P19/(Formulas!$A$3*2))),1),IF(TEXT(ISNUMBER($C19),"#####")="False",ROUND(MIN(1,IF(Input!$A$11="Weekly",P19/(Formulas!$A$3*1),P19/(Formulas!$A$3*2))),1),ROUND(MIN(1,IF(Input!$A$11="Weekly",P19/(Formulas!$A$3*1),P19/(Formulas!$A$3*2))),1)*$C19))</f>
        <v>0</v>
      </c>
      <c r="S19" s="101"/>
      <c r="T19" s="77"/>
      <c r="U19" s="77"/>
      <c r="V19" s="80">
        <f>IF($C19="",ROUND(MIN(1,IF(Input!$A$11="Weekly",T19/(Formulas!$A$3*1),T19/(Formulas!$A$3*2))),1),IF(TEXT(ISNUMBER($C19),"#####")="False",ROUND(MIN(1,IF(Input!$A$11="Weekly",T19/(Formulas!$A$3*1),T19/(Formulas!$A$3*2))),1),ROUND(MIN(1,IF(Input!$A$11="Weekly",T19/(Formulas!$A$3*1),T19/(Formulas!$A$3*2))),1)*$C19))</f>
        <v>0</v>
      </c>
      <c r="W19" s="101"/>
      <c r="X19" s="77"/>
      <c r="Y19" s="77"/>
      <c r="Z19" s="80">
        <f>IF($C19="",ROUND(MIN(1,IF(Input!$A$11="Weekly",X19/(Formulas!$A$3*1),X19/(Formulas!$A$3*2))),1),IF(TEXT(ISNUMBER($C19),"#####")="False",ROUND(MIN(1,IF(Input!$A$11="Weekly",X19/(Formulas!$A$3*1),X19/(Formulas!$A$3*2))),1),ROUND(MIN(1,IF(Input!$A$11="Weekly",X19/(Formulas!$A$3*1),X19/(Formulas!$A$3*2))),1)*$C19))</f>
        <v>0</v>
      </c>
      <c r="AA19" s="101"/>
      <c r="AB19" s="77"/>
      <c r="AC19" s="77"/>
      <c r="AD19" s="80">
        <f>IF($C19="",ROUND(MIN(1,IF(Input!$A$11="Weekly",AB19/(Formulas!$A$3*1),AB19/(Formulas!$A$3*2))),1),IF(TEXT(ISNUMBER($C19),"#####")="False",ROUND(MIN(1,IF(Input!$A$11="Weekly",AB19/(Formulas!$A$3*1),AB19/(Formulas!$A$3*2))),1),ROUND(MIN(1,IF(Input!$A$11="Weekly",AB19/(Formulas!$A$3*1),AB19/(Formulas!$A$3*2))),1)*$C19))</f>
        <v>0</v>
      </c>
      <c r="AE19" s="101"/>
      <c r="AF19" s="77"/>
      <c r="AG19" s="77"/>
      <c r="AH19" s="80">
        <f>IF($C19="",ROUND(MIN(1,IF(Input!$A$11="Weekly",AF19/(Formulas!$A$3*1),AF19/(Formulas!$A$3*2))),1),IF(TEXT(ISNUMBER($C19),"#####")="False",ROUND(MIN(1,IF(Input!$A$11="Weekly",AF19/(Formulas!$A$3*1),AF19/(Formulas!$A$3*2))),1),ROUND(MIN(1,IF(Input!$A$11="Weekly",AF19/(Formulas!$A$3*1),AF19/(Formulas!$A$3*2))),1)*$C19))</f>
        <v>0</v>
      </c>
      <c r="AI19" s="101"/>
      <c r="AJ19" s="77"/>
      <c r="AK19" s="77"/>
      <c r="AL19" s="80">
        <f>IF($C19="",ROUND(MIN(1,IF(Input!$A$11="Weekly",AJ19/(Formulas!$A$3*1),AJ19/(Formulas!$A$3*2))),1),IF(TEXT(ISNUMBER($C19),"#####")="False",ROUND(MIN(1,IF(Input!$A$11="Weekly",AJ19/(Formulas!$A$3*1),AJ19/(Formulas!$A$3*2))),1),ROUND(MIN(1,IF(Input!$A$11="Weekly",AJ19/(Formulas!$A$3*1),AJ19/(Formulas!$A$3*2))),1)*$C19))</f>
        <v>0</v>
      </c>
      <c r="AM19" s="101"/>
      <c r="AN19" s="77"/>
      <c r="AO19" s="77"/>
      <c r="AP19" s="80">
        <f>IF($C19="",ROUND(MIN(1,IF(Input!$A$11="Weekly",AN19/(Formulas!$A$3*1),AN19/(Formulas!$A$3*2))),1),IF(TEXT(ISNUMBER($C19),"#####")="False",ROUND(MIN(1,IF(Input!$A$11="Weekly",AN19/(Formulas!$A$3*1),AN19/(Formulas!$A$3*2))),1),ROUND(MIN(1,IF(Input!$A$11="Weekly",AN19/(Formulas!$A$3*1),AN19/(Formulas!$A$3*2))),1)*$C19))</f>
        <v>0</v>
      </c>
      <c r="AQ19" s="101"/>
      <c r="AR19" s="77"/>
      <c r="AS19" s="77"/>
      <c r="AT19" s="80">
        <f>IF($C19="",ROUND(MIN(1,IF(Input!$A$11="Weekly",AR19/(Formulas!$A$3*1),AR19/(Formulas!$A$3*2))),1),IF(TEXT(ISNUMBER($C19),"#####")="False",ROUND(MIN(1,IF(Input!$A$11="Weekly",AR19/(Formulas!$A$3*1),AR19/(Formulas!$A$3*2))),1),ROUND(MIN(1,IF(Input!$A$11="Weekly",AR19/(Formulas!$A$3*1),AR19/(Formulas!$A$3*2))),1)*$C19))</f>
        <v>0</v>
      </c>
      <c r="AU19" s="101"/>
      <c r="AV19" s="77"/>
      <c r="AW19" s="77"/>
      <c r="AX19" s="80">
        <f>IF($C19="",ROUND(MIN(1,IF(Input!$A$11="Weekly",AV19/(Formulas!$A$3*1),AV19/(Formulas!$A$3*2))),1),IF(TEXT(ISNUMBER($C19),"#####")="False",ROUND(MIN(1,IF(Input!$A$11="Weekly",AV19/(Formulas!$A$3*1),AV19/(Formulas!$A$3*2))),1),ROUND(MIN(1,IF(Input!$A$11="Weekly",AV19/(Formulas!$A$3*1),AV19/(Formulas!$A$3*2))),1)*$C19))</f>
        <v>0</v>
      </c>
      <c r="AY19" s="101"/>
      <c r="AZ19" s="77"/>
      <c r="BA19" s="77"/>
      <c r="BB19" s="80">
        <f>IF($C19="",ROUND(MIN(1,IF(Input!$A$11="Weekly",AZ19/(Formulas!$A$3*1),AZ19/(Formulas!$A$3*2))),1),IF(TEXT(ISNUMBER($C19),"#####")="False",ROUND(MIN(1,IF(Input!$A$11="Weekly",AZ19/(Formulas!$A$3*1),AZ19/(Formulas!$A$3*2))),1),ROUND(MIN(1,IF(Input!$A$11="Weekly",AZ19/(Formulas!$A$3*1),AZ19/(Formulas!$A$3*2))),1)*$C19))</f>
        <v>0</v>
      </c>
      <c r="BC19" s="101"/>
      <c r="BD19" s="77"/>
      <c r="BE19" s="77"/>
      <c r="BF19" s="80">
        <f>IF($C19="",ROUND(MIN(1,IF(Input!$A$11="Weekly",BD19/(Formulas!$A$3*1),BD19/(Formulas!$A$3*2))),1),IF(TEXT(ISNUMBER($C19),"#####")="False",ROUND(MIN(1,IF(Input!$A$11="Weekly",BD19/(Formulas!$A$3*1),BD19/(Formulas!$A$3*2))),1),ROUND(MIN(1,IF(Input!$A$11="Weekly",BD19/(Formulas!$A$3*1),BD19/(Formulas!$A$3*2))),1)*$C19))</f>
        <v>0</v>
      </c>
      <c r="BG19" s="101"/>
      <c r="BH19" s="77"/>
      <c r="BI19" s="77"/>
      <c r="BJ19" s="80">
        <f>IF($C19="",ROUND(MIN(1,IF(Input!$A$11="Weekly",BH19/(Formulas!$A$3*1),BH19/(Formulas!$A$3*2))),1),IF(TEXT(ISNUMBER($C19),"#####")="False",ROUND(MIN(1,IF(Input!$A$11="Weekly",BH19/(Formulas!$A$3*1),BH19/(Formulas!$A$3*2))),1),ROUND(MIN(1,IF(Input!$A$11="Weekly",BH19/(Formulas!$A$3*1),BH19/(Formulas!$A$3*2))),1)*$C19))</f>
        <v>0</v>
      </c>
      <c r="BK19" s="101"/>
      <c r="BL19" s="77"/>
      <c r="BM19" s="77"/>
      <c r="BN19" s="80">
        <f>IF($C19="",ROUND(MIN(1,IF(Input!$A$11="Weekly",BL19/(Formulas!$A$3*1),BL19/(Formulas!$A$3*2))),1),IF(TEXT(ISNUMBER($C19),"#####")="False",ROUND(MIN(1,IF(Input!$A$11="Weekly",BL19/(Formulas!$A$3*1),BL19/(Formulas!$A$3*2))),1),ROUND(MIN(1,IF(Input!$A$11="Weekly",BL19/(Formulas!$A$3*1),BL19/(Formulas!$A$3*2))),1)*$C19))</f>
        <v>0</v>
      </c>
      <c r="BO19" s="101"/>
      <c r="BP19" s="77"/>
      <c r="BQ19" s="77"/>
      <c r="BR19" s="80">
        <f>IF($C19="",ROUND(MIN(1,IF(Input!$A$11="Weekly",BP19/(Formulas!$A$3*1),BP19/(Formulas!$A$3*2))),1),IF(TEXT(ISNUMBER($C19),"#####")="False",ROUND(MIN(1,IF(Input!$A$11="Weekly",BP19/(Formulas!$A$3*1),BP19/(Formulas!$A$3*2))),1),ROUND(MIN(1,IF(Input!$A$11="Weekly",BP19/(Formulas!$A$3*1),BP19/(Formulas!$A$3*2))),1)*$C19))</f>
        <v>0</v>
      </c>
      <c r="BS19" s="101"/>
      <c r="BT19" s="77"/>
      <c r="BU19" s="77"/>
      <c r="BV19" s="80">
        <f>IF($C19="",ROUND(MIN(1,IF(Input!$A$11="Weekly",BT19/(Formulas!$A$3*1),BT19/(Formulas!$A$3*2))),1),IF(TEXT(ISNUMBER($C19),"#####")="False",ROUND(MIN(1,IF(Input!$A$11="Weekly",BT19/(Formulas!$A$3*1),BT19/(Formulas!$A$3*2))),1),ROUND(MIN(1,IF(Input!$A$11="Weekly",BT19/(Formulas!$A$3*1),BT19/(Formulas!$A$3*2))),1)*$C19))</f>
        <v>0</v>
      </c>
      <c r="BW19" s="101"/>
      <c r="BX19" s="77"/>
      <c r="BY19" s="77"/>
      <c r="BZ19" s="80">
        <f>IF($C19="",ROUND(MIN(1,IF(Input!$A$11="Weekly",BX19/(Formulas!$A$3*1),BX19/(Formulas!$A$3*2))),1),IF(TEXT(ISNUMBER($C19),"#####")="False",ROUND(MIN(1,IF(Input!$A$11="Weekly",BX19/(Formulas!$A$3*1),BX19/(Formulas!$A$3*2))),1),ROUND(MIN(1,IF(Input!$A$11="Weekly",BX19/(Formulas!$A$3*1),BX19/(Formulas!$A$3*2))),1)*$C19))</f>
        <v>0</v>
      </c>
      <c r="CA19" s="101"/>
      <c r="CB19" s="77"/>
      <c r="CC19" s="77"/>
      <c r="CD19" s="80">
        <f>IF($C19="",ROUND(MIN(1,IF(Input!$A$11="Weekly",CB19/(Formulas!$A$3*1),CB19/(Formulas!$A$3*2))),1),IF(TEXT(ISNUMBER($C19),"#####")="False",ROUND(MIN(1,IF(Input!$A$11="Weekly",CB19/(Formulas!$A$3*1),CB19/(Formulas!$A$3*2))),1),ROUND(MIN(1,IF(Input!$A$11="Weekly",CB19/(Formulas!$A$3*1),CB19/(Formulas!$A$3*2))),1)*$C19))</f>
        <v>0</v>
      </c>
      <c r="CE19" s="101"/>
      <c r="CF19" s="77"/>
      <c r="CG19" s="77"/>
      <c r="CH19" s="80">
        <f>IF($C19="",ROUND(MIN(1,IF(Input!$A$11="Weekly",CF19/(Formulas!$A$3*1),CF19/(Formulas!$A$3*2))),1),IF(TEXT(ISNUMBER($C19),"#####")="False",ROUND(MIN(1,IF(Input!$A$11="Weekly",CF19/(Formulas!$A$3*1),CF19/(Formulas!$A$3*2))),1),ROUND(MIN(1,IF(Input!$A$11="Weekly",CF19/(Formulas!$A$3*1),CF19/(Formulas!$A$3*2))),1)*$C19))</f>
        <v>0</v>
      </c>
      <c r="CI19" s="101"/>
      <c r="CJ19" s="77"/>
      <c r="CK19" s="77"/>
      <c r="CL19" s="80">
        <f>IF($C19="",ROUND(MIN(1,IF(Input!$A$11="Weekly",CJ19/(Formulas!$A$3*1),CJ19/(Formulas!$A$3*2))),1),IF(TEXT(ISNUMBER($C19),"#####")="False",ROUND(MIN(1,IF(Input!$A$11="Weekly",CJ19/(Formulas!$A$3*1),CJ19/(Formulas!$A$3*2))),1),ROUND(MIN(1,IF(Input!$A$11="Weekly",CJ19/(Formulas!$A$3*1),CJ19/(Formulas!$A$3*2))),1)*$C19))</f>
        <v>0</v>
      </c>
      <c r="CM19" s="101"/>
      <c r="CN19" s="77"/>
      <c r="CO19" s="77"/>
      <c r="CP19" s="80">
        <f>IF($C19="",ROUND(MIN(1,IF(Input!$A$11="Weekly",CN19/(Formulas!$A$3*1),CN19/(Formulas!$A$3*2))),1),IF(TEXT(ISNUMBER($C19),"#####")="False",ROUND(MIN(1,IF(Input!$A$11="Weekly",CN19/(Formulas!$A$3*1),CN19/(Formulas!$A$3*2))),1),ROUND(MIN(1,IF(Input!$A$11="Weekly",CN19/(Formulas!$A$3*1),CN19/(Formulas!$A$3*2))),1)*$C19))</f>
        <v>0</v>
      </c>
      <c r="CQ19" s="101"/>
      <c r="CR19" s="77"/>
      <c r="CS19" s="77"/>
      <c r="CT19" s="80">
        <f>IF($C19="",ROUND(MIN(1,IF(Input!$A$11="Weekly",CR19/(Formulas!$A$3*1),CR19/(Formulas!$A$3*2))),1),IF(TEXT(ISNUMBER($C19),"#####")="False",ROUND(MIN(1,IF(Input!$A$11="Weekly",CR19/(Formulas!$A$3*1),CR19/(Formulas!$A$3*2))),1),ROUND(MIN(1,IF(Input!$A$11="Weekly",CR19/(Formulas!$A$3*1),CR19/(Formulas!$A$3*2))),1)*$C19))</f>
        <v>0</v>
      </c>
      <c r="CU19" s="101"/>
      <c r="CV19" s="77"/>
      <c r="CW19" s="77"/>
      <c r="CX19" s="80">
        <f>IF($C19="",ROUND(MIN(1,IF(Input!$A$11="Weekly",CV19/(Formulas!$A$3*1),CV19/(Formulas!$A$3*2))),1),IF(TEXT(ISNUMBER($C19),"#####")="False",ROUND(MIN(1,IF(Input!$A$11="Weekly",CV19/(Formulas!$A$3*1),CV19/(Formulas!$A$3*2))),1),ROUND(MIN(1,IF(Input!$A$11="Weekly",CV19/(Formulas!$A$3*1),CV19/(Formulas!$A$3*2))),1)*$C19))</f>
        <v>0</v>
      </c>
      <c r="CY19" s="101"/>
      <c r="CZ19" s="77"/>
      <c r="DA19" s="77"/>
      <c r="DB19" s="80">
        <f>IF($C19="",ROUND(MIN(1,IF(Input!$A$11="Weekly",CZ19/(Formulas!$A$3*1),CZ19/(Formulas!$A$3*2))),1),IF(TEXT(ISNUMBER($C19),"#####")="False",ROUND(MIN(1,IF(Input!$A$11="Weekly",CZ19/(Formulas!$A$3*1),CZ19/(Formulas!$A$3*2))),1),ROUND(MIN(1,IF(Input!$A$11="Weekly",CZ19/(Formulas!$A$3*1),CZ19/(Formulas!$A$3*2))),1)*$C19))</f>
        <v>0</v>
      </c>
      <c r="DC19" s="79"/>
      <c r="DD19" s="77"/>
      <c r="DE19" s="77"/>
      <c r="DF19" s="80">
        <f>IF($C19="",ROUND(MIN(1,IF(Input!$A$11="Weekly",DD19/(Formulas!$A$3*1),DD19/(Formulas!$A$3*2))),1),IF(TEXT(ISNUMBER($C19),"#####")="False",ROUND(MIN(1,IF(Input!$A$11="Weekly",DD19/(Formulas!$A$3*1),DD19/(Formulas!$A$3*2))),1),ROUND(MIN(1,IF(Input!$A$11="Weekly",DD19/(Formulas!$A$3*1),DD19/(Formulas!$A$3*2))),1)*$C19))</f>
        <v>0</v>
      </c>
      <c r="DG19" s="79"/>
      <c r="DH19" s="77"/>
      <c r="DI19" s="77"/>
      <c r="DJ19" s="80">
        <f>IF($C19="",ROUND(MIN(1,IF(Input!$A$11="Weekly",DH19/(Formulas!$A$3*1),DH19/(Formulas!$A$3*2))),1),IF(TEXT(ISNUMBER($C19),"#####")="False",ROUND(MIN(1,IF(Input!$A$11="Weekly",DH19/(Formulas!$A$3*1),DH19/(Formulas!$A$3*2))),1),ROUND(MIN(1,IF(Input!$A$11="Weekly",DH19/(Formulas!$A$3*1),DH19/(Formulas!$A$3*2))),1)*$C19))</f>
        <v>0</v>
      </c>
      <c r="DK19" s="79"/>
      <c r="DL19" s="77"/>
      <c r="DM19" s="77"/>
      <c r="DN19" s="80">
        <f>IF($C19="",ROUND(MIN(1,IF(Input!$A$11="Weekly",DL19/(Formulas!$A$3*1),DL19/(Formulas!$A$3*2))),1),IF(TEXT(ISNUMBER($C19),"#####")="False",ROUND(MIN(1,IF(Input!$A$11="Weekly",DL19/(Formulas!$A$3*1),DL19/(Formulas!$A$3*2))),1),ROUND(MIN(1,IF(Input!$A$11="Weekly",DL19/(Formulas!$A$3*1),DL19/(Formulas!$A$3*2))),1)*$C19))</f>
        <v>0</v>
      </c>
      <c r="DO19" s="79"/>
      <c r="DP19" s="77"/>
      <c r="DQ19" s="77"/>
      <c r="DR19" s="80">
        <f>IF($C19="",ROUND(MIN(1,IF(Input!$A$11="Weekly",DP19/(Formulas!$A$3*1),DP19/(Formulas!$A$3*2))),1),IF(TEXT(ISNUMBER($C19),"#####")="False",ROUND(MIN(1,IF(Input!$A$11="Weekly",DP19/(Formulas!$A$3*1),DP19/(Formulas!$A$3*2))),1),ROUND(MIN(1,IF(Input!$A$11="Weekly",DP19/(Formulas!$A$3*1),DP19/(Formulas!$A$3*2))),1)*$C19))</f>
        <v>0</v>
      </c>
      <c r="DS19" s="79"/>
      <c r="DT19" s="77"/>
      <c r="DU19" s="77"/>
      <c r="DV19" s="80">
        <f>IF($C19="",ROUND(MIN(1,IF(Input!$A$11="Weekly",DT19/(Formulas!$A$3*1),DT19/(Formulas!$A$3*2))),1),IF(TEXT(ISNUMBER($C19),"#####")="False",ROUND(MIN(1,IF(Input!$A$11="Weekly",DT19/(Formulas!$A$3*1),DT19/(Formulas!$A$3*2))),1),ROUND(MIN(1,IF(Input!$A$11="Weekly",DT19/(Formulas!$A$3*1),DT19/(Formulas!$A$3*2))),1)*$C19))</f>
        <v>0</v>
      </c>
      <c r="DW19" s="79"/>
      <c r="DX19" s="77"/>
      <c r="DY19" s="77"/>
      <c r="DZ19" s="80">
        <f>IF($C19="",ROUND(MIN(1,IF(Input!$A$11="Weekly",DX19/(Formulas!$A$3*1),DX19/(Formulas!$A$3*2))),1),IF(TEXT(ISNUMBER($C19),"#####")="False",ROUND(MIN(1,IF(Input!$A$11="Weekly",DX19/(Formulas!$A$3*1),DX19/(Formulas!$A$3*2))),1),ROUND(MIN(1,IF(Input!$A$11="Weekly",DX19/(Formulas!$A$3*1),DX19/(Formulas!$A$3*2))),1)*$C19))</f>
        <v>0</v>
      </c>
      <c r="EA19" s="79"/>
      <c r="EB19" s="77"/>
      <c r="EC19" s="77"/>
      <c r="ED19" s="80">
        <f>IF($C19="",ROUND(MIN(1,IF(Input!$A$11="Weekly",EB19/(Formulas!$A$3*1),EB19/(Formulas!$A$3*2))),1),IF(TEXT(ISNUMBER($C19),"#####")="False",ROUND(MIN(1,IF(Input!$A$11="Weekly",EB19/(Formulas!$A$3*1),EB19/(Formulas!$A$3*2))),1),ROUND(MIN(1,IF(Input!$A$11="Weekly",EB19/(Formulas!$A$3*1),EB19/(Formulas!$A$3*2))),1)*$C19))</f>
        <v>0</v>
      </c>
      <c r="EE19" s="79"/>
      <c r="EF19" s="77"/>
      <c r="EG19" s="77"/>
      <c r="EH19" s="80">
        <f>IF($C19="",ROUND(MIN(1,IF(Input!$A$11="Weekly",EF19/(Formulas!$A$3*1),EF19/(Formulas!$A$3*2))),1),IF(TEXT(ISNUMBER($C19),"#####")="False",ROUND(MIN(1,IF(Input!$A$11="Weekly",EF19/(Formulas!$A$3*1),EF19/(Formulas!$A$3*2))),1),ROUND(MIN(1,IF(Input!$A$11="Weekly",EF19/(Formulas!$A$3*1),EF19/(Formulas!$A$3*2))),1)*$C19))</f>
        <v>0</v>
      </c>
      <c r="EI19" s="79"/>
      <c r="EJ19" s="77"/>
      <c r="EK19" s="77"/>
      <c r="EL19" s="80">
        <f>IF($C19="",ROUND(MIN(1,IF(Input!$A$11="Weekly",EJ19/(Formulas!$A$3*1),EJ19/(Formulas!$A$3*2))),1),IF(TEXT(ISNUMBER($C19),"#####")="False",ROUND(MIN(1,IF(Input!$A$11="Weekly",EJ19/(Formulas!$A$3*1),EJ19/(Formulas!$A$3*2))),1),ROUND(MIN(1,IF(Input!$A$11="Weekly",EJ19/(Formulas!$A$3*1),EJ19/(Formulas!$A$3*2))),1)*$C19))</f>
        <v>0</v>
      </c>
      <c r="EM19" s="79"/>
      <c r="EN19" s="77"/>
      <c r="EO19" s="77"/>
      <c r="EP19" s="80">
        <f>IF($C19="",ROUND(MIN(1,IF(Input!$A$11="Weekly",EN19/(Formulas!$A$3*1),EN19/(Formulas!$A$3*2))),1),IF(TEXT(ISNUMBER($C19),"#####")="False",ROUND(MIN(1,IF(Input!$A$11="Weekly",EN19/(Formulas!$A$3*1),EN19/(Formulas!$A$3*2))),1),ROUND(MIN(1,IF(Input!$A$11="Weekly",EN19/(Formulas!$A$3*1),EN19/(Formulas!$A$3*2))),1)*$C19))</f>
        <v>0</v>
      </c>
      <c r="EQ19" s="79"/>
      <c r="ER19" s="77"/>
      <c r="ES19" s="77"/>
      <c r="ET19" s="80">
        <f>IF($C19="",ROUND(MIN(1,IF(Input!$A$11="Weekly",ER19/(Formulas!$A$3*1),ER19/(Formulas!$A$3*2))),1),IF(TEXT(ISNUMBER($C19),"#####")="False",ROUND(MIN(1,IF(Input!$A$11="Weekly",ER19/(Formulas!$A$3*1),ER19/(Formulas!$A$3*2))),1),ROUND(MIN(1,IF(Input!$A$11="Weekly",ER19/(Formulas!$A$3*1),ER19/(Formulas!$A$3*2))),1)*$C19))</f>
        <v>0</v>
      </c>
      <c r="EU19" s="79"/>
      <c r="EV19" s="77"/>
      <c r="EW19" s="77"/>
      <c r="EX19" s="80">
        <f>IF($C19="",ROUND(MIN(1,IF(Input!$A$11="Weekly",EV19/(Formulas!$A$3*1),EV19/(Formulas!$A$3*2))),1),IF(TEXT(ISNUMBER($C19),"#####")="False",ROUND(MIN(1,IF(Input!$A$11="Weekly",EV19/(Formulas!$A$3*1),EV19/(Formulas!$A$3*2))),1),ROUND(MIN(1,IF(Input!$A$11="Weekly",EV19/(Formulas!$A$3*1),EV19/(Formulas!$A$3*2))),1)*$C19))</f>
        <v>0</v>
      </c>
      <c r="EY19" s="79"/>
      <c r="EZ19" s="77"/>
      <c r="FA19" s="77"/>
      <c r="FB19" s="80">
        <f>IF($C19="",ROUND(MIN(1,IF(Input!$A$11="Weekly",EZ19/(Formulas!$A$3*1),EZ19/(Formulas!$A$3*2))),1),IF(TEXT(ISNUMBER($C19),"#####")="False",ROUND(MIN(1,IF(Input!$A$11="Weekly",EZ19/(Formulas!$A$3*1),EZ19/(Formulas!$A$3*2))),1),ROUND(MIN(1,IF(Input!$A$11="Weekly",EZ19/(Formulas!$A$3*1),EZ19/(Formulas!$A$3*2))),1)*$C19))</f>
        <v>0</v>
      </c>
      <c r="FC19" s="79"/>
      <c r="FD19" s="77"/>
      <c r="FE19" s="77"/>
      <c r="FF19" s="80">
        <f>IF($C19="",ROUND(MIN(1,IF(Input!$A$11="Weekly",FD19/(Formulas!$A$3*1),FD19/(Formulas!$A$3*2))),1),IF(TEXT(ISNUMBER($C19),"#####")="False",ROUND(MIN(1,IF(Input!$A$11="Weekly",FD19/(Formulas!$A$3*1),FD19/(Formulas!$A$3*2))),1),ROUND(MIN(1,IF(Input!$A$11="Weekly",FD19/(Formulas!$A$3*1),FD19/(Formulas!$A$3*2))),1)*$C19))</f>
        <v>0</v>
      </c>
      <c r="FG19" s="79"/>
      <c r="FH19" s="77"/>
      <c r="FI19" s="77"/>
      <c r="FJ19" s="80">
        <f>IF($C19="",ROUND(MIN(1,IF(Input!$A$11="Weekly",FH19/(Formulas!$A$3*1),FH19/(Formulas!$A$3*2))),1),IF(TEXT(ISNUMBER($C19),"#####")="False",ROUND(MIN(1,IF(Input!$A$11="Weekly",FH19/(Formulas!$A$3*1),FH19/(Formulas!$A$3*2))),1),ROUND(MIN(1,IF(Input!$A$11="Weekly",FH19/(Formulas!$A$3*1),FH19/(Formulas!$A$3*2))),1)*$C19))</f>
        <v>0</v>
      </c>
      <c r="FK19" s="79"/>
      <c r="FL19" s="77"/>
      <c r="FM19" s="77"/>
      <c r="FN19" s="80">
        <f>IF($C19="",ROUND(MIN(1,IF(Input!$A$11="Weekly",FL19/(Formulas!$A$3*1),FL19/(Formulas!$A$3*2))),1),IF(TEXT(ISNUMBER($C19),"#####")="False",ROUND(MIN(1,IF(Input!$A$11="Weekly",FL19/(Formulas!$A$3*1),FL19/(Formulas!$A$3*2))),1),ROUND(MIN(1,IF(Input!$A$11="Weekly",FL19/(Formulas!$A$3*1),FL19/(Formulas!$A$3*2))),1)*$C19))</f>
        <v>0</v>
      </c>
      <c r="FO19" s="79"/>
      <c r="FP19" s="77"/>
      <c r="FQ19" s="77"/>
      <c r="FR19" s="80">
        <f>IF($C19="",ROUND(MIN(1,IF(Input!$A$11="Weekly",FP19/(Formulas!$A$3*1),FP19/(Formulas!$A$3*2))),1),IF(TEXT(ISNUMBER($C19),"#####")="False",ROUND(MIN(1,IF(Input!$A$11="Weekly",FP19/(Formulas!$A$3*1),FP19/(Formulas!$A$3*2))),1),ROUND(MIN(1,IF(Input!$A$11="Weekly",FP19/(Formulas!$A$3*1),FP19/(Formulas!$A$3*2))),1)*$C19))</f>
        <v>0</v>
      </c>
      <c r="FS19" s="79"/>
      <c r="FT19" s="77"/>
      <c r="FU19" s="77"/>
      <c r="FV19" s="80">
        <f>IF($C19="",ROUND(MIN(1,IF(Input!$A$11="Weekly",FT19/(Formulas!$A$3*1),FT19/(Formulas!$A$3*2))),1),IF(TEXT(ISNUMBER($C19),"#####")="False",ROUND(MIN(1,IF(Input!$A$11="Weekly",FT19/(Formulas!$A$3*1),FT19/(Formulas!$A$3*2))),1),ROUND(MIN(1,IF(Input!$A$11="Weekly",FT19/(Formulas!$A$3*1),FT19/(Formulas!$A$3*2))),1)*$C19))</f>
        <v>0</v>
      </c>
      <c r="FW19" s="79"/>
      <c r="FX19" s="77"/>
      <c r="FY19" s="77"/>
      <c r="FZ19" s="80">
        <f>IF($C19="",ROUND(MIN(1,IF(Input!$A$11="Weekly",FX19/(Formulas!$A$3*1),FX19/(Formulas!$A$3*2))),1),IF(TEXT(ISNUMBER($C19),"#####")="False",ROUND(MIN(1,IF(Input!$A$11="Weekly",FX19/(Formulas!$A$3*1),FX19/(Formulas!$A$3*2))),1),ROUND(MIN(1,IF(Input!$A$11="Weekly",FX19/(Formulas!$A$3*1),FX19/(Formulas!$A$3*2))),1)*$C19))</f>
        <v>0</v>
      </c>
      <c r="GA19" s="79"/>
      <c r="GB19" s="77"/>
      <c r="GC19" s="77"/>
      <c r="GD19" s="80">
        <f>IF($C19="",ROUND(MIN(1,IF(Input!$A$11="Weekly",GB19/(Formulas!$A$3*1),GB19/(Formulas!$A$3*2))),1),IF(TEXT(ISNUMBER($C19),"#####")="False",ROUND(MIN(1,IF(Input!$A$11="Weekly",GB19/(Formulas!$A$3*1),GB19/(Formulas!$A$3*2))),1),ROUND(MIN(1,IF(Input!$A$11="Weekly",GB19/(Formulas!$A$3*1),GB19/(Formulas!$A$3*2))),1)*$C19))</f>
        <v>0</v>
      </c>
      <c r="GE19" s="79"/>
      <c r="GF19" s="77"/>
      <c r="GG19" s="77"/>
      <c r="GH19" s="80">
        <f>IF($C19="",ROUND(MIN(1,IF(Input!$A$11="Weekly",GF19/(Formulas!$A$3*1),GF19/(Formulas!$A$3*2))),1),IF(TEXT(ISNUMBER($C19),"#####")="False",ROUND(MIN(1,IF(Input!$A$11="Weekly",GF19/(Formulas!$A$3*1),GF19/(Formulas!$A$3*2))),1),ROUND(MIN(1,IF(Input!$A$11="Weekly",GF19/(Formulas!$A$3*1),GF19/(Formulas!$A$3*2))),1)*$C19))</f>
        <v>0</v>
      </c>
      <c r="GI19" s="79"/>
      <c r="GJ19" s="77"/>
      <c r="GK19" s="77"/>
      <c r="GL19" s="80">
        <f>IF($C19="",ROUND(MIN(1,IF(Input!$A$11="Weekly",GJ19/(Formulas!$A$3*1),GJ19/(Formulas!$A$3*2))),1),IF(TEXT(ISNUMBER($C19),"#####")="False",ROUND(MIN(1,IF(Input!$A$11="Weekly",GJ19/(Formulas!$A$3*1),GJ19/(Formulas!$A$3*2))),1),ROUND(MIN(1,IF(Input!$A$11="Weekly",GJ19/(Formulas!$A$3*1),GJ19/(Formulas!$A$3*2))),1)*$C19))</f>
        <v>0</v>
      </c>
      <c r="GM19" s="79"/>
      <c r="GN19" s="77"/>
      <c r="GO19" s="77"/>
      <c r="GP19" s="80">
        <f>IF($C19="",ROUND(MIN(1,IF(Input!$A$11="Weekly",GN19/(Formulas!$A$3*1),GN19/(Formulas!$A$3*2))),1),IF(TEXT(ISNUMBER($C19),"#####")="False",ROUND(MIN(1,IF(Input!$A$11="Weekly",GN19/(Formulas!$A$3*1),GN19/(Formulas!$A$3*2))),1),ROUND(MIN(1,IF(Input!$A$11="Weekly",GN19/(Formulas!$A$3*1),GN19/(Formulas!$A$3*2))),1)*$C19))</f>
        <v>0</v>
      </c>
      <c r="GQ19" s="79"/>
      <c r="GR19" s="77"/>
      <c r="GS19" s="77"/>
      <c r="GT19" s="80">
        <f>IF($C19="",ROUND(MIN(1,IF(Input!$A$11="Weekly",GR19/(Formulas!$A$3*1),GR19/(Formulas!$A$3*2))),1),IF(TEXT(ISNUMBER($C19),"#####")="False",ROUND(MIN(1,IF(Input!$A$11="Weekly",GR19/(Formulas!$A$3*1),GR19/(Formulas!$A$3*2))),1),ROUND(MIN(1,IF(Input!$A$11="Weekly",GR19/(Formulas!$A$3*1),GR19/(Formulas!$A$3*2))),1)*$C19))</f>
        <v>0</v>
      </c>
      <c r="GU19" s="79"/>
      <c r="GV19" s="77"/>
      <c r="GW19" s="77"/>
      <c r="GX19" s="80">
        <f>IF($C19="",ROUND(MIN(1,IF(Input!$A$11="Weekly",GV19/(Formulas!$A$3*1),GV19/(Formulas!$A$3*2))),1),IF(TEXT(ISNUMBER($C19),"#####")="False",ROUND(MIN(1,IF(Input!$A$11="Weekly",GV19/(Formulas!$A$3*1),GV19/(Formulas!$A$3*2))),1),ROUND(MIN(1,IF(Input!$A$11="Weekly",GV19/(Formulas!$A$3*1),GV19/(Formulas!$A$3*2))),1)*$C19))</f>
        <v>0</v>
      </c>
      <c r="GY19" s="79"/>
      <c r="GZ19" s="77"/>
      <c r="HA19" s="77"/>
      <c r="HB19" s="80">
        <f>IF($C19="",ROUND(MIN(1,IF(Input!$A$11="Weekly",GZ19/(Formulas!$A$3*1),GZ19/(Formulas!$A$3*2))),1),IF(TEXT(ISNUMBER($C19),"#####")="False",ROUND(MIN(1,IF(Input!$A$11="Weekly",GZ19/(Formulas!$A$3*1),GZ19/(Formulas!$A$3*2))),1),ROUND(MIN(1,IF(Input!$A$11="Weekly",GZ19/(Formulas!$A$3*1),GZ19/(Formulas!$A$3*2))),1)*$C19))</f>
        <v>0</v>
      </c>
      <c r="HC19" s="79"/>
      <c r="HD19" s="77"/>
      <c r="HE19" s="77"/>
      <c r="HF19" s="80">
        <f>IF($C19="",ROUND(MIN(1,IF(Input!$A$11="Weekly",HD19/(Formulas!$A$3*1),HD19/(Formulas!$A$3*2))),1),IF(TEXT(ISNUMBER($C19),"#####")="False",ROUND(MIN(1,IF(Input!$A$11="Weekly",HD19/(Formulas!$A$3*1),HD19/(Formulas!$A$3*2))),1),ROUND(MIN(1,IF(Input!$A$11="Weekly",HD19/(Formulas!$A$3*1),HD19/(Formulas!$A$3*2))),1)*$C19))</f>
        <v>0</v>
      </c>
      <c r="HG19" s="79"/>
      <c r="HH19" s="35"/>
      <c r="HI19" s="35">
        <f t="shared" si="0"/>
        <v>0</v>
      </c>
      <c r="HJ19" s="35"/>
      <c r="HK19" s="35">
        <f t="shared" si="1"/>
        <v>0</v>
      </c>
      <c r="HL19" s="35"/>
      <c r="HM19" s="35">
        <f t="shared" si="2"/>
        <v>0</v>
      </c>
      <c r="HN19" s="35"/>
      <c r="HO19" s="35">
        <f t="shared" si="3"/>
        <v>0</v>
      </c>
      <c r="HP19" s="35"/>
      <c r="HQ19" s="35"/>
      <c r="HR19" s="35"/>
      <c r="HS19" s="35"/>
      <c r="HT19" s="35"/>
    </row>
    <row r="20" spans="2:228" x14ac:dyDescent="0.25">
      <c r="B20" s="74"/>
      <c r="D20" s="77"/>
      <c r="E20" s="77"/>
      <c r="F20" s="80">
        <f>IF($C20="",ROUND(MIN(1,IF(Input!$A$11="Weekly",D20/(Formulas!$A$3*1),D20/(Formulas!$A$3*2))),1),IF(TEXT(ISNUMBER($C20),"#####")="False",ROUND(MIN(1,IF(Input!$A$11="Weekly",D20/(Formulas!$A$3*1),D20/(Formulas!$A$3*2))),1),ROUND(MIN(1,IF(Input!$A$11="Weekly",D20/(Formulas!$A$3*1),D20/(Formulas!$A$3*2))),1)*$C20))</f>
        <v>0</v>
      </c>
      <c r="G20" s="101"/>
      <c r="H20" s="77"/>
      <c r="I20" s="77"/>
      <c r="J20" s="80">
        <f>IF($C20="",ROUND(MIN(1,IF(Input!$A$11="Weekly",H20/(Formulas!$A$3*1),H20/(Formulas!$A$3*2))),1),IF(TEXT(ISNUMBER($C20),"#####")="False",ROUND(MIN(1,IF(Input!$A$11="Weekly",H20/(Formulas!$A$3*1),H20/(Formulas!$A$3*2))),1),ROUND(MIN(1,IF(Input!$A$11="Weekly",H20/(Formulas!$A$3*1),H20/(Formulas!$A$3*2))),1)*$C20))</f>
        <v>0</v>
      </c>
      <c r="K20" s="101"/>
      <c r="L20" s="77"/>
      <c r="M20" s="77"/>
      <c r="N20" s="80">
        <f>IF($C20="",ROUND(MIN(1,IF(Input!$A$11="Weekly",L20/(Formulas!$A$3*1),L20/(Formulas!$A$3*2))),1),IF(TEXT(ISNUMBER($C20),"#####")="False",ROUND(MIN(1,IF(Input!$A$11="Weekly",L20/(Formulas!$A$3*1),L20/(Formulas!$A$3*2))),1),ROUND(MIN(1,IF(Input!$A$11="Weekly",L20/(Formulas!$A$3*1),L20/(Formulas!$A$3*2))),1)*$C20))</f>
        <v>0</v>
      </c>
      <c r="O20" s="101"/>
      <c r="P20" s="77"/>
      <c r="Q20" s="77"/>
      <c r="R20" s="80">
        <f>IF($C20="",ROUND(MIN(1,IF(Input!$A$11="Weekly",P20/(Formulas!$A$3*1),P20/(Formulas!$A$3*2))),1),IF(TEXT(ISNUMBER($C20),"#####")="False",ROUND(MIN(1,IF(Input!$A$11="Weekly",P20/(Formulas!$A$3*1),P20/(Formulas!$A$3*2))),1),ROUND(MIN(1,IF(Input!$A$11="Weekly",P20/(Formulas!$A$3*1),P20/(Formulas!$A$3*2))),1)*$C20))</f>
        <v>0</v>
      </c>
      <c r="S20" s="101"/>
      <c r="T20" s="77"/>
      <c r="U20" s="77"/>
      <c r="V20" s="80">
        <f>IF($C20="",ROUND(MIN(1,IF(Input!$A$11="Weekly",T20/(Formulas!$A$3*1),T20/(Formulas!$A$3*2))),1),IF(TEXT(ISNUMBER($C20),"#####")="False",ROUND(MIN(1,IF(Input!$A$11="Weekly",T20/(Formulas!$A$3*1),T20/(Formulas!$A$3*2))),1),ROUND(MIN(1,IF(Input!$A$11="Weekly",T20/(Formulas!$A$3*1),T20/(Formulas!$A$3*2))),1)*$C20))</f>
        <v>0</v>
      </c>
      <c r="W20" s="101"/>
      <c r="X20" s="77"/>
      <c r="Y20" s="77"/>
      <c r="Z20" s="80">
        <f>IF($C20="",ROUND(MIN(1,IF(Input!$A$11="Weekly",X20/(Formulas!$A$3*1),X20/(Formulas!$A$3*2))),1),IF(TEXT(ISNUMBER($C20),"#####")="False",ROUND(MIN(1,IF(Input!$A$11="Weekly",X20/(Formulas!$A$3*1),X20/(Formulas!$A$3*2))),1),ROUND(MIN(1,IF(Input!$A$11="Weekly",X20/(Formulas!$A$3*1),X20/(Formulas!$A$3*2))),1)*$C20))</f>
        <v>0</v>
      </c>
      <c r="AA20" s="101"/>
      <c r="AB20" s="77"/>
      <c r="AC20" s="77"/>
      <c r="AD20" s="80">
        <f>IF($C20="",ROUND(MIN(1,IF(Input!$A$11="Weekly",AB20/(Formulas!$A$3*1),AB20/(Formulas!$A$3*2))),1),IF(TEXT(ISNUMBER($C20),"#####")="False",ROUND(MIN(1,IF(Input!$A$11="Weekly",AB20/(Formulas!$A$3*1),AB20/(Formulas!$A$3*2))),1),ROUND(MIN(1,IF(Input!$A$11="Weekly",AB20/(Formulas!$A$3*1),AB20/(Formulas!$A$3*2))),1)*$C20))</f>
        <v>0</v>
      </c>
      <c r="AE20" s="101"/>
      <c r="AF20" s="77"/>
      <c r="AG20" s="77"/>
      <c r="AH20" s="80">
        <f>IF($C20="",ROUND(MIN(1,IF(Input!$A$11="Weekly",AF20/(Formulas!$A$3*1),AF20/(Formulas!$A$3*2))),1),IF(TEXT(ISNUMBER($C20),"#####")="False",ROUND(MIN(1,IF(Input!$A$11="Weekly",AF20/(Formulas!$A$3*1),AF20/(Formulas!$A$3*2))),1),ROUND(MIN(1,IF(Input!$A$11="Weekly",AF20/(Formulas!$A$3*1),AF20/(Formulas!$A$3*2))),1)*$C20))</f>
        <v>0</v>
      </c>
      <c r="AI20" s="101"/>
      <c r="AJ20" s="77"/>
      <c r="AK20" s="77"/>
      <c r="AL20" s="80">
        <f>IF($C20="",ROUND(MIN(1,IF(Input!$A$11="Weekly",AJ20/(Formulas!$A$3*1),AJ20/(Formulas!$A$3*2))),1),IF(TEXT(ISNUMBER($C20),"#####")="False",ROUND(MIN(1,IF(Input!$A$11="Weekly",AJ20/(Formulas!$A$3*1),AJ20/(Formulas!$A$3*2))),1),ROUND(MIN(1,IF(Input!$A$11="Weekly",AJ20/(Formulas!$A$3*1),AJ20/(Formulas!$A$3*2))),1)*$C20))</f>
        <v>0</v>
      </c>
      <c r="AM20" s="101"/>
      <c r="AN20" s="77"/>
      <c r="AO20" s="77"/>
      <c r="AP20" s="80">
        <f>IF($C20="",ROUND(MIN(1,IF(Input!$A$11="Weekly",AN20/(Formulas!$A$3*1),AN20/(Formulas!$A$3*2))),1),IF(TEXT(ISNUMBER($C20),"#####")="False",ROUND(MIN(1,IF(Input!$A$11="Weekly",AN20/(Formulas!$A$3*1),AN20/(Formulas!$A$3*2))),1),ROUND(MIN(1,IF(Input!$A$11="Weekly",AN20/(Formulas!$A$3*1),AN20/(Formulas!$A$3*2))),1)*$C20))</f>
        <v>0</v>
      </c>
      <c r="AQ20" s="101"/>
      <c r="AR20" s="77"/>
      <c r="AS20" s="77"/>
      <c r="AT20" s="80">
        <f>IF($C20="",ROUND(MIN(1,IF(Input!$A$11="Weekly",AR20/(Formulas!$A$3*1),AR20/(Formulas!$A$3*2))),1),IF(TEXT(ISNUMBER($C20),"#####")="False",ROUND(MIN(1,IF(Input!$A$11="Weekly",AR20/(Formulas!$A$3*1),AR20/(Formulas!$A$3*2))),1),ROUND(MIN(1,IF(Input!$A$11="Weekly",AR20/(Formulas!$A$3*1),AR20/(Formulas!$A$3*2))),1)*$C20))</f>
        <v>0</v>
      </c>
      <c r="AU20" s="101"/>
      <c r="AV20" s="77"/>
      <c r="AW20" s="77"/>
      <c r="AX20" s="80">
        <f>IF($C20="",ROUND(MIN(1,IF(Input!$A$11="Weekly",AV20/(Formulas!$A$3*1),AV20/(Formulas!$A$3*2))),1),IF(TEXT(ISNUMBER($C20),"#####")="False",ROUND(MIN(1,IF(Input!$A$11="Weekly",AV20/(Formulas!$A$3*1),AV20/(Formulas!$A$3*2))),1),ROUND(MIN(1,IF(Input!$A$11="Weekly",AV20/(Formulas!$A$3*1),AV20/(Formulas!$A$3*2))),1)*$C20))</f>
        <v>0</v>
      </c>
      <c r="AY20" s="101"/>
      <c r="AZ20" s="77"/>
      <c r="BA20" s="77"/>
      <c r="BB20" s="80">
        <f>IF($C20="",ROUND(MIN(1,IF(Input!$A$11="Weekly",AZ20/(Formulas!$A$3*1),AZ20/(Formulas!$A$3*2))),1),IF(TEXT(ISNUMBER($C20),"#####")="False",ROUND(MIN(1,IF(Input!$A$11="Weekly",AZ20/(Formulas!$A$3*1),AZ20/(Formulas!$A$3*2))),1),ROUND(MIN(1,IF(Input!$A$11="Weekly",AZ20/(Formulas!$A$3*1),AZ20/(Formulas!$A$3*2))),1)*$C20))</f>
        <v>0</v>
      </c>
      <c r="BC20" s="101"/>
      <c r="BD20" s="77"/>
      <c r="BE20" s="77"/>
      <c r="BF20" s="80">
        <f>IF($C20="",ROUND(MIN(1,IF(Input!$A$11="Weekly",BD20/(Formulas!$A$3*1),BD20/(Formulas!$A$3*2))),1),IF(TEXT(ISNUMBER($C20),"#####")="False",ROUND(MIN(1,IF(Input!$A$11="Weekly",BD20/(Formulas!$A$3*1),BD20/(Formulas!$A$3*2))),1),ROUND(MIN(1,IF(Input!$A$11="Weekly",BD20/(Formulas!$A$3*1),BD20/(Formulas!$A$3*2))),1)*$C20))</f>
        <v>0</v>
      </c>
      <c r="BG20" s="101"/>
      <c r="BH20" s="77"/>
      <c r="BI20" s="77"/>
      <c r="BJ20" s="80">
        <f>IF($C20="",ROUND(MIN(1,IF(Input!$A$11="Weekly",BH20/(Formulas!$A$3*1),BH20/(Formulas!$A$3*2))),1),IF(TEXT(ISNUMBER($C20),"#####")="False",ROUND(MIN(1,IF(Input!$A$11="Weekly",BH20/(Formulas!$A$3*1),BH20/(Formulas!$A$3*2))),1),ROUND(MIN(1,IF(Input!$A$11="Weekly",BH20/(Formulas!$A$3*1),BH20/(Formulas!$A$3*2))),1)*$C20))</f>
        <v>0</v>
      </c>
      <c r="BK20" s="101"/>
      <c r="BL20" s="77"/>
      <c r="BM20" s="77"/>
      <c r="BN20" s="80">
        <f>IF($C20="",ROUND(MIN(1,IF(Input!$A$11="Weekly",BL20/(Formulas!$A$3*1),BL20/(Formulas!$A$3*2))),1),IF(TEXT(ISNUMBER($C20),"#####")="False",ROUND(MIN(1,IF(Input!$A$11="Weekly",BL20/(Formulas!$A$3*1),BL20/(Formulas!$A$3*2))),1),ROUND(MIN(1,IF(Input!$A$11="Weekly",BL20/(Formulas!$A$3*1),BL20/(Formulas!$A$3*2))),1)*$C20))</f>
        <v>0</v>
      </c>
      <c r="BO20" s="101"/>
      <c r="BP20" s="77"/>
      <c r="BQ20" s="77"/>
      <c r="BR20" s="80">
        <f>IF($C20="",ROUND(MIN(1,IF(Input!$A$11="Weekly",BP20/(Formulas!$A$3*1),BP20/(Formulas!$A$3*2))),1),IF(TEXT(ISNUMBER($C20),"#####")="False",ROUND(MIN(1,IF(Input!$A$11="Weekly",BP20/(Formulas!$A$3*1),BP20/(Formulas!$A$3*2))),1),ROUND(MIN(1,IF(Input!$A$11="Weekly",BP20/(Formulas!$A$3*1),BP20/(Formulas!$A$3*2))),1)*$C20))</f>
        <v>0</v>
      </c>
      <c r="BS20" s="101"/>
      <c r="BT20" s="77"/>
      <c r="BU20" s="77"/>
      <c r="BV20" s="80">
        <f>IF($C20="",ROUND(MIN(1,IF(Input!$A$11="Weekly",BT20/(Formulas!$A$3*1),BT20/(Formulas!$A$3*2))),1),IF(TEXT(ISNUMBER($C20),"#####")="False",ROUND(MIN(1,IF(Input!$A$11="Weekly",BT20/(Formulas!$A$3*1),BT20/(Formulas!$A$3*2))),1),ROUND(MIN(1,IF(Input!$A$11="Weekly",BT20/(Formulas!$A$3*1),BT20/(Formulas!$A$3*2))),1)*$C20))</f>
        <v>0</v>
      </c>
      <c r="BW20" s="101"/>
      <c r="BX20" s="77"/>
      <c r="BY20" s="77"/>
      <c r="BZ20" s="80">
        <f>IF($C20="",ROUND(MIN(1,IF(Input!$A$11="Weekly",BX20/(Formulas!$A$3*1),BX20/(Formulas!$A$3*2))),1),IF(TEXT(ISNUMBER($C20),"#####")="False",ROUND(MIN(1,IF(Input!$A$11="Weekly",BX20/(Formulas!$A$3*1),BX20/(Formulas!$A$3*2))),1),ROUND(MIN(1,IF(Input!$A$11="Weekly",BX20/(Formulas!$A$3*1),BX20/(Formulas!$A$3*2))),1)*$C20))</f>
        <v>0</v>
      </c>
      <c r="CA20" s="101"/>
      <c r="CB20" s="77"/>
      <c r="CC20" s="77"/>
      <c r="CD20" s="80">
        <f>IF($C20="",ROUND(MIN(1,IF(Input!$A$11="Weekly",CB20/(Formulas!$A$3*1),CB20/(Formulas!$A$3*2))),1),IF(TEXT(ISNUMBER($C20),"#####")="False",ROUND(MIN(1,IF(Input!$A$11="Weekly",CB20/(Formulas!$A$3*1),CB20/(Formulas!$A$3*2))),1),ROUND(MIN(1,IF(Input!$A$11="Weekly",CB20/(Formulas!$A$3*1),CB20/(Formulas!$A$3*2))),1)*$C20))</f>
        <v>0</v>
      </c>
      <c r="CE20" s="101"/>
      <c r="CF20" s="77"/>
      <c r="CG20" s="77"/>
      <c r="CH20" s="80">
        <f>IF($C20="",ROUND(MIN(1,IF(Input!$A$11="Weekly",CF20/(Formulas!$A$3*1),CF20/(Formulas!$A$3*2))),1),IF(TEXT(ISNUMBER($C20),"#####")="False",ROUND(MIN(1,IF(Input!$A$11="Weekly",CF20/(Formulas!$A$3*1),CF20/(Formulas!$A$3*2))),1),ROUND(MIN(1,IF(Input!$A$11="Weekly",CF20/(Formulas!$A$3*1),CF20/(Formulas!$A$3*2))),1)*$C20))</f>
        <v>0</v>
      </c>
      <c r="CI20" s="101"/>
      <c r="CJ20" s="77"/>
      <c r="CK20" s="77"/>
      <c r="CL20" s="80">
        <f>IF($C20="",ROUND(MIN(1,IF(Input!$A$11="Weekly",CJ20/(Formulas!$A$3*1),CJ20/(Formulas!$A$3*2))),1),IF(TEXT(ISNUMBER($C20),"#####")="False",ROUND(MIN(1,IF(Input!$A$11="Weekly",CJ20/(Formulas!$A$3*1),CJ20/(Formulas!$A$3*2))),1),ROUND(MIN(1,IF(Input!$A$11="Weekly",CJ20/(Formulas!$A$3*1),CJ20/(Formulas!$A$3*2))),1)*$C20))</f>
        <v>0</v>
      </c>
      <c r="CM20" s="101"/>
      <c r="CN20" s="77"/>
      <c r="CO20" s="77"/>
      <c r="CP20" s="80">
        <f>IF($C20="",ROUND(MIN(1,IF(Input!$A$11="Weekly",CN20/(Formulas!$A$3*1),CN20/(Formulas!$A$3*2))),1),IF(TEXT(ISNUMBER($C20),"#####")="False",ROUND(MIN(1,IF(Input!$A$11="Weekly",CN20/(Formulas!$A$3*1),CN20/(Formulas!$A$3*2))),1),ROUND(MIN(1,IF(Input!$A$11="Weekly",CN20/(Formulas!$A$3*1),CN20/(Formulas!$A$3*2))),1)*$C20))</f>
        <v>0</v>
      </c>
      <c r="CQ20" s="101"/>
      <c r="CR20" s="77"/>
      <c r="CS20" s="77"/>
      <c r="CT20" s="80">
        <f>IF($C20="",ROUND(MIN(1,IF(Input!$A$11="Weekly",CR20/(Formulas!$A$3*1),CR20/(Formulas!$A$3*2))),1),IF(TEXT(ISNUMBER($C20),"#####")="False",ROUND(MIN(1,IF(Input!$A$11="Weekly",CR20/(Formulas!$A$3*1),CR20/(Formulas!$A$3*2))),1),ROUND(MIN(1,IF(Input!$A$11="Weekly",CR20/(Formulas!$A$3*1),CR20/(Formulas!$A$3*2))),1)*$C20))</f>
        <v>0</v>
      </c>
      <c r="CU20" s="101"/>
      <c r="CV20" s="77"/>
      <c r="CW20" s="77"/>
      <c r="CX20" s="80">
        <f>IF($C20="",ROUND(MIN(1,IF(Input!$A$11="Weekly",CV20/(Formulas!$A$3*1),CV20/(Formulas!$A$3*2))),1),IF(TEXT(ISNUMBER($C20),"#####")="False",ROUND(MIN(1,IF(Input!$A$11="Weekly",CV20/(Formulas!$A$3*1),CV20/(Formulas!$A$3*2))),1),ROUND(MIN(1,IF(Input!$A$11="Weekly",CV20/(Formulas!$A$3*1),CV20/(Formulas!$A$3*2))),1)*$C20))</f>
        <v>0</v>
      </c>
      <c r="CY20" s="101"/>
      <c r="CZ20" s="77"/>
      <c r="DA20" s="77"/>
      <c r="DB20" s="80">
        <f>IF($C20="",ROUND(MIN(1,IF(Input!$A$11="Weekly",CZ20/(Formulas!$A$3*1),CZ20/(Formulas!$A$3*2))),1),IF(TEXT(ISNUMBER($C20),"#####")="False",ROUND(MIN(1,IF(Input!$A$11="Weekly",CZ20/(Formulas!$A$3*1),CZ20/(Formulas!$A$3*2))),1),ROUND(MIN(1,IF(Input!$A$11="Weekly",CZ20/(Formulas!$A$3*1),CZ20/(Formulas!$A$3*2))),1)*$C20))</f>
        <v>0</v>
      </c>
      <c r="DC20" s="79"/>
      <c r="DD20" s="77"/>
      <c r="DE20" s="77"/>
      <c r="DF20" s="80">
        <f>IF($C20="",ROUND(MIN(1,IF(Input!$A$11="Weekly",DD20/(Formulas!$A$3*1),DD20/(Formulas!$A$3*2))),1),IF(TEXT(ISNUMBER($C20),"#####")="False",ROUND(MIN(1,IF(Input!$A$11="Weekly",DD20/(Formulas!$A$3*1),DD20/(Formulas!$A$3*2))),1),ROUND(MIN(1,IF(Input!$A$11="Weekly",DD20/(Formulas!$A$3*1),DD20/(Formulas!$A$3*2))),1)*$C20))</f>
        <v>0</v>
      </c>
      <c r="DG20" s="79"/>
      <c r="DH20" s="77"/>
      <c r="DI20" s="77"/>
      <c r="DJ20" s="80">
        <f>IF($C20="",ROUND(MIN(1,IF(Input!$A$11="Weekly",DH20/(Formulas!$A$3*1),DH20/(Formulas!$A$3*2))),1),IF(TEXT(ISNUMBER($C20),"#####")="False",ROUND(MIN(1,IF(Input!$A$11="Weekly",DH20/(Formulas!$A$3*1),DH20/(Formulas!$A$3*2))),1),ROUND(MIN(1,IF(Input!$A$11="Weekly",DH20/(Formulas!$A$3*1),DH20/(Formulas!$A$3*2))),1)*$C20))</f>
        <v>0</v>
      </c>
      <c r="DK20" s="79"/>
      <c r="DL20" s="77"/>
      <c r="DM20" s="77"/>
      <c r="DN20" s="80">
        <f>IF($C20="",ROUND(MIN(1,IF(Input!$A$11="Weekly",DL20/(Formulas!$A$3*1),DL20/(Formulas!$A$3*2))),1),IF(TEXT(ISNUMBER($C20),"#####")="False",ROUND(MIN(1,IF(Input!$A$11="Weekly",DL20/(Formulas!$A$3*1),DL20/(Formulas!$A$3*2))),1),ROUND(MIN(1,IF(Input!$A$11="Weekly",DL20/(Formulas!$A$3*1),DL20/(Formulas!$A$3*2))),1)*$C20))</f>
        <v>0</v>
      </c>
      <c r="DO20" s="79"/>
      <c r="DP20" s="77"/>
      <c r="DQ20" s="77"/>
      <c r="DR20" s="80">
        <f>IF($C20="",ROUND(MIN(1,IF(Input!$A$11="Weekly",DP20/(Formulas!$A$3*1),DP20/(Formulas!$A$3*2))),1),IF(TEXT(ISNUMBER($C20),"#####")="False",ROUND(MIN(1,IF(Input!$A$11="Weekly",DP20/(Formulas!$A$3*1),DP20/(Formulas!$A$3*2))),1),ROUND(MIN(1,IF(Input!$A$11="Weekly",DP20/(Formulas!$A$3*1),DP20/(Formulas!$A$3*2))),1)*$C20))</f>
        <v>0</v>
      </c>
      <c r="DS20" s="79"/>
      <c r="DT20" s="77"/>
      <c r="DU20" s="77"/>
      <c r="DV20" s="80">
        <f>IF($C20="",ROUND(MIN(1,IF(Input!$A$11="Weekly",DT20/(Formulas!$A$3*1),DT20/(Formulas!$A$3*2))),1),IF(TEXT(ISNUMBER($C20),"#####")="False",ROUND(MIN(1,IF(Input!$A$11="Weekly",DT20/(Formulas!$A$3*1),DT20/(Formulas!$A$3*2))),1),ROUND(MIN(1,IF(Input!$A$11="Weekly",DT20/(Formulas!$A$3*1),DT20/(Formulas!$A$3*2))),1)*$C20))</f>
        <v>0</v>
      </c>
      <c r="DW20" s="79"/>
      <c r="DX20" s="77"/>
      <c r="DY20" s="77"/>
      <c r="DZ20" s="80">
        <f>IF($C20="",ROUND(MIN(1,IF(Input!$A$11="Weekly",DX20/(Formulas!$A$3*1),DX20/(Formulas!$A$3*2))),1),IF(TEXT(ISNUMBER($C20),"#####")="False",ROUND(MIN(1,IF(Input!$A$11="Weekly",DX20/(Formulas!$A$3*1),DX20/(Formulas!$A$3*2))),1),ROUND(MIN(1,IF(Input!$A$11="Weekly",DX20/(Formulas!$A$3*1),DX20/(Formulas!$A$3*2))),1)*$C20))</f>
        <v>0</v>
      </c>
      <c r="EA20" s="79"/>
      <c r="EB20" s="77"/>
      <c r="EC20" s="77"/>
      <c r="ED20" s="80">
        <f>IF($C20="",ROUND(MIN(1,IF(Input!$A$11="Weekly",EB20/(Formulas!$A$3*1),EB20/(Formulas!$A$3*2))),1),IF(TEXT(ISNUMBER($C20),"#####")="False",ROUND(MIN(1,IF(Input!$A$11="Weekly",EB20/(Formulas!$A$3*1),EB20/(Formulas!$A$3*2))),1),ROUND(MIN(1,IF(Input!$A$11="Weekly",EB20/(Formulas!$A$3*1),EB20/(Formulas!$A$3*2))),1)*$C20))</f>
        <v>0</v>
      </c>
      <c r="EE20" s="79"/>
      <c r="EF20" s="77"/>
      <c r="EG20" s="77"/>
      <c r="EH20" s="80">
        <f>IF($C20="",ROUND(MIN(1,IF(Input!$A$11="Weekly",EF20/(Formulas!$A$3*1),EF20/(Formulas!$A$3*2))),1),IF(TEXT(ISNUMBER($C20),"#####")="False",ROUND(MIN(1,IF(Input!$A$11="Weekly",EF20/(Formulas!$A$3*1),EF20/(Formulas!$A$3*2))),1),ROUND(MIN(1,IF(Input!$A$11="Weekly",EF20/(Formulas!$A$3*1),EF20/(Formulas!$A$3*2))),1)*$C20))</f>
        <v>0</v>
      </c>
      <c r="EI20" s="79"/>
      <c r="EJ20" s="77"/>
      <c r="EK20" s="77"/>
      <c r="EL20" s="80">
        <f>IF($C20="",ROUND(MIN(1,IF(Input!$A$11="Weekly",EJ20/(Formulas!$A$3*1),EJ20/(Formulas!$A$3*2))),1),IF(TEXT(ISNUMBER($C20),"#####")="False",ROUND(MIN(1,IF(Input!$A$11="Weekly",EJ20/(Formulas!$A$3*1),EJ20/(Formulas!$A$3*2))),1),ROUND(MIN(1,IF(Input!$A$11="Weekly",EJ20/(Formulas!$A$3*1),EJ20/(Formulas!$A$3*2))),1)*$C20))</f>
        <v>0</v>
      </c>
      <c r="EM20" s="79"/>
      <c r="EN20" s="77"/>
      <c r="EO20" s="77"/>
      <c r="EP20" s="80">
        <f>IF($C20="",ROUND(MIN(1,IF(Input!$A$11="Weekly",EN20/(Formulas!$A$3*1),EN20/(Formulas!$A$3*2))),1),IF(TEXT(ISNUMBER($C20),"#####")="False",ROUND(MIN(1,IF(Input!$A$11="Weekly",EN20/(Formulas!$A$3*1),EN20/(Formulas!$A$3*2))),1),ROUND(MIN(1,IF(Input!$A$11="Weekly",EN20/(Formulas!$A$3*1),EN20/(Formulas!$A$3*2))),1)*$C20))</f>
        <v>0</v>
      </c>
      <c r="EQ20" s="79"/>
      <c r="ER20" s="77"/>
      <c r="ES20" s="77"/>
      <c r="ET20" s="80">
        <f>IF($C20="",ROUND(MIN(1,IF(Input!$A$11="Weekly",ER20/(Formulas!$A$3*1),ER20/(Formulas!$A$3*2))),1),IF(TEXT(ISNUMBER($C20),"#####")="False",ROUND(MIN(1,IF(Input!$A$11="Weekly",ER20/(Formulas!$A$3*1),ER20/(Formulas!$A$3*2))),1),ROUND(MIN(1,IF(Input!$A$11="Weekly",ER20/(Formulas!$A$3*1),ER20/(Formulas!$A$3*2))),1)*$C20))</f>
        <v>0</v>
      </c>
      <c r="EU20" s="79"/>
      <c r="EV20" s="77"/>
      <c r="EW20" s="77"/>
      <c r="EX20" s="80">
        <f>IF($C20="",ROUND(MIN(1,IF(Input!$A$11="Weekly",EV20/(Formulas!$A$3*1),EV20/(Formulas!$A$3*2))),1),IF(TEXT(ISNUMBER($C20),"#####")="False",ROUND(MIN(1,IF(Input!$A$11="Weekly",EV20/(Formulas!$A$3*1),EV20/(Formulas!$A$3*2))),1),ROUND(MIN(1,IF(Input!$A$11="Weekly",EV20/(Formulas!$A$3*1),EV20/(Formulas!$A$3*2))),1)*$C20))</f>
        <v>0</v>
      </c>
      <c r="EY20" s="79"/>
      <c r="EZ20" s="77"/>
      <c r="FA20" s="77"/>
      <c r="FB20" s="80">
        <f>IF($C20="",ROUND(MIN(1,IF(Input!$A$11="Weekly",EZ20/(Formulas!$A$3*1),EZ20/(Formulas!$A$3*2))),1),IF(TEXT(ISNUMBER($C20),"#####")="False",ROUND(MIN(1,IF(Input!$A$11="Weekly",EZ20/(Formulas!$A$3*1),EZ20/(Formulas!$A$3*2))),1),ROUND(MIN(1,IF(Input!$A$11="Weekly",EZ20/(Formulas!$A$3*1),EZ20/(Formulas!$A$3*2))),1)*$C20))</f>
        <v>0</v>
      </c>
      <c r="FC20" s="79"/>
      <c r="FD20" s="77"/>
      <c r="FE20" s="77"/>
      <c r="FF20" s="80">
        <f>IF($C20="",ROUND(MIN(1,IF(Input!$A$11="Weekly",FD20/(Formulas!$A$3*1),FD20/(Formulas!$A$3*2))),1),IF(TEXT(ISNUMBER($C20),"#####")="False",ROUND(MIN(1,IF(Input!$A$11="Weekly",FD20/(Formulas!$A$3*1),FD20/(Formulas!$A$3*2))),1),ROUND(MIN(1,IF(Input!$A$11="Weekly",FD20/(Formulas!$A$3*1),FD20/(Formulas!$A$3*2))),1)*$C20))</f>
        <v>0</v>
      </c>
      <c r="FG20" s="79"/>
      <c r="FH20" s="77"/>
      <c r="FI20" s="77"/>
      <c r="FJ20" s="80">
        <f>IF($C20="",ROUND(MIN(1,IF(Input!$A$11="Weekly",FH20/(Formulas!$A$3*1),FH20/(Formulas!$A$3*2))),1),IF(TEXT(ISNUMBER($C20),"#####")="False",ROUND(MIN(1,IF(Input!$A$11="Weekly",FH20/(Formulas!$A$3*1),FH20/(Formulas!$A$3*2))),1),ROUND(MIN(1,IF(Input!$A$11="Weekly",FH20/(Formulas!$A$3*1),FH20/(Formulas!$A$3*2))),1)*$C20))</f>
        <v>0</v>
      </c>
      <c r="FK20" s="79"/>
      <c r="FL20" s="77"/>
      <c r="FM20" s="77"/>
      <c r="FN20" s="80">
        <f>IF($C20="",ROUND(MIN(1,IF(Input!$A$11="Weekly",FL20/(Formulas!$A$3*1),FL20/(Formulas!$A$3*2))),1),IF(TEXT(ISNUMBER($C20),"#####")="False",ROUND(MIN(1,IF(Input!$A$11="Weekly",FL20/(Formulas!$A$3*1),FL20/(Formulas!$A$3*2))),1),ROUND(MIN(1,IF(Input!$A$11="Weekly",FL20/(Formulas!$A$3*1),FL20/(Formulas!$A$3*2))),1)*$C20))</f>
        <v>0</v>
      </c>
      <c r="FO20" s="79"/>
      <c r="FP20" s="77"/>
      <c r="FQ20" s="77"/>
      <c r="FR20" s="80">
        <f>IF($C20="",ROUND(MIN(1,IF(Input!$A$11="Weekly",FP20/(Formulas!$A$3*1),FP20/(Formulas!$A$3*2))),1),IF(TEXT(ISNUMBER($C20),"#####")="False",ROUND(MIN(1,IF(Input!$A$11="Weekly",FP20/(Formulas!$A$3*1),FP20/(Formulas!$A$3*2))),1),ROUND(MIN(1,IF(Input!$A$11="Weekly",FP20/(Formulas!$A$3*1),FP20/(Formulas!$A$3*2))),1)*$C20))</f>
        <v>0</v>
      </c>
      <c r="FS20" s="79"/>
      <c r="FT20" s="77"/>
      <c r="FU20" s="77"/>
      <c r="FV20" s="80">
        <f>IF($C20="",ROUND(MIN(1,IF(Input!$A$11="Weekly",FT20/(Formulas!$A$3*1),FT20/(Formulas!$A$3*2))),1),IF(TEXT(ISNUMBER($C20),"#####")="False",ROUND(MIN(1,IF(Input!$A$11="Weekly",FT20/(Formulas!$A$3*1),FT20/(Formulas!$A$3*2))),1),ROUND(MIN(1,IF(Input!$A$11="Weekly",FT20/(Formulas!$A$3*1),FT20/(Formulas!$A$3*2))),1)*$C20))</f>
        <v>0</v>
      </c>
      <c r="FW20" s="79"/>
      <c r="FX20" s="77"/>
      <c r="FY20" s="77"/>
      <c r="FZ20" s="80">
        <f>IF($C20="",ROUND(MIN(1,IF(Input!$A$11="Weekly",FX20/(Formulas!$A$3*1),FX20/(Formulas!$A$3*2))),1),IF(TEXT(ISNUMBER($C20),"#####")="False",ROUND(MIN(1,IF(Input!$A$11="Weekly",FX20/(Formulas!$A$3*1),FX20/(Formulas!$A$3*2))),1),ROUND(MIN(1,IF(Input!$A$11="Weekly",FX20/(Formulas!$A$3*1),FX20/(Formulas!$A$3*2))),1)*$C20))</f>
        <v>0</v>
      </c>
      <c r="GA20" s="79"/>
      <c r="GB20" s="77"/>
      <c r="GC20" s="77"/>
      <c r="GD20" s="80">
        <f>IF($C20="",ROUND(MIN(1,IF(Input!$A$11="Weekly",GB20/(Formulas!$A$3*1),GB20/(Formulas!$A$3*2))),1),IF(TEXT(ISNUMBER($C20),"#####")="False",ROUND(MIN(1,IF(Input!$A$11="Weekly",GB20/(Formulas!$A$3*1),GB20/(Formulas!$A$3*2))),1),ROUND(MIN(1,IF(Input!$A$11="Weekly",GB20/(Formulas!$A$3*1),GB20/(Formulas!$A$3*2))),1)*$C20))</f>
        <v>0</v>
      </c>
      <c r="GE20" s="79"/>
      <c r="GF20" s="77"/>
      <c r="GG20" s="77"/>
      <c r="GH20" s="80">
        <f>IF($C20="",ROUND(MIN(1,IF(Input!$A$11="Weekly",GF20/(Formulas!$A$3*1),GF20/(Formulas!$A$3*2))),1),IF(TEXT(ISNUMBER($C20),"#####")="False",ROUND(MIN(1,IF(Input!$A$11="Weekly",GF20/(Formulas!$A$3*1),GF20/(Formulas!$A$3*2))),1),ROUND(MIN(1,IF(Input!$A$11="Weekly",GF20/(Formulas!$A$3*1),GF20/(Formulas!$A$3*2))),1)*$C20))</f>
        <v>0</v>
      </c>
      <c r="GI20" s="79"/>
      <c r="GJ20" s="77"/>
      <c r="GK20" s="77"/>
      <c r="GL20" s="80">
        <f>IF($C20="",ROUND(MIN(1,IF(Input!$A$11="Weekly",GJ20/(Formulas!$A$3*1),GJ20/(Formulas!$A$3*2))),1),IF(TEXT(ISNUMBER($C20),"#####")="False",ROUND(MIN(1,IF(Input!$A$11="Weekly",GJ20/(Formulas!$A$3*1),GJ20/(Formulas!$A$3*2))),1),ROUND(MIN(1,IF(Input!$A$11="Weekly",GJ20/(Formulas!$A$3*1),GJ20/(Formulas!$A$3*2))),1)*$C20))</f>
        <v>0</v>
      </c>
      <c r="GM20" s="79"/>
      <c r="GN20" s="77"/>
      <c r="GO20" s="77"/>
      <c r="GP20" s="80">
        <f>IF($C20="",ROUND(MIN(1,IF(Input!$A$11="Weekly",GN20/(Formulas!$A$3*1),GN20/(Formulas!$A$3*2))),1),IF(TEXT(ISNUMBER($C20),"#####")="False",ROUND(MIN(1,IF(Input!$A$11="Weekly",GN20/(Formulas!$A$3*1),GN20/(Formulas!$A$3*2))),1),ROUND(MIN(1,IF(Input!$A$11="Weekly",GN20/(Formulas!$A$3*1),GN20/(Formulas!$A$3*2))),1)*$C20))</f>
        <v>0</v>
      </c>
      <c r="GQ20" s="79"/>
      <c r="GR20" s="77"/>
      <c r="GS20" s="77"/>
      <c r="GT20" s="80">
        <f>IF($C20="",ROUND(MIN(1,IF(Input!$A$11="Weekly",GR20/(Formulas!$A$3*1),GR20/(Formulas!$A$3*2))),1),IF(TEXT(ISNUMBER($C20),"#####")="False",ROUND(MIN(1,IF(Input!$A$11="Weekly",GR20/(Formulas!$A$3*1),GR20/(Formulas!$A$3*2))),1),ROUND(MIN(1,IF(Input!$A$11="Weekly",GR20/(Formulas!$A$3*1),GR20/(Formulas!$A$3*2))),1)*$C20))</f>
        <v>0</v>
      </c>
      <c r="GU20" s="79"/>
      <c r="GV20" s="77"/>
      <c r="GW20" s="77"/>
      <c r="GX20" s="80">
        <f>IF($C20="",ROUND(MIN(1,IF(Input!$A$11="Weekly",GV20/(Formulas!$A$3*1),GV20/(Formulas!$A$3*2))),1),IF(TEXT(ISNUMBER($C20),"#####")="False",ROUND(MIN(1,IF(Input!$A$11="Weekly",GV20/(Formulas!$A$3*1),GV20/(Formulas!$A$3*2))),1),ROUND(MIN(1,IF(Input!$A$11="Weekly",GV20/(Formulas!$A$3*1),GV20/(Formulas!$A$3*2))),1)*$C20))</f>
        <v>0</v>
      </c>
      <c r="GY20" s="79"/>
      <c r="GZ20" s="77"/>
      <c r="HA20" s="77"/>
      <c r="HB20" s="80">
        <f>IF($C20="",ROUND(MIN(1,IF(Input!$A$11="Weekly",GZ20/(Formulas!$A$3*1),GZ20/(Formulas!$A$3*2))),1),IF(TEXT(ISNUMBER($C20),"#####")="False",ROUND(MIN(1,IF(Input!$A$11="Weekly",GZ20/(Formulas!$A$3*1),GZ20/(Formulas!$A$3*2))),1),ROUND(MIN(1,IF(Input!$A$11="Weekly",GZ20/(Formulas!$A$3*1),GZ20/(Formulas!$A$3*2))),1)*$C20))</f>
        <v>0</v>
      </c>
      <c r="HC20" s="79"/>
      <c r="HD20" s="77"/>
      <c r="HE20" s="77"/>
      <c r="HF20" s="80">
        <f>IF($C20="",ROUND(MIN(1,IF(Input!$A$11="Weekly",HD20/(Formulas!$A$3*1),HD20/(Formulas!$A$3*2))),1),IF(TEXT(ISNUMBER($C20),"#####")="False",ROUND(MIN(1,IF(Input!$A$11="Weekly",HD20/(Formulas!$A$3*1),HD20/(Formulas!$A$3*2))),1),ROUND(MIN(1,IF(Input!$A$11="Weekly",HD20/(Formulas!$A$3*1),HD20/(Formulas!$A$3*2))),1)*$C20))</f>
        <v>0</v>
      </c>
      <c r="HG20" s="79"/>
      <c r="HH20" s="35"/>
      <c r="HI20" s="35">
        <f t="shared" si="0"/>
        <v>0</v>
      </c>
      <c r="HJ20" s="35"/>
      <c r="HK20" s="35">
        <f t="shared" si="1"/>
        <v>0</v>
      </c>
      <c r="HL20" s="35"/>
      <c r="HM20" s="35">
        <f t="shared" si="2"/>
        <v>0</v>
      </c>
      <c r="HN20" s="35"/>
      <c r="HO20" s="35">
        <f t="shared" si="3"/>
        <v>0</v>
      </c>
      <c r="HP20" s="35"/>
      <c r="HQ20" s="35"/>
      <c r="HR20" s="35"/>
      <c r="HS20" s="35"/>
      <c r="HT20" s="35"/>
    </row>
    <row r="21" spans="2:228" x14ac:dyDescent="0.25">
      <c r="B21" s="74"/>
      <c r="D21" s="77"/>
      <c r="E21" s="77"/>
      <c r="F21" s="80">
        <f>IF($C21="",ROUND(MIN(1,IF(Input!$A$11="Weekly",D21/(Formulas!$A$3*1),D21/(Formulas!$A$3*2))),1),IF(TEXT(ISNUMBER($C21),"#####")="False",ROUND(MIN(1,IF(Input!$A$11="Weekly",D21/(Formulas!$A$3*1),D21/(Formulas!$A$3*2))),1),ROUND(MIN(1,IF(Input!$A$11="Weekly",D21/(Formulas!$A$3*1),D21/(Formulas!$A$3*2))),1)*$C21))</f>
        <v>0</v>
      </c>
      <c r="G21" s="101"/>
      <c r="H21" s="77"/>
      <c r="I21" s="77"/>
      <c r="J21" s="80">
        <f>IF($C21="",ROUND(MIN(1,IF(Input!$A$11="Weekly",H21/(Formulas!$A$3*1),H21/(Formulas!$A$3*2))),1),IF(TEXT(ISNUMBER($C21),"#####")="False",ROUND(MIN(1,IF(Input!$A$11="Weekly",H21/(Formulas!$A$3*1),H21/(Formulas!$A$3*2))),1),ROUND(MIN(1,IF(Input!$A$11="Weekly",H21/(Formulas!$A$3*1),H21/(Formulas!$A$3*2))),1)*$C21))</f>
        <v>0</v>
      </c>
      <c r="K21" s="101"/>
      <c r="L21" s="77"/>
      <c r="M21" s="77"/>
      <c r="N21" s="80">
        <f>IF($C21="",ROUND(MIN(1,IF(Input!$A$11="Weekly",L21/(Formulas!$A$3*1),L21/(Formulas!$A$3*2))),1),IF(TEXT(ISNUMBER($C21),"#####")="False",ROUND(MIN(1,IF(Input!$A$11="Weekly",L21/(Formulas!$A$3*1),L21/(Formulas!$A$3*2))),1),ROUND(MIN(1,IF(Input!$A$11="Weekly",L21/(Formulas!$A$3*1),L21/(Formulas!$A$3*2))),1)*$C21))</f>
        <v>0</v>
      </c>
      <c r="O21" s="101"/>
      <c r="P21" s="77"/>
      <c r="Q21" s="77"/>
      <c r="R21" s="80">
        <f>IF($C21="",ROUND(MIN(1,IF(Input!$A$11="Weekly",P21/(Formulas!$A$3*1),P21/(Formulas!$A$3*2))),1),IF(TEXT(ISNUMBER($C21),"#####")="False",ROUND(MIN(1,IF(Input!$A$11="Weekly",P21/(Formulas!$A$3*1),P21/(Formulas!$A$3*2))),1),ROUND(MIN(1,IF(Input!$A$11="Weekly",P21/(Formulas!$A$3*1),P21/(Formulas!$A$3*2))),1)*$C21))</f>
        <v>0</v>
      </c>
      <c r="S21" s="101"/>
      <c r="T21" s="77"/>
      <c r="U21" s="77"/>
      <c r="V21" s="80">
        <f>IF($C21="",ROUND(MIN(1,IF(Input!$A$11="Weekly",T21/(Formulas!$A$3*1),T21/(Formulas!$A$3*2))),1),IF(TEXT(ISNUMBER($C21),"#####")="False",ROUND(MIN(1,IF(Input!$A$11="Weekly",T21/(Formulas!$A$3*1),T21/(Formulas!$A$3*2))),1),ROUND(MIN(1,IF(Input!$A$11="Weekly",T21/(Formulas!$A$3*1),T21/(Formulas!$A$3*2))),1)*$C21))</f>
        <v>0</v>
      </c>
      <c r="W21" s="101"/>
      <c r="X21" s="77"/>
      <c r="Y21" s="77"/>
      <c r="Z21" s="80">
        <f>IF($C21="",ROUND(MIN(1,IF(Input!$A$11="Weekly",X21/(Formulas!$A$3*1),X21/(Formulas!$A$3*2))),1),IF(TEXT(ISNUMBER($C21),"#####")="False",ROUND(MIN(1,IF(Input!$A$11="Weekly",X21/(Formulas!$A$3*1),X21/(Formulas!$A$3*2))),1),ROUND(MIN(1,IF(Input!$A$11="Weekly",X21/(Formulas!$A$3*1),X21/(Formulas!$A$3*2))),1)*$C21))</f>
        <v>0</v>
      </c>
      <c r="AA21" s="101"/>
      <c r="AB21" s="77"/>
      <c r="AC21" s="77"/>
      <c r="AD21" s="80">
        <f>IF($C21="",ROUND(MIN(1,IF(Input!$A$11="Weekly",AB21/(Formulas!$A$3*1),AB21/(Formulas!$A$3*2))),1),IF(TEXT(ISNUMBER($C21),"#####")="False",ROUND(MIN(1,IF(Input!$A$11="Weekly",AB21/(Formulas!$A$3*1),AB21/(Formulas!$A$3*2))),1),ROUND(MIN(1,IF(Input!$A$11="Weekly",AB21/(Formulas!$A$3*1),AB21/(Formulas!$A$3*2))),1)*$C21))</f>
        <v>0</v>
      </c>
      <c r="AE21" s="101"/>
      <c r="AF21" s="77"/>
      <c r="AG21" s="77"/>
      <c r="AH21" s="80">
        <f>IF($C21="",ROUND(MIN(1,IF(Input!$A$11="Weekly",AF21/(Formulas!$A$3*1),AF21/(Formulas!$A$3*2))),1),IF(TEXT(ISNUMBER($C21),"#####")="False",ROUND(MIN(1,IF(Input!$A$11="Weekly",AF21/(Formulas!$A$3*1),AF21/(Formulas!$A$3*2))),1),ROUND(MIN(1,IF(Input!$A$11="Weekly",AF21/(Formulas!$A$3*1),AF21/(Formulas!$A$3*2))),1)*$C21))</f>
        <v>0</v>
      </c>
      <c r="AI21" s="101"/>
      <c r="AJ21" s="77"/>
      <c r="AK21" s="77"/>
      <c r="AL21" s="80">
        <f>IF($C21="",ROUND(MIN(1,IF(Input!$A$11="Weekly",AJ21/(Formulas!$A$3*1),AJ21/(Formulas!$A$3*2))),1),IF(TEXT(ISNUMBER($C21),"#####")="False",ROUND(MIN(1,IF(Input!$A$11="Weekly",AJ21/(Formulas!$A$3*1),AJ21/(Formulas!$A$3*2))),1),ROUND(MIN(1,IF(Input!$A$11="Weekly",AJ21/(Formulas!$A$3*1),AJ21/(Formulas!$A$3*2))),1)*$C21))</f>
        <v>0</v>
      </c>
      <c r="AM21" s="101"/>
      <c r="AN21" s="77"/>
      <c r="AO21" s="77"/>
      <c r="AP21" s="80">
        <f>IF($C21="",ROUND(MIN(1,IF(Input!$A$11="Weekly",AN21/(Formulas!$A$3*1),AN21/(Formulas!$A$3*2))),1),IF(TEXT(ISNUMBER($C21),"#####")="False",ROUND(MIN(1,IF(Input!$A$11="Weekly",AN21/(Formulas!$A$3*1),AN21/(Formulas!$A$3*2))),1),ROUND(MIN(1,IF(Input!$A$11="Weekly",AN21/(Formulas!$A$3*1),AN21/(Formulas!$A$3*2))),1)*$C21))</f>
        <v>0</v>
      </c>
      <c r="AQ21" s="101"/>
      <c r="AR21" s="77"/>
      <c r="AS21" s="77"/>
      <c r="AT21" s="80">
        <f>IF($C21="",ROUND(MIN(1,IF(Input!$A$11="Weekly",AR21/(Formulas!$A$3*1),AR21/(Formulas!$A$3*2))),1),IF(TEXT(ISNUMBER($C21),"#####")="False",ROUND(MIN(1,IF(Input!$A$11="Weekly",AR21/(Formulas!$A$3*1),AR21/(Formulas!$A$3*2))),1),ROUND(MIN(1,IF(Input!$A$11="Weekly",AR21/(Formulas!$A$3*1),AR21/(Formulas!$A$3*2))),1)*$C21))</f>
        <v>0</v>
      </c>
      <c r="AU21" s="101"/>
      <c r="AV21" s="77"/>
      <c r="AW21" s="77"/>
      <c r="AX21" s="80">
        <f>IF($C21="",ROUND(MIN(1,IF(Input!$A$11="Weekly",AV21/(Formulas!$A$3*1),AV21/(Formulas!$A$3*2))),1),IF(TEXT(ISNUMBER($C21),"#####")="False",ROUND(MIN(1,IF(Input!$A$11="Weekly",AV21/(Formulas!$A$3*1),AV21/(Formulas!$A$3*2))),1),ROUND(MIN(1,IF(Input!$A$11="Weekly",AV21/(Formulas!$A$3*1),AV21/(Formulas!$A$3*2))),1)*$C21))</f>
        <v>0</v>
      </c>
      <c r="AY21" s="101"/>
      <c r="AZ21" s="77"/>
      <c r="BA21" s="77"/>
      <c r="BB21" s="80">
        <f>IF($C21="",ROUND(MIN(1,IF(Input!$A$11="Weekly",AZ21/(Formulas!$A$3*1),AZ21/(Formulas!$A$3*2))),1),IF(TEXT(ISNUMBER($C21),"#####")="False",ROUND(MIN(1,IF(Input!$A$11="Weekly",AZ21/(Formulas!$A$3*1),AZ21/(Formulas!$A$3*2))),1),ROUND(MIN(1,IF(Input!$A$11="Weekly",AZ21/(Formulas!$A$3*1),AZ21/(Formulas!$A$3*2))),1)*$C21))</f>
        <v>0</v>
      </c>
      <c r="BC21" s="101"/>
      <c r="BD21" s="77"/>
      <c r="BE21" s="77"/>
      <c r="BF21" s="80">
        <f>IF($C21="",ROUND(MIN(1,IF(Input!$A$11="Weekly",BD21/(Formulas!$A$3*1),BD21/(Formulas!$A$3*2))),1),IF(TEXT(ISNUMBER($C21),"#####")="False",ROUND(MIN(1,IF(Input!$A$11="Weekly",BD21/(Formulas!$A$3*1),BD21/(Formulas!$A$3*2))),1),ROUND(MIN(1,IF(Input!$A$11="Weekly",BD21/(Formulas!$A$3*1),BD21/(Formulas!$A$3*2))),1)*$C21))</f>
        <v>0</v>
      </c>
      <c r="BG21" s="101"/>
      <c r="BH21" s="77"/>
      <c r="BI21" s="77"/>
      <c r="BJ21" s="80">
        <f>IF($C21="",ROUND(MIN(1,IF(Input!$A$11="Weekly",BH21/(Formulas!$A$3*1),BH21/(Formulas!$A$3*2))),1),IF(TEXT(ISNUMBER($C21),"#####")="False",ROUND(MIN(1,IF(Input!$A$11="Weekly",BH21/(Formulas!$A$3*1),BH21/(Formulas!$A$3*2))),1),ROUND(MIN(1,IF(Input!$A$11="Weekly",BH21/(Formulas!$A$3*1),BH21/(Formulas!$A$3*2))),1)*$C21))</f>
        <v>0</v>
      </c>
      <c r="BK21" s="101"/>
      <c r="BL21" s="77"/>
      <c r="BM21" s="77"/>
      <c r="BN21" s="80">
        <f>IF($C21="",ROUND(MIN(1,IF(Input!$A$11="Weekly",BL21/(Formulas!$A$3*1),BL21/(Formulas!$A$3*2))),1),IF(TEXT(ISNUMBER($C21),"#####")="False",ROUND(MIN(1,IF(Input!$A$11="Weekly",BL21/(Formulas!$A$3*1),BL21/(Formulas!$A$3*2))),1),ROUND(MIN(1,IF(Input!$A$11="Weekly",BL21/(Formulas!$A$3*1),BL21/(Formulas!$A$3*2))),1)*$C21))</f>
        <v>0</v>
      </c>
      <c r="BO21" s="101"/>
      <c r="BP21" s="77"/>
      <c r="BQ21" s="77"/>
      <c r="BR21" s="80">
        <f>IF($C21="",ROUND(MIN(1,IF(Input!$A$11="Weekly",BP21/(Formulas!$A$3*1),BP21/(Formulas!$A$3*2))),1),IF(TEXT(ISNUMBER($C21),"#####")="False",ROUND(MIN(1,IF(Input!$A$11="Weekly",BP21/(Formulas!$A$3*1),BP21/(Formulas!$A$3*2))),1),ROUND(MIN(1,IF(Input!$A$11="Weekly",BP21/(Formulas!$A$3*1),BP21/(Formulas!$A$3*2))),1)*$C21))</f>
        <v>0</v>
      </c>
      <c r="BS21" s="101"/>
      <c r="BT21" s="77"/>
      <c r="BU21" s="77"/>
      <c r="BV21" s="80">
        <f>IF($C21="",ROUND(MIN(1,IF(Input!$A$11="Weekly",BT21/(Formulas!$A$3*1),BT21/(Formulas!$A$3*2))),1),IF(TEXT(ISNUMBER($C21),"#####")="False",ROUND(MIN(1,IF(Input!$A$11="Weekly",BT21/(Formulas!$A$3*1),BT21/(Formulas!$A$3*2))),1),ROUND(MIN(1,IF(Input!$A$11="Weekly",BT21/(Formulas!$A$3*1),BT21/(Formulas!$A$3*2))),1)*$C21))</f>
        <v>0</v>
      </c>
      <c r="BW21" s="101"/>
      <c r="BX21" s="77"/>
      <c r="BY21" s="77"/>
      <c r="BZ21" s="80">
        <f>IF($C21="",ROUND(MIN(1,IF(Input!$A$11="Weekly",BX21/(Formulas!$A$3*1),BX21/(Formulas!$A$3*2))),1),IF(TEXT(ISNUMBER($C21),"#####")="False",ROUND(MIN(1,IF(Input!$A$11="Weekly",BX21/(Formulas!$A$3*1),BX21/(Formulas!$A$3*2))),1),ROUND(MIN(1,IF(Input!$A$11="Weekly",BX21/(Formulas!$A$3*1),BX21/(Formulas!$A$3*2))),1)*$C21))</f>
        <v>0</v>
      </c>
      <c r="CA21" s="101"/>
      <c r="CB21" s="77"/>
      <c r="CC21" s="77"/>
      <c r="CD21" s="80">
        <f>IF($C21="",ROUND(MIN(1,IF(Input!$A$11="Weekly",CB21/(Formulas!$A$3*1),CB21/(Formulas!$A$3*2))),1),IF(TEXT(ISNUMBER($C21),"#####")="False",ROUND(MIN(1,IF(Input!$A$11="Weekly",CB21/(Formulas!$A$3*1),CB21/(Formulas!$A$3*2))),1),ROUND(MIN(1,IF(Input!$A$11="Weekly",CB21/(Formulas!$A$3*1),CB21/(Formulas!$A$3*2))),1)*$C21))</f>
        <v>0</v>
      </c>
      <c r="CE21" s="101"/>
      <c r="CF21" s="77"/>
      <c r="CG21" s="77"/>
      <c r="CH21" s="80">
        <f>IF($C21="",ROUND(MIN(1,IF(Input!$A$11="Weekly",CF21/(Formulas!$A$3*1),CF21/(Formulas!$A$3*2))),1),IF(TEXT(ISNUMBER($C21),"#####")="False",ROUND(MIN(1,IF(Input!$A$11="Weekly",CF21/(Formulas!$A$3*1),CF21/(Formulas!$A$3*2))),1),ROUND(MIN(1,IF(Input!$A$11="Weekly",CF21/(Formulas!$A$3*1),CF21/(Formulas!$A$3*2))),1)*$C21))</f>
        <v>0</v>
      </c>
      <c r="CI21" s="101"/>
      <c r="CJ21" s="77"/>
      <c r="CK21" s="77"/>
      <c r="CL21" s="80">
        <f>IF($C21="",ROUND(MIN(1,IF(Input!$A$11="Weekly",CJ21/(Formulas!$A$3*1),CJ21/(Formulas!$A$3*2))),1),IF(TEXT(ISNUMBER($C21),"#####")="False",ROUND(MIN(1,IF(Input!$A$11="Weekly",CJ21/(Formulas!$A$3*1),CJ21/(Formulas!$A$3*2))),1),ROUND(MIN(1,IF(Input!$A$11="Weekly",CJ21/(Formulas!$A$3*1),CJ21/(Formulas!$A$3*2))),1)*$C21))</f>
        <v>0</v>
      </c>
      <c r="CM21" s="101"/>
      <c r="CN21" s="77"/>
      <c r="CO21" s="77"/>
      <c r="CP21" s="80">
        <f>IF($C21="",ROUND(MIN(1,IF(Input!$A$11="Weekly",CN21/(Formulas!$A$3*1),CN21/(Formulas!$A$3*2))),1),IF(TEXT(ISNUMBER($C21),"#####")="False",ROUND(MIN(1,IF(Input!$A$11="Weekly",CN21/(Formulas!$A$3*1),CN21/(Formulas!$A$3*2))),1),ROUND(MIN(1,IF(Input!$A$11="Weekly",CN21/(Formulas!$A$3*1),CN21/(Formulas!$A$3*2))),1)*$C21))</f>
        <v>0</v>
      </c>
      <c r="CQ21" s="101"/>
      <c r="CR21" s="77"/>
      <c r="CS21" s="77"/>
      <c r="CT21" s="80">
        <f>IF($C21="",ROUND(MIN(1,IF(Input!$A$11="Weekly",CR21/(Formulas!$A$3*1),CR21/(Formulas!$A$3*2))),1),IF(TEXT(ISNUMBER($C21),"#####")="False",ROUND(MIN(1,IF(Input!$A$11="Weekly",CR21/(Formulas!$A$3*1),CR21/(Formulas!$A$3*2))),1),ROUND(MIN(1,IF(Input!$A$11="Weekly",CR21/(Formulas!$A$3*1),CR21/(Formulas!$A$3*2))),1)*$C21))</f>
        <v>0</v>
      </c>
      <c r="CU21" s="101"/>
      <c r="CV21" s="77"/>
      <c r="CW21" s="77"/>
      <c r="CX21" s="80">
        <f>IF($C21="",ROUND(MIN(1,IF(Input!$A$11="Weekly",CV21/(Formulas!$A$3*1),CV21/(Formulas!$A$3*2))),1),IF(TEXT(ISNUMBER($C21),"#####")="False",ROUND(MIN(1,IF(Input!$A$11="Weekly",CV21/(Formulas!$A$3*1),CV21/(Formulas!$A$3*2))),1),ROUND(MIN(1,IF(Input!$A$11="Weekly",CV21/(Formulas!$A$3*1),CV21/(Formulas!$A$3*2))),1)*$C21))</f>
        <v>0</v>
      </c>
      <c r="CY21" s="101"/>
      <c r="CZ21" s="77"/>
      <c r="DA21" s="77"/>
      <c r="DB21" s="80">
        <f>IF($C21="",ROUND(MIN(1,IF(Input!$A$11="Weekly",CZ21/(Formulas!$A$3*1),CZ21/(Formulas!$A$3*2))),1),IF(TEXT(ISNUMBER($C21),"#####")="False",ROUND(MIN(1,IF(Input!$A$11="Weekly",CZ21/(Formulas!$A$3*1),CZ21/(Formulas!$A$3*2))),1),ROUND(MIN(1,IF(Input!$A$11="Weekly",CZ21/(Formulas!$A$3*1),CZ21/(Formulas!$A$3*2))),1)*$C21))</f>
        <v>0</v>
      </c>
      <c r="DC21" s="79"/>
      <c r="DD21" s="77"/>
      <c r="DE21" s="77"/>
      <c r="DF21" s="80">
        <f>IF($C21="",ROUND(MIN(1,IF(Input!$A$11="Weekly",DD21/(Formulas!$A$3*1),DD21/(Formulas!$A$3*2))),1),IF(TEXT(ISNUMBER($C21),"#####")="False",ROUND(MIN(1,IF(Input!$A$11="Weekly",DD21/(Formulas!$A$3*1),DD21/(Formulas!$A$3*2))),1),ROUND(MIN(1,IF(Input!$A$11="Weekly",DD21/(Formulas!$A$3*1),DD21/(Formulas!$A$3*2))),1)*$C21))</f>
        <v>0</v>
      </c>
      <c r="DG21" s="79"/>
      <c r="DH21" s="77"/>
      <c r="DI21" s="77"/>
      <c r="DJ21" s="80">
        <f>IF($C21="",ROUND(MIN(1,IF(Input!$A$11="Weekly",DH21/(Formulas!$A$3*1),DH21/(Formulas!$A$3*2))),1),IF(TEXT(ISNUMBER($C21),"#####")="False",ROUND(MIN(1,IF(Input!$A$11="Weekly",DH21/(Formulas!$A$3*1),DH21/(Formulas!$A$3*2))),1),ROUND(MIN(1,IF(Input!$A$11="Weekly",DH21/(Formulas!$A$3*1),DH21/(Formulas!$A$3*2))),1)*$C21))</f>
        <v>0</v>
      </c>
      <c r="DK21" s="79"/>
      <c r="DL21" s="77"/>
      <c r="DM21" s="77"/>
      <c r="DN21" s="80">
        <f>IF($C21="",ROUND(MIN(1,IF(Input!$A$11="Weekly",DL21/(Formulas!$A$3*1),DL21/(Formulas!$A$3*2))),1),IF(TEXT(ISNUMBER($C21),"#####")="False",ROUND(MIN(1,IF(Input!$A$11="Weekly",DL21/(Formulas!$A$3*1),DL21/(Formulas!$A$3*2))),1),ROUND(MIN(1,IF(Input!$A$11="Weekly",DL21/(Formulas!$A$3*1),DL21/(Formulas!$A$3*2))),1)*$C21))</f>
        <v>0</v>
      </c>
      <c r="DO21" s="79"/>
      <c r="DP21" s="77"/>
      <c r="DQ21" s="77"/>
      <c r="DR21" s="80">
        <f>IF($C21="",ROUND(MIN(1,IF(Input!$A$11="Weekly",DP21/(Formulas!$A$3*1),DP21/(Formulas!$A$3*2))),1),IF(TEXT(ISNUMBER($C21),"#####")="False",ROUND(MIN(1,IF(Input!$A$11="Weekly",DP21/(Formulas!$A$3*1),DP21/(Formulas!$A$3*2))),1),ROUND(MIN(1,IF(Input!$A$11="Weekly",DP21/(Formulas!$A$3*1),DP21/(Formulas!$A$3*2))),1)*$C21))</f>
        <v>0</v>
      </c>
      <c r="DS21" s="79"/>
      <c r="DT21" s="77"/>
      <c r="DU21" s="77"/>
      <c r="DV21" s="80">
        <f>IF($C21="",ROUND(MIN(1,IF(Input!$A$11="Weekly",DT21/(Formulas!$A$3*1),DT21/(Formulas!$A$3*2))),1),IF(TEXT(ISNUMBER($C21),"#####")="False",ROUND(MIN(1,IF(Input!$A$11="Weekly",DT21/(Formulas!$A$3*1),DT21/(Formulas!$A$3*2))),1),ROUND(MIN(1,IF(Input!$A$11="Weekly",DT21/(Formulas!$A$3*1),DT21/(Formulas!$A$3*2))),1)*$C21))</f>
        <v>0</v>
      </c>
      <c r="DW21" s="79"/>
      <c r="DX21" s="77"/>
      <c r="DY21" s="77"/>
      <c r="DZ21" s="80">
        <f>IF($C21="",ROUND(MIN(1,IF(Input!$A$11="Weekly",DX21/(Formulas!$A$3*1),DX21/(Formulas!$A$3*2))),1),IF(TEXT(ISNUMBER($C21),"#####")="False",ROUND(MIN(1,IF(Input!$A$11="Weekly",DX21/(Formulas!$A$3*1),DX21/(Formulas!$A$3*2))),1),ROUND(MIN(1,IF(Input!$A$11="Weekly",DX21/(Formulas!$A$3*1),DX21/(Formulas!$A$3*2))),1)*$C21))</f>
        <v>0</v>
      </c>
      <c r="EA21" s="79"/>
      <c r="EB21" s="77"/>
      <c r="EC21" s="77"/>
      <c r="ED21" s="80">
        <f>IF($C21="",ROUND(MIN(1,IF(Input!$A$11="Weekly",EB21/(Formulas!$A$3*1),EB21/(Formulas!$A$3*2))),1),IF(TEXT(ISNUMBER($C21),"#####")="False",ROUND(MIN(1,IF(Input!$A$11="Weekly",EB21/(Formulas!$A$3*1),EB21/(Formulas!$A$3*2))),1),ROUND(MIN(1,IF(Input!$A$11="Weekly",EB21/(Formulas!$A$3*1),EB21/(Formulas!$A$3*2))),1)*$C21))</f>
        <v>0</v>
      </c>
      <c r="EE21" s="79"/>
      <c r="EF21" s="77"/>
      <c r="EG21" s="77"/>
      <c r="EH21" s="80">
        <f>IF($C21="",ROUND(MIN(1,IF(Input!$A$11="Weekly",EF21/(Formulas!$A$3*1),EF21/(Formulas!$A$3*2))),1),IF(TEXT(ISNUMBER($C21),"#####")="False",ROUND(MIN(1,IF(Input!$A$11="Weekly",EF21/(Formulas!$A$3*1),EF21/(Formulas!$A$3*2))),1),ROUND(MIN(1,IF(Input!$A$11="Weekly",EF21/(Formulas!$A$3*1),EF21/(Formulas!$A$3*2))),1)*$C21))</f>
        <v>0</v>
      </c>
      <c r="EI21" s="79"/>
      <c r="EJ21" s="77"/>
      <c r="EK21" s="77"/>
      <c r="EL21" s="80">
        <f>IF($C21="",ROUND(MIN(1,IF(Input!$A$11="Weekly",EJ21/(Formulas!$A$3*1),EJ21/(Formulas!$A$3*2))),1),IF(TEXT(ISNUMBER($C21),"#####")="False",ROUND(MIN(1,IF(Input!$A$11="Weekly",EJ21/(Formulas!$A$3*1),EJ21/(Formulas!$A$3*2))),1),ROUND(MIN(1,IF(Input!$A$11="Weekly",EJ21/(Formulas!$A$3*1),EJ21/(Formulas!$A$3*2))),1)*$C21))</f>
        <v>0</v>
      </c>
      <c r="EM21" s="79"/>
      <c r="EN21" s="77"/>
      <c r="EO21" s="77"/>
      <c r="EP21" s="80">
        <f>IF($C21="",ROUND(MIN(1,IF(Input!$A$11="Weekly",EN21/(Formulas!$A$3*1),EN21/(Formulas!$A$3*2))),1),IF(TEXT(ISNUMBER($C21),"#####")="False",ROUND(MIN(1,IF(Input!$A$11="Weekly",EN21/(Formulas!$A$3*1),EN21/(Formulas!$A$3*2))),1),ROUND(MIN(1,IF(Input!$A$11="Weekly",EN21/(Formulas!$A$3*1),EN21/(Formulas!$A$3*2))),1)*$C21))</f>
        <v>0</v>
      </c>
      <c r="EQ21" s="79"/>
      <c r="ER21" s="77"/>
      <c r="ES21" s="77"/>
      <c r="ET21" s="80">
        <f>IF($C21="",ROUND(MIN(1,IF(Input!$A$11="Weekly",ER21/(Formulas!$A$3*1),ER21/(Formulas!$A$3*2))),1),IF(TEXT(ISNUMBER($C21),"#####")="False",ROUND(MIN(1,IF(Input!$A$11="Weekly",ER21/(Formulas!$A$3*1),ER21/(Formulas!$A$3*2))),1),ROUND(MIN(1,IF(Input!$A$11="Weekly",ER21/(Formulas!$A$3*1),ER21/(Formulas!$A$3*2))),1)*$C21))</f>
        <v>0</v>
      </c>
      <c r="EU21" s="79"/>
      <c r="EV21" s="77"/>
      <c r="EW21" s="77"/>
      <c r="EX21" s="80">
        <f>IF($C21="",ROUND(MIN(1,IF(Input!$A$11="Weekly",EV21/(Formulas!$A$3*1),EV21/(Formulas!$A$3*2))),1),IF(TEXT(ISNUMBER($C21),"#####")="False",ROUND(MIN(1,IF(Input!$A$11="Weekly",EV21/(Formulas!$A$3*1),EV21/(Formulas!$A$3*2))),1),ROUND(MIN(1,IF(Input!$A$11="Weekly",EV21/(Formulas!$A$3*1),EV21/(Formulas!$A$3*2))),1)*$C21))</f>
        <v>0</v>
      </c>
      <c r="EY21" s="79"/>
      <c r="EZ21" s="77"/>
      <c r="FA21" s="77"/>
      <c r="FB21" s="80">
        <f>IF($C21="",ROUND(MIN(1,IF(Input!$A$11="Weekly",EZ21/(Formulas!$A$3*1),EZ21/(Formulas!$A$3*2))),1),IF(TEXT(ISNUMBER($C21),"#####")="False",ROUND(MIN(1,IF(Input!$A$11="Weekly",EZ21/(Formulas!$A$3*1),EZ21/(Formulas!$A$3*2))),1),ROUND(MIN(1,IF(Input!$A$11="Weekly",EZ21/(Formulas!$A$3*1),EZ21/(Formulas!$A$3*2))),1)*$C21))</f>
        <v>0</v>
      </c>
      <c r="FC21" s="79"/>
      <c r="FD21" s="77"/>
      <c r="FE21" s="77"/>
      <c r="FF21" s="80">
        <f>IF($C21="",ROUND(MIN(1,IF(Input!$A$11="Weekly",FD21/(Formulas!$A$3*1),FD21/(Formulas!$A$3*2))),1),IF(TEXT(ISNUMBER($C21),"#####")="False",ROUND(MIN(1,IF(Input!$A$11="Weekly",FD21/(Formulas!$A$3*1),FD21/(Formulas!$A$3*2))),1),ROUND(MIN(1,IF(Input!$A$11="Weekly",FD21/(Formulas!$A$3*1),FD21/(Formulas!$A$3*2))),1)*$C21))</f>
        <v>0</v>
      </c>
      <c r="FG21" s="79"/>
      <c r="FH21" s="77"/>
      <c r="FI21" s="77"/>
      <c r="FJ21" s="80">
        <f>IF($C21="",ROUND(MIN(1,IF(Input!$A$11="Weekly",FH21/(Formulas!$A$3*1),FH21/(Formulas!$A$3*2))),1),IF(TEXT(ISNUMBER($C21),"#####")="False",ROUND(MIN(1,IF(Input!$A$11="Weekly",FH21/(Formulas!$A$3*1),FH21/(Formulas!$A$3*2))),1),ROUND(MIN(1,IF(Input!$A$11="Weekly",FH21/(Formulas!$A$3*1),FH21/(Formulas!$A$3*2))),1)*$C21))</f>
        <v>0</v>
      </c>
      <c r="FK21" s="79"/>
      <c r="FL21" s="77"/>
      <c r="FM21" s="77"/>
      <c r="FN21" s="80">
        <f>IF($C21="",ROUND(MIN(1,IF(Input!$A$11="Weekly",FL21/(Formulas!$A$3*1),FL21/(Formulas!$A$3*2))),1),IF(TEXT(ISNUMBER($C21),"#####")="False",ROUND(MIN(1,IF(Input!$A$11="Weekly",FL21/(Formulas!$A$3*1),FL21/(Formulas!$A$3*2))),1),ROUND(MIN(1,IF(Input!$A$11="Weekly",FL21/(Formulas!$A$3*1),FL21/(Formulas!$A$3*2))),1)*$C21))</f>
        <v>0</v>
      </c>
      <c r="FO21" s="79"/>
      <c r="FP21" s="77"/>
      <c r="FQ21" s="77"/>
      <c r="FR21" s="80">
        <f>IF($C21="",ROUND(MIN(1,IF(Input!$A$11="Weekly",FP21/(Formulas!$A$3*1),FP21/(Formulas!$A$3*2))),1),IF(TEXT(ISNUMBER($C21),"#####")="False",ROUND(MIN(1,IF(Input!$A$11="Weekly",FP21/(Formulas!$A$3*1),FP21/(Formulas!$A$3*2))),1),ROUND(MIN(1,IF(Input!$A$11="Weekly",FP21/(Formulas!$A$3*1),FP21/(Formulas!$A$3*2))),1)*$C21))</f>
        <v>0</v>
      </c>
      <c r="FS21" s="79"/>
      <c r="FT21" s="77"/>
      <c r="FU21" s="77"/>
      <c r="FV21" s="80">
        <f>IF($C21="",ROUND(MIN(1,IF(Input!$A$11="Weekly",FT21/(Formulas!$A$3*1),FT21/(Formulas!$A$3*2))),1),IF(TEXT(ISNUMBER($C21),"#####")="False",ROUND(MIN(1,IF(Input!$A$11="Weekly",FT21/(Formulas!$A$3*1),FT21/(Formulas!$A$3*2))),1),ROUND(MIN(1,IF(Input!$A$11="Weekly",FT21/(Formulas!$A$3*1),FT21/(Formulas!$A$3*2))),1)*$C21))</f>
        <v>0</v>
      </c>
      <c r="FW21" s="79"/>
      <c r="FX21" s="77"/>
      <c r="FY21" s="77"/>
      <c r="FZ21" s="80">
        <f>IF($C21="",ROUND(MIN(1,IF(Input!$A$11="Weekly",FX21/(Formulas!$A$3*1),FX21/(Formulas!$A$3*2))),1),IF(TEXT(ISNUMBER($C21),"#####")="False",ROUND(MIN(1,IF(Input!$A$11="Weekly",FX21/(Formulas!$A$3*1),FX21/(Formulas!$A$3*2))),1),ROUND(MIN(1,IF(Input!$A$11="Weekly",FX21/(Formulas!$A$3*1),FX21/(Formulas!$A$3*2))),1)*$C21))</f>
        <v>0</v>
      </c>
      <c r="GA21" s="79"/>
      <c r="GB21" s="77"/>
      <c r="GC21" s="77"/>
      <c r="GD21" s="80">
        <f>IF($C21="",ROUND(MIN(1,IF(Input!$A$11="Weekly",GB21/(Formulas!$A$3*1),GB21/(Formulas!$A$3*2))),1),IF(TEXT(ISNUMBER($C21),"#####")="False",ROUND(MIN(1,IF(Input!$A$11="Weekly",GB21/(Formulas!$A$3*1),GB21/(Formulas!$A$3*2))),1),ROUND(MIN(1,IF(Input!$A$11="Weekly",GB21/(Formulas!$A$3*1),GB21/(Formulas!$A$3*2))),1)*$C21))</f>
        <v>0</v>
      </c>
      <c r="GE21" s="79"/>
      <c r="GF21" s="77"/>
      <c r="GG21" s="77"/>
      <c r="GH21" s="80">
        <f>IF($C21="",ROUND(MIN(1,IF(Input!$A$11="Weekly",GF21/(Formulas!$A$3*1),GF21/(Formulas!$A$3*2))),1),IF(TEXT(ISNUMBER($C21),"#####")="False",ROUND(MIN(1,IF(Input!$A$11="Weekly",GF21/(Formulas!$A$3*1),GF21/(Formulas!$A$3*2))),1),ROUND(MIN(1,IF(Input!$A$11="Weekly",GF21/(Formulas!$A$3*1),GF21/(Formulas!$A$3*2))),1)*$C21))</f>
        <v>0</v>
      </c>
      <c r="GI21" s="79"/>
      <c r="GJ21" s="77"/>
      <c r="GK21" s="77"/>
      <c r="GL21" s="80">
        <f>IF($C21="",ROUND(MIN(1,IF(Input!$A$11="Weekly",GJ21/(Formulas!$A$3*1),GJ21/(Formulas!$A$3*2))),1),IF(TEXT(ISNUMBER($C21),"#####")="False",ROUND(MIN(1,IF(Input!$A$11="Weekly",GJ21/(Formulas!$A$3*1),GJ21/(Formulas!$A$3*2))),1),ROUND(MIN(1,IF(Input!$A$11="Weekly",GJ21/(Formulas!$A$3*1),GJ21/(Formulas!$A$3*2))),1)*$C21))</f>
        <v>0</v>
      </c>
      <c r="GM21" s="79"/>
      <c r="GN21" s="77"/>
      <c r="GO21" s="77"/>
      <c r="GP21" s="80">
        <f>IF($C21="",ROUND(MIN(1,IF(Input!$A$11="Weekly",GN21/(Formulas!$A$3*1),GN21/(Formulas!$A$3*2))),1),IF(TEXT(ISNUMBER($C21),"#####")="False",ROUND(MIN(1,IF(Input!$A$11="Weekly",GN21/(Formulas!$A$3*1),GN21/(Formulas!$A$3*2))),1),ROUND(MIN(1,IF(Input!$A$11="Weekly",GN21/(Formulas!$A$3*1),GN21/(Formulas!$A$3*2))),1)*$C21))</f>
        <v>0</v>
      </c>
      <c r="GQ21" s="79"/>
      <c r="GR21" s="77"/>
      <c r="GS21" s="77"/>
      <c r="GT21" s="80">
        <f>IF($C21="",ROUND(MIN(1,IF(Input!$A$11="Weekly",GR21/(Formulas!$A$3*1),GR21/(Formulas!$A$3*2))),1),IF(TEXT(ISNUMBER($C21),"#####")="False",ROUND(MIN(1,IF(Input!$A$11="Weekly",GR21/(Formulas!$A$3*1),GR21/(Formulas!$A$3*2))),1),ROUND(MIN(1,IF(Input!$A$11="Weekly",GR21/(Formulas!$A$3*1),GR21/(Formulas!$A$3*2))),1)*$C21))</f>
        <v>0</v>
      </c>
      <c r="GU21" s="79"/>
      <c r="GV21" s="77"/>
      <c r="GW21" s="77"/>
      <c r="GX21" s="80">
        <f>IF($C21="",ROUND(MIN(1,IF(Input!$A$11="Weekly",GV21/(Formulas!$A$3*1),GV21/(Formulas!$A$3*2))),1),IF(TEXT(ISNUMBER($C21),"#####")="False",ROUND(MIN(1,IF(Input!$A$11="Weekly",GV21/(Formulas!$A$3*1),GV21/(Formulas!$A$3*2))),1),ROUND(MIN(1,IF(Input!$A$11="Weekly",GV21/(Formulas!$A$3*1),GV21/(Formulas!$A$3*2))),1)*$C21))</f>
        <v>0</v>
      </c>
      <c r="GY21" s="79"/>
      <c r="GZ21" s="77"/>
      <c r="HA21" s="77"/>
      <c r="HB21" s="80">
        <f>IF($C21="",ROUND(MIN(1,IF(Input!$A$11="Weekly",GZ21/(Formulas!$A$3*1),GZ21/(Formulas!$A$3*2))),1),IF(TEXT(ISNUMBER($C21),"#####")="False",ROUND(MIN(1,IF(Input!$A$11="Weekly",GZ21/(Formulas!$A$3*1),GZ21/(Formulas!$A$3*2))),1),ROUND(MIN(1,IF(Input!$A$11="Weekly",GZ21/(Formulas!$A$3*1),GZ21/(Formulas!$A$3*2))),1)*$C21))</f>
        <v>0</v>
      </c>
      <c r="HC21" s="79"/>
      <c r="HD21" s="77"/>
      <c r="HE21" s="77"/>
      <c r="HF21" s="80">
        <f>IF($C21="",ROUND(MIN(1,IF(Input!$A$11="Weekly",HD21/(Formulas!$A$3*1),HD21/(Formulas!$A$3*2))),1),IF(TEXT(ISNUMBER($C21),"#####")="False",ROUND(MIN(1,IF(Input!$A$11="Weekly",HD21/(Formulas!$A$3*1),HD21/(Formulas!$A$3*2))),1),ROUND(MIN(1,IF(Input!$A$11="Weekly",HD21/(Formulas!$A$3*1),HD21/(Formulas!$A$3*2))),1)*$C21))</f>
        <v>0</v>
      </c>
      <c r="HG21" s="79"/>
      <c r="HH21" s="35"/>
      <c r="HI21" s="35">
        <f t="shared" si="0"/>
        <v>0</v>
      </c>
      <c r="HJ21" s="35"/>
      <c r="HK21" s="35">
        <f t="shared" si="1"/>
        <v>0</v>
      </c>
      <c r="HL21" s="35"/>
      <c r="HM21" s="35">
        <f t="shared" si="2"/>
        <v>0</v>
      </c>
      <c r="HN21" s="35"/>
      <c r="HO21" s="35">
        <f t="shared" si="3"/>
        <v>0</v>
      </c>
      <c r="HP21" s="35"/>
      <c r="HQ21" s="35"/>
      <c r="HR21" s="35"/>
      <c r="HS21" s="35"/>
      <c r="HT21" s="35"/>
    </row>
    <row r="22" spans="2:228" x14ac:dyDescent="0.25">
      <c r="B22" s="74"/>
      <c r="D22" s="77"/>
      <c r="E22" s="77"/>
      <c r="F22" s="80">
        <f>IF($C22="",ROUND(MIN(1,IF(Input!$A$11="Weekly",D22/(Formulas!$A$3*1),D22/(Formulas!$A$3*2))),1),IF(TEXT(ISNUMBER($C22),"#####")="False",ROUND(MIN(1,IF(Input!$A$11="Weekly",D22/(Formulas!$A$3*1),D22/(Formulas!$A$3*2))),1),ROUND(MIN(1,IF(Input!$A$11="Weekly",D22/(Formulas!$A$3*1),D22/(Formulas!$A$3*2))),1)*$C22))</f>
        <v>0</v>
      </c>
      <c r="G22" s="101"/>
      <c r="H22" s="77"/>
      <c r="I22" s="77"/>
      <c r="J22" s="80">
        <f>IF($C22="",ROUND(MIN(1,IF(Input!$A$11="Weekly",H22/(Formulas!$A$3*1),H22/(Formulas!$A$3*2))),1),IF(TEXT(ISNUMBER($C22),"#####")="False",ROUND(MIN(1,IF(Input!$A$11="Weekly",H22/(Formulas!$A$3*1),H22/(Formulas!$A$3*2))),1),ROUND(MIN(1,IF(Input!$A$11="Weekly",H22/(Formulas!$A$3*1),H22/(Formulas!$A$3*2))),1)*$C22))</f>
        <v>0</v>
      </c>
      <c r="K22" s="101"/>
      <c r="L22" s="77"/>
      <c r="M22" s="77"/>
      <c r="N22" s="80">
        <f>IF($C22="",ROUND(MIN(1,IF(Input!$A$11="Weekly",L22/(Formulas!$A$3*1),L22/(Formulas!$A$3*2))),1),IF(TEXT(ISNUMBER($C22),"#####")="False",ROUND(MIN(1,IF(Input!$A$11="Weekly",L22/(Formulas!$A$3*1),L22/(Formulas!$A$3*2))),1),ROUND(MIN(1,IF(Input!$A$11="Weekly",L22/(Formulas!$A$3*1),L22/(Formulas!$A$3*2))),1)*$C22))</f>
        <v>0</v>
      </c>
      <c r="O22" s="101"/>
      <c r="P22" s="77"/>
      <c r="Q22" s="77"/>
      <c r="R22" s="80">
        <f>IF($C22="",ROUND(MIN(1,IF(Input!$A$11="Weekly",P22/(Formulas!$A$3*1),P22/(Formulas!$A$3*2))),1),IF(TEXT(ISNUMBER($C22),"#####")="False",ROUND(MIN(1,IF(Input!$A$11="Weekly",P22/(Formulas!$A$3*1),P22/(Formulas!$A$3*2))),1),ROUND(MIN(1,IF(Input!$A$11="Weekly",P22/(Formulas!$A$3*1),P22/(Formulas!$A$3*2))),1)*$C22))</f>
        <v>0</v>
      </c>
      <c r="S22" s="101"/>
      <c r="T22" s="77"/>
      <c r="U22" s="77"/>
      <c r="V22" s="80">
        <f>IF($C22="",ROUND(MIN(1,IF(Input!$A$11="Weekly",T22/(Formulas!$A$3*1),T22/(Formulas!$A$3*2))),1),IF(TEXT(ISNUMBER($C22),"#####")="False",ROUND(MIN(1,IF(Input!$A$11="Weekly",T22/(Formulas!$A$3*1),T22/(Formulas!$A$3*2))),1),ROUND(MIN(1,IF(Input!$A$11="Weekly",T22/(Formulas!$A$3*1),T22/(Formulas!$A$3*2))),1)*$C22))</f>
        <v>0</v>
      </c>
      <c r="W22" s="101"/>
      <c r="X22" s="77"/>
      <c r="Y22" s="77"/>
      <c r="Z22" s="80">
        <f>IF($C22="",ROUND(MIN(1,IF(Input!$A$11="Weekly",X22/(Formulas!$A$3*1),X22/(Formulas!$A$3*2))),1),IF(TEXT(ISNUMBER($C22),"#####")="False",ROUND(MIN(1,IF(Input!$A$11="Weekly",X22/(Formulas!$A$3*1),X22/(Formulas!$A$3*2))),1),ROUND(MIN(1,IF(Input!$A$11="Weekly",X22/(Formulas!$A$3*1),X22/(Formulas!$A$3*2))),1)*$C22))</f>
        <v>0</v>
      </c>
      <c r="AA22" s="101"/>
      <c r="AB22" s="77"/>
      <c r="AC22" s="77"/>
      <c r="AD22" s="80">
        <f>IF($C22="",ROUND(MIN(1,IF(Input!$A$11="Weekly",AB22/(Formulas!$A$3*1),AB22/(Formulas!$A$3*2))),1),IF(TEXT(ISNUMBER($C22),"#####")="False",ROUND(MIN(1,IF(Input!$A$11="Weekly",AB22/(Formulas!$A$3*1),AB22/(Formulas!$A$3*2))),1),ROUND(MIN(1,IF(Input!$A$11="Weekly",AB22/(Formulas!$A$3*1),AB22/(Formulas!$A$3*2))),1)*$C22))</f>
        <v>0</v>
      </c>
      <c r="AE22" s="101"/>
      <c r="AF22" s="77"/>
      <c r="AG22" s="77"/>
      <c r="AH22" s="80">
        <f>IF($C22="",ROUND(MIN(1,IF(Input!$A$11="Weekly",AF22/(Formulas!$A$3*1),AF22/(Formulas!$A$3*2))),1),IF(TEXT(ISNUMBER($C22),"#####")="False",ROUND(MIN(1,IF(Input!$A$11="Weekly",AF22/(Formulas!$A$3*1),AF22/(Formulas!$A$3*2))),1),ROUND(MIN(1,IF(Input!$A$11="Weekly",AF22/(Formulas!$A$3*1),AF22/(Formulas!$A$3*2))),1)*$C22))</f>
        <v>0</v>
      </c>
      <c r="AI22" s="101"/>
      <c r="AJ22" s="77"/>
      <c r="AK22" s="77"/>
      <c r="AL22" s="80">
        <f>IF($C22="",ROUND(MIN(1,IF(Input!$A$11="Weekly",AJ22/(Formulas!$A$3*1),AJ22/(Formulas!$A$3*2))),1),IF(TEXT(ISNUMBER($C22),"#####")="False",ROUND(MIN(1,IF(Input!$A$11="Weekly",AJ22/(Formulas!$A$3*1),AJ22/(Formulas!$A$3*2))),1),ROUND(MIN(1,IF(Input!$A$11="Weekly",AJ22/(Formulas!$A$3*1),AJ22/(Formulas!$A$3*2))),1)*$C22))</f>
        <v>0</v>
      </c>
      <c r="AM22" s="101"/>
      <c r="AN22" s="77"/>
      <c r="AO22" s="77"/>
      <c r="AP22" s="80">
        <f>IF($C22="",ROUND(MIN(1,IF(Input!$A$11="Weekly",AN22/(Formulas!$A$3*1),AN22/(Formulas!$A$3*2))),1),IF(TEXT(ISNUMBER($C22),"#####")="False",ROUND(MIN(1,IF(Input!$A$11="Weekly",AN22/(Formulas!$A$3*1),AN22/(Formulas!$A$3*2))),1),ROUND(MIN(1,IF(Input!$A$11="Weekly",AN22/(Formulas!$A$3*1),AN22/(Formulas!$A$3*2))),1)*$C22))</f>
        <v>0</v>
      </c>
      <c r="AQ22" s="101"/>
      <c r="AR22" s="77"/>
      <c r="AS22" s="77"/>
      <c r="AT22" s="80">
        <f>IF($C22="",ROUND(MIN(1,IF(Input!$A$11="Weekly",AR22/(Formulas!$A$3*1),AR22/(Formulas!$A$3*2))),1),IF(TEXT(ISNUMBER($C22),"#####")="False",ROUND(MIN(1,IF(Input!$A$11="Weekly",AR22/(Formulas!$A$3*1),AR22/(Formulas!$A$3*2))),1),ROUND(MIN(1,IF(Input!$A$11="Weekly",AR22/(Formulas!$A$3*1),AR22/(Formulas!$A$3*2))),1)*$C22))</f>
        <v>0</v>
      </c>
      <c r="AU22" s="101"/>
      <c r="AV22" s="77"/>
      <c r="AW22" s="77"/>
      <c r="AX22" s="80">
        <f>IF($C22="",ROUND(MIN(1,IF(Input!$A$11="Weekly",AV22/(Formulas!$A$3*1),AV22/(Formulas!$A$3*2))),1),IF(TEXT(ISNUMBER($C22),"#####")="False",ROUND(MIN(1,IF(Input!$A$11="Weekly",AV22/(Formulas!$A$3*1),AV22/(Formulas!$A$3*2))),1),ROUND(MIN(1,IF(Input!$A$11="Weekly",AV22/(Formulas!$A$3*1),AV22/(Formulas!$A$3*2))),1)*$C22))</f>
        <v>0</v>
      </c>
      <c r="AY22" s="101"/>
      <c r="AZ22" s="77"/>
      <c r="BA22" s="77"/>
      <c r="BB22" s="80">
        <f>IF($C22="",ROUND(MIN(1,IF(Input!$A$11="Weekly",AZ22/(Formulas!$A$3*1),AZ22/(Formulas!$A$3*2))),1),IF(TEXT(ISNUMBER($C22),"#####")="False",ROUND(MIN(1,IF(Input!$A$11="Weekly",AZ22/(Formulas!$A$3*1),AZ22/(Formulas!$A$3*2))),1),ROUND(MIN(1,IF(Input!$A$11="Weekly",AZ22/(Formulas!$A$3*1),AZ22/(Formulas!$A$3*2))),1)*$C22))</f>
        <v>0</v>
      </c>
      <c r="BC22" s="101"/>
      <c r="BD22" s="77"/>
      <c r="BE22" s="77"/>
      <c r="BF22" s="80">
        <f>IF($C22="",ROUND(MIN(1,IF(Input!$A$11="Weekly",BD22/(Formulas!$A$3*1),BD22/(Formulas!$A$3*2))),1),IF(TEXT(ISNUMBER($C22),"#####")="False",ROUND(MIN(1,IF(Input!$A$11="Weekly",BD22/(Formulas!$A$3*1),BD22/(Formulas!$A$3*2))),1),ROUND(MIN(1,IF(Input!$A$11="Weekly",BD22/(Formulas!$A$3*1),BD22/(Formulas!$A$3*2))),1)*$C22))</f>
        <v>0</v>
      </c>
      <c r="BG22" s="101"/>
      <c r="BH22" s="77"/>
      <c r="BI22" s="77"/>
      <c r="BJ22" s="80">
        <f>IF($C22="",ROUND(MIN(1,IF(Input!$A$11="Weekly",BH22/(Formulas!$A$3*1),BH22/(Formulas!$A$3*2))),1),IF(TEXT(ISNUMBER($C22),"#####")="False",ROUND(MIN(1,IF(Input!$A$11="Weekly",BH22/(Formulas!$A$3*1),BH22/(Formulas!$A$3*2))),1),ROUND(MIN(1,IF(Input!$A$11="Weekly",BH22/(Formulas!$A$3*1),BH22/(Formulas!$A$3*2))),1)*$C22))</f>
        <v>0</v>
      </c>
      <c r="BK22" s="101"/>
      <c r="BL22" s="77"/>
      <c r="BM22" s="77"/>
      <c r="BN22" s="80">
        <f>IF($C22="",ROUND(MIN(1,IF(Input!$A$11="Weekly",BL22/(Formulas!$A$3*1),BL22/(Formulas!$A$3*2))),1),IF(TEXT(ISNUMBER($C22),"#####")="False",ROUND(MIN(1,IF(Input!$A$11="Weekly",BL22/(Formulas!$A$3*1),BL22/(Formulas!$A$3*2))),1),ROUND(MIN(1,IF(Input!$A$11="Weekly",BL22/(Formulas!$A$3*1),BL22/(Formulas!$A$3*2))),1)*$C22))</f>
        <v>0</v>
      </c>
      <c r="BO22" s="101"/>
      <c r="BP22" s="77"/>
      <c r="BQ22" s="77"/>
      <c r="BR22" s="80">
        <f>IF($C22="",ROUND(MIN(1,IF(Input!$A$11="Weekly",BP22/(Formulas!$A$3*1),BP22/(Formulas!$A$3*2))),1),IF(TEXT(ISNUMBER($C22),"#####")="False",ROUND(MIN(1,IF(Input!$A$11="Weekly",BP22/(Formulas!$A$3*1),BP22/(Formulas!$A$3*2))),1),ROUND(MIN(1,IF(Input!$A$11="Weekly",BP22/(Formulas!$A$3*1),BP22/(Formulas!$A$3*2))),1)*$C22))</f>
        <v>0</v>
      </c>
      <c r="BS22" s="101"/>
      <c r="BT22" s="77"/>
      <c r="BU22" s="77"/>
      <c r="BV22" s="80">
        <f>IF($C22="",ROUND(MIN(1,IF(Input!$A$11="Weekly",BT22/(Formulas!$A$3*1),BT22/(Formulas!$A$3*2))),1),IF(TEXT(ISNUMBER($C22),"#####")="False",ROUND(MIN(1,IF(Input!$A$11="Weekly",BT22/(Formulas!$A$3*1),BT22/(Formulas!$A$3*2))),1),ROUND(MIN(1,IF(Input!$A$11="Weekly",BT22/(Formulas!$A$3*1),BT22/(Formulas!$A$3*2))),1)*$C22))</f>
        <v>0</v>
      </c>
      <c r="BW22" s="101"/>
      <c r="BX22" s="77"/>
      <c r="BY22" s="77"/>
      <c r="BZ22" s="80">
        <f>IF($C22="",ROUND(MIN(1,IF(Input!$A$11="Weekly",BX22/(Formulas!$A$3*1),BX22/(Formulas!$A$3*2))),1),IF(TEXT(ISNUMBER($C22),"#####")="False",ROUND(MIN(1,IF(Input!$A$11="Weekly",BX22/(Formulas!$A$3*1),BX22/(Formulas!$A$3*2))),1),ROUND(MIN(1,IF(Input!$A$11="Weekly",BX22/(Formulas!$A$3*1),BX22/(Formulas!$A$3*2))),1)*$C22))</f>
        <v>0</v>
      </c>
      <c r="CA22" s="101"/>
      <c r="CB22" s="77"/>
      <c r="CC22" s="77"/>
      <c r="CD22" s="80">
        <f>IF($C22="",ROUND(MIN(1,IF(Input!$A$11="Weekly",CB22/(Formulas!$A$3*1),CB22/(Formulas!$A$3*2))),1),IF(TEXT(ISNUMBER($C22),"#####")="False",ROUND(MIN(1,IF(Input!$A$11="Weekly",CB22/(Formulas!$A$3*1),CB22/(Formulas!$A$3*2))),1),ROUND(MIN(1,IF(Input!$A$11="Weekly",CB22/(Formulas!$A$3*1),CB22/(Formulas!$A$3*2))),1)*$C22))</f>
        <v>0</v>
      </c>
      <c r="CE22" s="101"/>
      <c r="CF22" s="77"/>
      <c r="CG22" s="77"/>
      <c r="CH22" s="80">
        <f>IF($C22="",ROUND(MIN(1,IF(Input!$A$11="Weekly",CF22/(Formulas!$A$3*1),CF22/(Formulas!$A$3*2))),1),IF(TEXT(ISNUMBER($C22),"#####")="False",ROUND(MIN(1,IF(Input!$A$11="Weekly",CF22/(Formulas!$A$3*1),CF22/(Formulas!$A$3*2))),1),ROUND(MIN(1,IF(Input!$A$11="Weekly",CF22/(Formulas!$A$3*1),CF22/(Formulas!$A$3*2))),1)*$C22))</f>
        <v>0</v>
      </c>
      <c r="CI22" s="101"/>
      <c r="CJ22" s="77"/>
      <c r="CK22" s="77"/>
      <c r="CL22" s="80">
        <f>IF($C22="",ROUND(MIN(1,IF(Input!$A$11="Weekly",CJ22/(Formulas!$A$3*1),CJ22/(Formulas!$A$3*2))),1),IF(TEXT(ISNUMBER($C22),"#####")="False",ROUND(MIN(1,IF(Input!$A$11="Weekly",CJ22/(Formulas!$A$3*1),CJ22/(Formulas!$A$3*2))),1),ROUND(MIN(1,IF(Input!$A$11="Weekly",CJ22/(Formulas!$A$3*1),CJ22/(Formulas!$A$3*2))),1)*$C22))</f>
        <v>0</v>
      </c>
      <c r="CM22" s="101"/>
      <c r="CN22" s="77"/>
      <c r="CO22" s="77"/>
      <c r="CP22" s="80">
        <f>IF($C22="",ROUND(MIN(1,IF(Input!$A$11="Weekly",CN22/(Formulas!$A$3*1),CN22/(Formulas!$A$3*2))),1),IF(TEXT(ISNUMBER($C22),"#####")="False",ROUND(MIN(1,IF(Input!$A$11="Weekly",CN22/(Formulas!$A$3*1),CN22/(Formulas!$A$3*2))),1),ROUND(MIN(1,IF(Input!$A$11="Weekly",CN22/(Formulas!$A$3*1),CN22/(Formulas!$A$3*2))),1)*$C22))</f>
        <v>0</v>
      </c>
      <c r="CQ22" s="101"/>
      <c r="CR22" s="77"/>
      <c r="CS22" s="77"/>
      <c r="CT22" s="80">
        <f>IF($C22="",ROUND(MIN(1,IF(Input!$A$11="Weekly",CR22/(Formulas!$A$3*1),CR22/(Formulas!$A$3*2))),1),IF(TEXT(ISNUMBER($C22),"#####")="False",ROUND(MIN(1,IF(Input!$A$11="Weekly",CR22/(Formulas!$A$3*1),CR22/(Formulas!$A$3*2))),1),ROUND(MIN(1,IF(Input!$A$11="Weekly",CR22/(Formulas!$A$3*1),CR22/(Formulas!$A$3*2))),1)*$C22))</f>
        <v>0</v>
      </c>
      <c r="CU22" s="101"/>
      <c r="CV22" s="77"/>
      <c r="CW22" s="77"/>
      <c r="CX22" s="80">
        <f>IF($C22="",ROUND(MIN(1,IF(Input!$A$11="Weekly",CV22/(Formulas!$A$3*1),CV22/(Formulas!$A$3*2))),1),IF(TEXT(ISNUMBER($C22),"#####")="False",ROUND(MIN(1,IF(Input!$A$11="Weekly",CV22/(Formulas!$A$3*1),CV22/(Formulas!$A$3*2))),1),ROUND(MIN(1,IF(Input!$A$11="Weekly",CV22/(Formulas!$A$3*1),CV22/(Formulas!$A$3*2))),1)*$C22))</f>
        <v>0</v>
      </c>
      <c r="CY22" s="101"/>
      <c r="CZ22" s="77"/>
      <c r="DA22" s="77"/>
      <c r="DB22" s="80">
        <f>IF($C22="",ROUND(MIN(1,IF(Input!$A$11="Weekly",CZ22/(Formulas!$A$3*1),CZ22/(Formulas!$A$3*2))),1),IF(TEXT(ISNUMBER($C22),"#####")="False",ROUND(MIN(1,IF(Input!$A$11="Weekly",CZ22/(Formulas!$A$3*1),CZ22/(Formulas!$A$3*2))),1),ROUND(MIN(1,IF(Input!$A$11="Weekly",CZ22/(Formulas!$A$3*1),CZ22/(Formulas!$A$3*2))),1)*$C22))</f>
        <v>0</v>
      </c>
      <c r="DC22" s="79"/>
      <c r="DD22" s="77"/>
      <c r="DE22" s="77"/>
      <c r="DF22" s="80">
        <f>IF($C22="",ROUND(MIN(1,IF(Input!$A$11="Weekly",DD22/(Formulas!$A$3*1),DD22/(Formulas!$A$3*2))),1),IF(TEXT(ISNUMBER($C22),"#####")="False",ROUND(MIN(1,IF(Input!$A$11="Weekly",DD22/(Formulas!$A$3*1),DD22/(Formulas!$A$3*2))),1),ROUND(MIN(1,IF(Input!$A$11="Weekly",DD22/(Formulas!$A$3*1),DD22/(Formulas!$A$3*2))),1)*$C22))</f>
        <v>0</v>
      </c>
      <c r="DG22" s="79"/>
      <c r="DH22" s="77"/>
      <c r="DI22" s="77"/>
      <c r="DJ22" s="80">
        <f>IF($C22="",ROUND(MIN(1,IF(Input!$A$11="Weekly",DH22/(Formulas!$A$3*1),DH22/(Formulas!$A$3*2))),1),IF(TEXT(ISNUMBER($C22),"#####")="False",ROUND(MIN(1,IF(Input!$A$11="Weekly",DH22/(Formulas!$A$3*1),DH22/(Formulas!$A$3*2))),1),ROUND(MIN(1,IF(Input!$A$11="Weekly",DH22/(Formulas!$A$3*1),DH22/(Formulas!$A$3*2))),1)*$C22))</f>
        <v>0</v>
      </c>
      <c r="DK22" s="79"/>
      <c r="DL22" s="77"/>
      <c r="DM22" s="77"/>
      <c r="DN22" s="80">
        <f>IF($C22="",ROUND(MIN(1,IF(Input!$A$11="Weekly",DL22/(Formulas!$A$3*1),DL22/(Formulas!$A$3*2))),1),IF(TEXT(ISNUMBER($C22),"#####")="False",ROUND(MIN(1,IF(Input!$A$11="Weekly",DL22/(Formulas!$A$3*1),DL22/(Formulas!$A$3*2))),1),ROUND(MIN(1,IF(Input!$A$11="Weekly",DL22/(Formulas!$A$3*1),DL22/(Formulas!$A$3*2))),1)*$C22))</f>
        <v>0</v>
      </c>
      <c r="DO22" s="79"/>
      <c r="DP22" s="77"/>
      <c r="DQ22" s="77"/>
      <c r="DR22" s="80">
        <f>IF($C22="",ROUND(MIN(1,IF(Input!$A$11="Weekly",DP22/(Formulas!$A$3*1),DP22/(Formulas!$A$3*2))),1),IF(TEXT(ISNUMBER($C22),"#####")="False",ROUND(MIN(1,IF(Input!$A$11="Weekly",DP22/(Formulas!$A$3*1),DP22/(Formulas!$A$3*2))),1),ROUND(MIN(1,IF(Input!$A$11="Weekly",DP22/(Formulas!$A$3*1),DP22/(Formulas!$A$3*2))),1)*$C22))</f>
        <v>0</v>
      </c>
      <c r="DS22" s="79"/>
      <c r="DT22" s="77"/>
      <c r="DU22" s="77"/>
      <c r="DV22" s="80">
        <f>IF($C22="",ROUND(MIN(1,IF(Input!$A$11="Weekly",DT22/(Formulas!$A$3*1),DT22/(Formulas!$A$3*2))),1),IF(TEXT(ISNUMBER($C22),"#####")="False",ROUND(MIN(1,IF(Input!$A$11="Weekly",DT22/(Formulas!$A$3*1),DT22/(Formulas!$A$3*2))),1),ROUND(MIN(1,IF(Input!$A$11="Weekly",DT22/(Formulas!$A$3*1),DT22/(Formulas!$A$3*2))),1)*$C22))</f>
        <v>0</v>
      </c>
      <c r="DW22" s="79"/>
      <c r="DX22" s="77"/>
      <c r="DY22" s="77"/>
      <c r="DZ22" s="80">
        <f>IF($C22="",ROUND(MIN(1,IF(Input!$A$11="Weekly",DX22/(Formulas!$A$3*1),DX22/(Formulas!$A$3*2))),1),IF(TEXT(ISNUMBER($C22),"#####")="False",ROUND(MIN(1,IF(Input!$A$11="Weekly",DX22/(Formulas!$A$3*1),DX22/(Formulas!$A$3*2))),1),ROUND(MIN(1,IF(Input!$A$11="Weekly",DX22/(Formulas!$A$3*1),DX22/(Formulas!$A$3*2))),1)*$C22))</f>
        <v>0</v>
      </c>
      <c r="EA22" s="79"/>
      <c r="EB22" s="77"/>
      <c r="EC22" s="77"/>
      <c r="ED22" s="80">
        <f>IF($C22="",ROUND(MIN(1,IF(Input!$A$11="Weekly",EB22/(Formulas!$A$3*1),EB22/(Formulas!$A$3*2))),1),IF(TEXT(ISNUMBER($C22),"#####")="False",ROUND(MIN(1,IF(Input!$A$11="Weekly",EB22/(Formulas!$A$3*1),EB22/(Formulas!$A$3*2))),1),ROUND(MIN(1,IF(Input!$A$11="Weekly",EB22/(Formulas!$A$3*1),EB22/(Formulas!$A$3*2))),1)*$C22))</f>
        <v>0</v>
      </c>
      <c r="EE22" s="79"/>
      <c r="EF22" s="77"/>
      <c r="EG22" s="77"/>
      <c r="EH22" s="80">
        <f>IF($C22="",ROUND(MIN(1,IF(Input!$A$11="Weekly",EF22/(Formulas!$A$3*1),EF22/(Formulas!$A$3*2))),1),IF(TEXT(ISNUMBER($C22),"#####")="False",ROUND(MIN(1,IF(Input!$A$11="Weekly",EF22/(Formulas!$A$3*1),EF22/(Formulas!$A$3*2))),1),ROUND(MIN(1,IF(Input!$A$11="Weekly",EF22/(Formulas!$A$3*1),EF22/(Formulas!$A$3*2))),1)*$C22))</f>
        <v>0</v>
      </c>
      <c r="EI22" s="79"/>
      <c r="EJ22" s="77"/>
      <c r="EK22" s="77"/>
      <c r="EL22" s="80">
        <f>IF($C22="",ROUND(MIN(1,IF(Input!$A$11="Weekly",EJ22/(Formulas!$A$3*1),EJ22/(Formulas!$A$3*2))),1),IF(TEXT(ISNUMBER($C22),"#####")="False",ROUND(MIN(1,IF(Input!$A$11="Weekly",EJ22/(Formulas!$A$3*1),EJ22/(Formulas!$A$3*2))),1),ROUND(MIN(1,IF(Input!$A$11="Weekly",EJ22/(Formulas!$A$3*1),EJ22/(Formulas!$A$3*2))),1)*$C22))</f>
        <v>0</v>
      </c>
      <c r="EM22" s="79"/>
      <c r="EN22" s="77"/>
      <c r="EO22" s="77"/>
      <c r="EP22" s="80">
        <f>IF($C22="",ROUND(MIN(1,IF(Input!$A$11="Weekly",EN22/(Formulas!$A$3*1),EN22/(Formulas!$A$3*2))),1),IF(TEXT(ISNUMBER($C22),"#####")="False",ROUND(MIN(1,IF(Input!$A$11="Weekly",EN22/(Formulas!$A$3*1),EN22/(Formulas!$A$3*2))),1),ROUND(MIN(1,IF(Input!$A$11="Weekly",EN22/(Formulas!$A$3*1),EN22/(Formulas!$A$3*2))),1)*$C22))</f>
        <v>0</v>
      </c>
      <c r="EQ22" s="79"/>
      <c r="ER22" s="77"/>
      <c r="ES22" s="77"/>
      <c r="ET22" s="80">
        <f>IF($C22="",ROUND(MIN(1,IF(Input!$A$11="Weekly",ER22/(Formulas!$A$3*1),ER22/(Formulas!$A$3*2))),1),IF(TEXT(ISNUMBER($C22),"#####")="False",ROUND(MIN(1,IF(Input!$A$11="Weekly",ER22/(Formulas!$A$3*1),ER22/(Formulas!$A$3*2))),1),ROUND(MIN(1,IF(Input!$A$11="Weekly",ER22/(Formulas!$A$3*1),ER22/(Formulas!$A$3*2))),1)*$C22))</f>
        <v>0</v>
      </c>
      <c r="EU22" s="79"/>
      <c r="EV22" s="77"/>
      <c r="EW22" s="77"/>
      <c r="EX22" s="80">
        <f>IF($C22="",ROUND(MIN(1,IF(Input!$A$11="Weekly",EV22/(Formulas!$A$3*1),EV22/(Formulas!$A$3*2))),1),IF(TEXT(ISNUMBER($C22),"#####")="False",ROUND(MIN(1,IF(Input!$A$11="Weekly",EV22/(Formulas!$A$3*1),EV22/(Formulas!$A$3*2))),1),ROUND(MIN(1,IF(Input!$A$11="Weekly",EV22/(Formulas!$A$3*1),EV22/(Formulas!$A$3*2))),1)*$C22))</f>
        <v>0</v>
      </c>
      <c r="EY22" s="79"/>
      <c r="EZ22" s="77"/>
      <c r="FA22" s="77"/>
      <c r="FB22" s="80">
        <f>IF($C22="",ROUND(MIN(1,IF(Input!$A$11="Weekly",EZ22/(Formulas!$A$3*1),EZ22/(Formulas!$A$3*2))),1),IF(TEXT(ISNUMBER($C22),"#####")="False",ROUND(MIN(1,IF(Input!$A$11="Weekly",EZ22/(Formulas!$A$3*1),EZ22/(Formulas!$A$3*2))),1),ROUND(MIN(1,IF(Input!$A$11="Weekly",EZ22/(Formulas!$A$3*1),EZ22/(Formulas!$A$3*2))),1)*$C22))</f>
        <v>0</v>
      </c>
      <c r="FC22" s="79"/>
      <c r="FD22" s="77"/>
      <c r="FE22" s="77"/>
      <c r="FF22" s="80">
        <f>IF($C22="",ROUND(MIN(1,IF(Input!$A$11="Weekly",FD22/(Formulas!$A$3*1),FD22/(Formulas!$A$3*2))),1),IF(TEXT(ISNUMBER($C22),"#####")="False",ROUND(MIN(1,IF(Input!$A$11="Weekly",FD22/(Formulas!$A$3*1),FD22/(Formulas!$A$3*2))),1),ROUND(MIN(1,IF(Input!$A$11="Weekly",FD22/(Formulas!$A$3*1),FD22/(Formulas!$A$3*2))),1)*$C22))</f>
        <v>0</v>
      </c>
      <c r="FG22" s="79"/>
      <c r="FH22" s="77"/>
      <c r="FI22" s="77"/>
      <c r="FJ22" s="80">
        <f>IF($C22="",ROUND(MIN(1,IF(Input!$A$11="Weekly",FH22/(Formulas!$A$3*1),FH22/(Formulas!$A$3*2))),1),IF(TEXT(ISNUMBER($C22),"#####")="False",ROUND(MIN(1,IF(Input!$A$11="Weekly",FH22/(Formulas!$A$3*1),FH22/(Formulas!$A$3*2))),1),ROUND(MIN(1,IF(Input!$A$11="Weekly",FH22/(Formulas!$A$3*1),FH22/(Formulas!$A$3*2))),1)*$C22))</f>
        <v>0</v>
      </c>
      <c r="FK22" s="79"/>
      <c r="FL22" s="77"/>
      <c r="FM22" s="77"/>
      <c r="FN22" s="80">
        <f>IF($C22="",ROUND(MIN(1,IF(Input!$A$11="Weekly",FL22/(Formulas!$A$3*1),FL22/(Formulas!$A$3*2))),1),IF(TEXT(ISNUMBER($C22),"#####")="False",ROUND(MIN(1,IF(Input!$A$11="Weekly",FL22/(Formulas!$A$3*1),FL22/(Formulas!$A$3*2))),1),ROUND(MIN(1,IF(Input!$A$11="Weekly",FL22/(Formulas!$A$3*1),FL22/(Formulas!$A$3*2))),1)*$C22))</f>
        <v>0</v>
      </c>
      <c r="FO22" s="79"/>
      <c r="FP22" s="77"/>
      <c r="FQ22" s="77"/>
      <c r="FR22" s="80">
        <f>IF($C22="",ROUND(MIN(1,IF(Input!$A$11="Weekly",FP22/(Formulas!$A$3*1),FP22/(Formulas!$A$3*2))),1),IF(TEXT(ISNUMBER($C22),"#####")="False",ROUND(MIN(1,IF(Input!$A$11="Weekly",FP22/(Formulas!$A$3*1),FP22/(Formulas!$A$3*2))),1),ROUND(MIN(1,IF(Input!$A$11="Weekly",FP22/(Formulas!$A$3*1),FP22/(Formulas!$A$3*2))),1)*$C22))</f>
        <v>0</v>
      </c>
      <c r="FS22" s="79"/>
      <c r="FT22" s="77"/>
      <c r="FU22" s="77"/>
      <c r="FV22" s="80">
        <f>IF($C22="",ROUND(MIN(1,IF(Input!$A$11="Weekly",FT22/(Formulas!$A$3*1),FT22/(Formulas!$A$3*2))),1),IF(TEXT(ISNUMBER($C22),"#####")="False",ROUND(MIN(1,IF(Input!$A$11="Weekly",FT22/(Formulas!$A$3*1),FT22/(Formulas!$A$3*2))),1),ROUND(MIN(1,IF(Input!$A$11="Weekly",FT22/(Formulas!$A$3*1),FT22/(Formulas!$A$3*2))),1)*$C22))</f>
        <v>0</v>
      </c>
      <c r="FW22" s="79"/>
      <c r="FX22" s="77"/>
      <c r="FY22" s="77"/>
      <c r="FZ22" s="80">
        <f>IF($C22="",ROUND(MIN(1,IF(Input!$A$11="Weekly",FX22/(Formulas!$A$3*1),FX22/(Formulas!$A$3*2))),1),IF(TEXT(ISNUMBER($C22),"#####")="False",ROUND(MIN(1,IF(Input!$A$11="Weekly",FX22/(Formulas!$A$3*1),FX22/(Formulas!$A$3*2))),1),ROUND(MIN(1,IF(Input!$A$11="Weekly",FX22/(Formulas!$A$3*1),FX22/(Formulas!$A$3*2))),1)*$C22))</f>
        <v>0</v>
      </c>
      <c r="GA22" s="79"/>
      <c r="GB22" s="77"/>
      <c r="GC22" s="77"/>
      <c r="GD22" s="80">
        <f>IF($C22="",ROUND(MIN(1,IF(Input!$A$11="Weekly",GB22/(Formulas!$A$3*1),GB22/(Formulas!$A$3*2))),1),IF(TEXT(ISNUMBER($C22),"#####")="False",ROUND(MIN(1,IF(Input!$A$11="Weekly",GB22/(Formulas!$A$3*1),GB22/(Formulas!$A$3*2))),1),ROUND(MIN(1,IF(Input!$A$11="Weekly",GB22/(Formulas!$A$3*1),GB22/(Formulas!$A$3*2))),1)*$C22))</f>
        <v>0</v>
      </c>
      <c r="GE22" s="79"/>
      <c r="GF22" s="77"/>
      <c r="GG22" s="77"/>
      <c r="GH22" s="80">
        <f>IF($C22="",ROUND(MIN(1,IF(Input!$A$11="Weekly",GF22/(Formulas!$A$3*1),GF22/(Formulas!$A$3*2))),1),IF(TEXT(ISNUMBER($C22),"#####")="False",ROUND(MIN(1,IF(Input!$A$11="Weekly",GF22/(Formulas!$A$3*1),GF22/(Formulas!$A$3*2))),1),ROUND(MIN(1,IF(Input!$A$11="Weekly",GF22/(Formulas!$A$3*1),GF22/(Formulas!$A$3*2))),1)*$C22))</f>
        <v>0</v>
      </c>
      <c r="GI22" s="79"/>
      <c r="GJ22" s="77"/>
      <c r="GK22" s="77"/>
      <c r="GL22" s="80">
        <f>IF($C22="",ROUND(MIN(1,IF(Input!$A$11="Weekly",GJ22/(Formulas!$A$3*1),GJ22/(Formulas!$A$3*2))),1),IF(TEXT(ISNUMBER($C22),"#####")="False",ROUND(MIN(1,IF(Input!$A$11="Weekly",GJ22/(Formulas!$A$3*1),GJ22/(Formulas!$A$3*2))),1),ROUND(MIN(1,IF(Input!$A$11="Weekly",GJ22/(Formulas!$A$3*1),GJ22/(Formulas!$A$3*2))),1)*$C22))</f>
        <v>0</v>
      </c>
      <c r="GM22" s="79"/>
      <c r="GN22" s="77"/>
      <c r="GO22" s="77"/>
      <c r="GP22" s="80">
        <f>IF($C22="",ROUND(MIN(1,IF(Input!$A$11="Weekly",GN22/(Formulas!$A$3*1),GN22/(Formulas!$A$3*2))),1),IF(TEXT(ISNUMBER($C22),"#####")="False",ROUND(MIN(1,IF(Input!$A$11="Weekly",GN22/(Formulas!$A$3*1),GN22/(Formulas!$A$3*2))),1),ROUND(MIN(1,IF(Input!$A$11="Weekly",GN22/(Formulas!$A$3*1),GN22/(Formulas!$A$3*2))),1)*$C22))</f>
        <v>0</v>
      </c>
      <c r="GQ22" s="79"/>
      <c r="GR22" s="77"/>
      <c r="GS22" s="77"/>
      <c r="GT22" s="80">
        <f>IF($C22="",ROUND(MIN(1,IF(Input!$A$11="Weekly",GR22/(Formulas!$A$3*1),GR22/(Formulas!$A$3*2))),1),IF(TEXT(ISNUMBER($C22),"#####")="False",ROUND(MIN(1,IF(Input!$A$11="Weekly",GR22/(Formulas!$A$3*1),GR22/(Formulas!$A$3*2))),1),ROUND(MIN(1,IF(Input!$A$11="Weekly",GR22/(Formulas!$A$3*1),GR22/(Formulas!$A$3*2))),1)*$C22))</f>
        <v>0</v>
      </c>
      <c r="GU22" s="79"/>
      <c r="GV22" s="77"/>
      <c r="GW22" s="77"/>
      <c r="GX22" s="80">
        <f>IF($C22="",ROUND(MIN(1,IF(Input!$A$11="Weekly",GV22/(Formulas!$A$3*1),GV22/(Formulas!$A$3*2))),1),IF(TEXT(ISNUMBER($C22),"#####")="False",ROUND(MIN(1,IF(Input!$A$11="Weekly",GV22/(Formulas!$A$3*1),GV22/(Formulas!$A$3*2))),1),ROUND(MIN(1,IF(Input!$A$11="Weekly",GV22/(Formulas!$A$3*1),GV22/(Formulas!$A$3*2))),1)*$C22))</f>
        <v>0</v>
      </c>
      <c r="GY22" s="79"/>
      <c r="GZ22" s="77"/>
      <c r="HA22" s="77"/>
      <c r="HB22" s="80">
        <f>IF($C22="",ROUND(MIN(1,IF(Input!$A$11="Weekly",GZ22/(Formulas!$A$3*1),GZ22/(Formulas!$A$3*2))),1),IF(TEXT(ISNUMBER($C22),"#####")="False",ROUND(MIN(1,IF(Input!$A$11="Weekly",GZ22/(Formulas!$A$3*1),GZ22/(Formulas!$A$3*2))),1),ROUND(MIN(1,IF(Input!$A$11="Weekly",GZ22/(Formulas!$A$3*1),GZ22/(Formulas!$A$3*2))),1)*$C22))</f>
        <v>0</v>
      </c>
      <c r="HC22" s="79"/>
      <c r="HD22" s="77"/>
      <c r="HE22" s="77"/>
      <c r="HF22" s="80">
        <f>IF($C22="",ROUND(MIN(1,IF(Input!$A$11="Weekly",HD22/(Formulas!$A$3*1),HD22/(Formulas!$A$3*2))),1),IF(TEXT(ISNUMBER($C22),"#####")="False",ROUND(MIN(1,IF(Input!$A$11="Weekly",HD22/(Formulas!$A$3*1),HD22/(Formulas!$A$3*2))),1),ROUND(MIN(1,IF(Input!$A$11="Weekly",HD22/(Formulas!$A$3*1),HD22/(Formulas!$A$3*2))),1)*$C22))</f>
        <v>0</v>
      </c>
      <c r="HG22" s="79"/>
      <c r="HH22" s="35"/>
      <c r="HI22" s="35">
        <f t="shared" si="0"/>
        <v>0</v>
      </c>
      <c r="HJ22" s="35"/>
      <c r="HK22" s="35">
        <f t="shared" si="1"/>
        <v>0</v>
      </c>
      <c r="HL22" s="35"/>
      <c r="HM22" s="35">
        <f t="shared" si="2"/>
        <v>0</v>
      </c>
      <c r="HN22" s="35"/>
      <c r="HO22" s="35">
        <f t="shared" si="3"/>
        <v>0</v>
      </c>
      <c r="HP22" s="35"/>
      <c r="HQ22" s="35"/>
      <c r="HR22" s="35"/>
      <c r="HS22" s="35"/>
      <c r="HT22" s="35"/>
    </row>
    <row r="23" spans="2:228" x14ac:dyDescent="0.25">
      <c r="B23" s="74"/>
      <c r="D23" s="77"/>
      <c r="E23" s="77"/>
      <c r="F23" s="80">
        <f>IF($C23="",ROUND(MIN(1,IF(Input!$A$11="Weekly",D23/(Formulas!$A$3*1),D23/(Formulas!$A$3*2))),1),IF(TEXT(ISNUMBER($C23),"#####")="False",ROUND(MIN(1,IF(Input!$A$11="Weekly",D23/(Formulas!$A$3*1),D23/(Formulas!$A$3*2))),1),ROUND(MIN(1,IF(Input!$A$11="Weekly",D23/(Formulas!$A$3*1),D23/(Formulas!$A$3*2))),1)*$C23))</f>
        <v>0</v>
      </c>
      <c r="G23" s="101"/>
      <c r="H23" s="77"/>
      <c r="I23" s="77"/>
      <c r="J23" s="80">
        <f>IF($C23="",ROUND(MIN(1,IF(Input!$A$11="Weekly",H23/(Formulas!$A$3*1),H23/(Formulas!$A$3*2))),1),IF(TEXT(ISNUMBER($C23),"#####")="False",ROUND(MIN(1,IF(Input!$A$11="Weekly",H23/(Formulas!$A$3*1),H23/(Formulas!$A$3*2))),1),ROUND(MIN(1,IF(Input!$A$11="Weekly",H23/(Formulas!$A$3*1),H23/(Formulas!$A$3*2))),1)*$C23))</f>
        <v>0</v>
      </c>
      <c r="K23" s="101"/>
      <c r="L23" s="77"/>
      <c r="M23" s="77"/>
      <c r="N23" s="80">
        <f>IF($C23="",ROUND(MIN(1,IF(Input!$A$11="Weekly",L23/(Formulas!$A$3*1),L23/(Formulas!$A$3*2))),1),IF(TEXT(ISNUMBER($C23),"#####")="False",ROUND(MIN(1,IF(Input!$A$11="Weekly",L23/(Formulas!$A$3*1),L23/(Formulas!$A$3*2))),1),ROUND(MIN(1,IF(Input!$A$11="Weekly",L23/(Formulas!$A$3*1),L23/(Formulas!$A$3*2))),1)*$C23))</f>
        <v>0</v>
      </c>
      <c r="O23" s="101"/>
      <c r="P23" s="77"/>
      <c r="Q23" s="77"/>
      <c r="R23" s="80">
        <f>IF($C23="",ROUND(MIN(1,IF(Input!$A$11="Weekly",P23/(Formulas!$A$3*1),P23/(Formulas!$A$3*2))),1),IF(TEXT(ISNUMBER($C23),"#####")="False",ROUND(MIN(1,IF(Input!$A$11="Weekly",P23/(Formulas!$A$3*1),P23/(Formulas!$A$3*2))),1),ROUND(MIN(1,IF(Input!$A$11="Weekly",P23/(Formulas!$A$3*1),P23/(Formulas!$A$3*2))),1)*$C23))</f>
        <v>0</v>
      </c>
      <c r="S23" s="101"/>
      <c r="T23" s="77"/>
      <c r="U23" s="77"/>
      <c r="V23" s="80">
        <f>IF($C23="",ROUND(MIN(1,IF(Input!$A$11="Weekly",T23/(Formulas!$A$3*1),T23/(Formulas!$A$3*2))),1),IF(TEXT(ISNUMBER($C23),"#####")="False",ROUND(MIN(1,IF(Input!$A$11="Weekly",T23/(Formulas!$A$3*1),T23/(Formulas!$A$3*2))),1),ROUND(MIN(1,IF(Input!$A$11="Weekly",T23/(Formulas!$A$3*1),T23/(Formulas!$A$3*2))),1)*$C23))</f>
        <v>0</v>
      </c>
      <c r="W23" s="101"/>
      <c r="X23" s="77"/>
      <c r="Y23" s="77"/>
      <c r="Z23" s="80">
        <f>IF($C23="",ROUND(MIN(1,IF(Input!$A$11="Weekly",X23/(Formulas!$A$3*1),X23/(Formulas!$A$3*2))),1),IF(TEXT(ISNUMBER($C23),"#####")="False",ROUND(MIN(1,IF(Input!$A$11="Weekly",X23/(Formulas!$A$3*1),X23/(Formulas!$A$3*2))),1),ROUND(MIN(1,IF(Input!$A$11="Weekly",X23/(Formulas!$A$3*1),X23/(Formulas!$A$3*2))),1)*$C23))</f>
        <v>0</v>
      </c>
      <c r="AA23" s="101"/>
      <c r="AB23" s="77"/>
      <c r="AC23" s="77"/>
      <c r="AD23" s="80">
        <f>IF($C23="",ROUND(MIN(1,IF(Input!$A$11="Weekly",AB23/(Formulas!$A$3*1),AB23/(Formulas!$A$3*2))),1),IF(TEXT(ISNUMBER($C23),"#####")="False",ROUND(MIN(1,IF(Input!$A$11="Weekly",AB23/(Formulas!$A$3*1),AB23/(Formulas!$A$3*2))),1),ROUND(MIN(1,IF(Input!$A$11="Weekly",AB23/(Formulas!$A$3*1),AB23/(Formulas!$A$3*2))),1)*$C23))</f>
        <v>0</v>
      </c>
      <c r="AE23" s="101"/>
      <c r="AF23" s="77"/>
      <c r="AG23" s="77"/>
      <c r="AH23" s="80">
        <f>IF($C23="",ROUND(MIN(1,IF(Input!$A$11="Weekly",AF23/(Formulas!$A$3*1),AF23/(Formulas!$A$3*2))),1),IF(TEXT(ISNUMBER($C23),"#####")="False",ROUND(MIN(1,IF(Input!$A$11="Weekly",AF23/(Formulas!$A$3*1),AF23/(Formulas!$A$3*2))),1),ROUND(MIN(1,IF(Input!$A$11="Weekly",AF23/(Formulas!$A$3*1),AF23/(Formulas!$A$3*2))),1)*$C23))</f>
        <v>0</v>
      </c>
      <c r="AI23" s="101"/>
      <c r="AJ23" s="77"/>
      <c r="AK23" s="77"/>
      <c r="AL23" s="80">
        <f>IF($C23="",ROUND(MIN(1,IF(Input!$A$11="Weekly",AJ23/(Formulas!$A$3*1),AJ23/(Formulas!$A$3*2))),1),IF(TEXT(ISNUMBER($C23),"#####")="False",ROUND(MIN(1,IF(Input!$A$11="Weekly",AJ23/(Formulas!$A$3*1),AJ23/(Formulas!$A$3*2))),1),ROUND(MIN(1,IF(Input!$A$11="Weekly",AJ23/(Formulas!$A$3*1),AJ23/(Formulas!$A$3*2))),1)*$C23))</f>
        <v>0</v>
      </c>
      <c r="AM23" s="101"/>
      <c r="AN23" s="77"/>
      <c r="AO23" s="77"/>
      <c r="AP23" s="80">
        <f>IF($C23="",ROUND(MIN(1,IF(Input!$A$11="Weekly",AN23/(Formulas!$A$3*1),AN23/(Formulas!$A$3*2))),1),IF(TEXT(ISNUMBER($C23),"#####")="False",ROUND(MIN(1,IF(Input!$A$11="Weekly",AN23/(Formulas!$A$3*1),AN23/(Formulas!$A$3*2))),1),ROUND(MIN(1,IF(Input!$A$11="Weekly",AN23/(Formulas!$A$3*1),AN23/(Formulas!$A$3*2))),1)*$C23))</f>
        <v>0</v>
      </c>
      <c r="AQ23" s="101"/>
      <c r="AR23" s="77"/>
      <c r="AS23" s="77"/>
      <c r="AT23" s="80">
        <f>IF($C23="",ROUND(MIN(1,IF(Input!$A$11="Weekly",AR23/(Formulas!$A$3*1),AR23/(Formulas!$A$3*2))),1),IF(TEXT(ISNUMBER($C23),"#####")="False",ROUND(MIN(1,IF(Input!$A$11="Weekly",AR23/(Formulas!$A$3*1),AR23/(Formulas!$A$3*2))),1),ROUND(MIN(1,IF(Input!$A$11="Weekly",AR23/(Formulas!$A$3*1),AR23/(Formulas!$A$3*2))),1)*$C23))</f>
        <v>0</v>
      </c>
      <c r="AU23" s="101"/>
      <c r="AV23" s="77"/>
      <c r="AW23" s="77"/>
      <c r="AX23" s="80">
        <f>IF($C23="",ROUND(MIN(1,IF(Input!$A$11="Weekly",AV23/(Formulas!$A$3*1),AV23/(Formulas!$A$3*2))),1),IF(TEXT(ISNUMBER($C23),"#####")="False",ROUND(MIN(1,IF(Input!$A$11="Weekly",AV23/(Formulas!$A$3*1),AV23/(Formulas!$A$3*2))),1),ROUND(MIN(1,IF(Input!$A$11="Weekly",AV23/(Formulas!$A$3*1),AV23/(Formulas!$A$3*2))),1)*$C23))</f>
        <v>0</v>
      </c>
      <c r="AY23" s="101"/>
      <c r="AZ23" s="77"/>
      <c r="BA23" s="77"/>
      <c r="BB23" s="80">
        <f>IF($C23="",ROUND(MIN(1,IF(Input!$A$11="Weekly",AZ23/(Formulas!$A$3*1),AZ23/(Formulas!$A$3*2))),1),IF(TEXT(ISNUMBER($C23),"#####")="False",ROUND(MIN(1,IF(Input!$A$11="Weekly",AZ23/(Formulas!$A$3*1),AZ23/(Formulas!$A$3*2))),1),ROUND(MIN(1,IF(Input!$A$11="Weekly",AZ23/(Formulas!$A$3*1),AZ23/(Formulas!$A$3*2))),1)*$C23))</f>
        <v>0</v>
      </c>
      <c r="BC23" s="101"/>
      <c r="BD23" s="77"/>
      <c r="BE23" s="77"/>
      <c r="BF23" s="80">
        <f>IF($C23="",ROUND(MIN(1,IF(Input!$A$11="Weekly",BD23/(Formulas!$A$3*1),BD23/(Formulas!$A$3*2))),1),IF(TEXT(ISNUMBER($C23),"#####")="False",ROUND(MIN(1,IF(Input!$A$11="Weekly",BD23/(Formulas!$A$3*1),BD23/(Formulas!$A$3*2))),1),ROUND(MIN(1,IF(Input!$A$11="Weekly",BD23/(Formulas!$A$3*1),BD23/(Formulas!$A$3*2))),1)*$C23))</f>
        <v>0</v>
      </c>
      <c r="BG23" s="101"/>
      <c r="BH23" s="77"/>
      <c r="BI23" s="77"/>
      <c r="BJ23" s="80">
        <f>IF($C23="",ROUND(MIN(1,IF(Input!$A$11="Weekly",BH23/(Formulas!$A$3*1),BH23/(Formulas!$A$3*2))),1),IF(TEXT(ISNUMBER($C23),"#####")="False",ROUND(MIN(1,IF(Input!$A$11="Weekly",BH23/(Formulas!$A$3*1),BH23/(Formulas!$A$3*2))),1),ROUND(MIN(1,IF(Input!$A$11="Weekly",BH23/(Formulas!$A$3*1),BH23/(Formulas!$A$3*2))),1)*$C23))</f>
        <v>0</v>
      </c>
      <c r="BK23" s="101"/>
      <c r="BL23" s="77"/>
      <c r="BM23" s="77"/>
      <c r="BN23" s="80">
        <f>IF($C23="",ROUND(MIN(1,IF(Input!$A$11="Weekly",BL23/(Formulas!$A$3*1),BL23/(Formulas!$A$3*2))),1),IF(TEXT(ISNUMBER($C23),"#####")="False",ROUND(MIN(1,IF(Input!$A$11="Weekly",BL23/(Formulas!$A$3*1),BL23/(Formulas!$A$3*2))),1),ROUND(MIN(1,IF(Input!$A$11="Weekly",BL23/(Formulas!$A$3*1),BL23/(Formulas!$A$3*2))),1)*$C23))</f>
        <v>0</v>
      </c>
      <c r="BO23" s="101"/>
      <c r="BP23" s="77"/>
      <c r="BQ23" s="77"/>
      <c r="BR23" s="80">
        <f>IF($C23="",ROUND(MIN(1,IF(Input!$A$11="Weekly",BP23/(Formulas!$A$3*1),BP23/(Formulas!$A$3*2))),1),IF(TEXT(ISNUMBER($C23),"#####")="False",ROUND(MIN(1,IF(Input!$A$11="Weekly",BP23/(Formulas!$A$3*1),BP23/(Formulas!$A$3*2))),1),ROUND(MIN(1,IF(Input!$A$11="Weekly",BP23/(Formulas!$A$3*1),BP23/(Formulas!$A$3*2))),1)*$C23))</f>
        <v>0</v>
      </c>
      <c r="BS23" s="101"/>
      <c r="BT23" s="77"/>
      <c r="BU23" s="77"/>
      <c r="BV23" s="80">
        <f>IF($C23="",ROUND(MIN(1,IF(Input!$A$11="Weekly",BT23/(Formulas!$A$3*1),BT23/(Formulas!$A$3*2))),1),IF(TEXT(ISNUMBER($C23),"#####")="False",ROUND(MIN(1,IF(Input!$A$11="Weekly",BT23/(Formulas!$A$3*1),BT23/(Formulas!$A$3*2))),1),ROUND(MIN(1,IF(Input!$A$11="Weekly",BT23/(Formulas!$A$3*1),BT23/(Formulas!$A$3*2))),1)*$C23))</f>
        <v>0</v>
      </c>
      <c r="BW23" s="101"/>
      <c r="BX23" s="77"/>
      <c r="BY23" s="77"/>
      <c r="BZ23" s="80">
        <f>IF($C23="",ROUND(MIN(1,IF(Input!$A$11="Weekly",BX23/(Formulas!$A$3*1),BX23/(Formulas!$A$3*2))),1),IF(TEXT(ISNUMBER($C23),"#####")="False",ROUND(MIN(1,IF(Input!$A$11="Weekly",BX23/(Formulas!$A$3*1),BX23/(Formulas!$A$3*2))),1),ROUND(MIN(1,IF(Input!$A$11="Weekly",BX23/(Formulas!$A$3*1),BX23/(Formulas!$A$3*2))),1)*$C23))</f>
        <v>0</v>
      </c>
      <c r="CA23" s="101"/>
      <c r="CB23" s="77"/>
      <c r="CC23" s="77"/>
      <c r="CD23" s="80">
        <f>IF($C23="",ROUND(MIN(1,IF(Input!$A$11="Weekly",CB23/(Formulas!$A$3*1),CB23/(Formulas!$A$3*2))),1),IF(TEXT(ISNUMBER($C23),"#####")="False",ROUND(MIN(1,IF(Input!$A$11="Weekly",CB23/(Formulas!$A$3*1),CB23/(Formulas!$A$3*2))),1),ROUND(MIN(1,IF(Input!$A$11="Weekly",CB23/(Formulas!$A$3*1),CB23/(Formulas!$A$3*2))),1)*$C23))</f>
        <v>0</v>
      </c>
      <c r="CE23" s="101"/>
      <c r="CF23" s="77"/>
      <c r="CG23" s="77"/>
      <c r="CH23" s="80">
        <f>IF($C23="",ROUND(MIN(1,IF(Input!$A$11="Weekly",CF23/(Formulas!$A$3*1),CF23/(Formulas!$A$3*2))),1),IF(TEXT(ISNUMBER($C23),"#####")="False",ROUND(MIN(1,IF(Input!$A$11="Weekly",CF23/(Formulas!$A$3*1),CF23/(Formulas!$A$3*2))),1),ROUND(MIN(1,IF(Input!$A$11="Weekly",CF23/(Formulas!$A$3*1),CF23/(Formulas!$A$3*2))),1)*$C23))</f>
        <v>0</v>
      </c>
      <c r="CI23" s="101"/>
      <c r="CJ23" s="77"/>
      <c r="CK23" s="77"/>
      <c r="CL23" s="80">
        <f>IF($C23="",ROUND(MIN(1,IF(Input!$A$11="Weekly",CJ23/(Formulas!$A$3*1),CJ23/(Formulas!$A$3*2))),1),IF(TEXT(ISNUMBER($C23),"#####")="False",ROUND(MIN(1,IF(Input!$A$11="Weekly",CJ23/(Formulas!$A$3*1),CJ23/(Formulas!$A$3*2))),1),ROUND(MIN(1,IF(Input!$A$11="Weekly",CJ23/(Formulas!$A$3*1),CJ23/(Formulas!$A$3*2))),1)*$C23))</f>
        <v>0</v>
      </c>
      <c r="CM23" s="101"/>
      <c r="CN23" s="77"/>
      <c r="CO23" s="77"/>
      <c r="CP23" s="80">
        <f>IF($C23="",ROUND(MIN(1,IF(Input!$A$11="Weekly",CN23/(Formulas!$A$3*1),CN23/(Formulas!$A$3*2))),1),IF(TEXT(ISNUMBER($C23),"#####")="False",ROUND(MIN(1,IF(Input!$A$11="Weekly",CN23/(Formulas!$A$3*1),CN23/(Formulas!$A$3*2))),1),ROUND(MIN(1,IF(Input!$A$11="Weekly",CN23/(Formulas!$A$3*1),CN23/(Formulas!$A$3*2))),1)*$C23))</f>
        <v>0</v>
      </c>
      <c r="CQ23" s="101"/>
      <c r="CR23" s="77"/>
      <c r="CS23" s="77"/>
      <c r="CT23" s="80">
        <f>IF($C23="",ROUND(MIN(1,IF(Input!$A$11="Weekly",CR23/(Formulas!$A$3*1),CR23/(Formulas!$A$3*2))),1),IF(TEXT(ISNUMBER($C23),"#####")="False",ROUND(MIN(1,IF(Input!$A$11="Weekly",CR23/(Formulas!$A$3*1),CR23/(Formulas!$A$3*2))),1),ROUND(MIN(1,IF(Input!$A$11="Weekly",CR23/(Formulas!$A$3*1),CR23/(Formulas!$A$3*2))),1)*$C23))</f>
        <v>0</v>
      </c>
      <c r="CU23" s="101"/>
      <c r="CV23" s="77"/>
      <c r="CW23" s="77"/>
      <c r="CX23" s="80">
        <f>IF($C23="",ROUND(MIN(1,IF(Input!$A$11="Weekly",CV23/(Formulas!$A$3*1),CV23/(Formulas!$A$3*2))),1),IF(TEXT(ISNUMBER($C23),"#####")="False",ROUND(MIN(1,IF(Input!$A$11="Weekly",CV23/(Formulas!$A$3*1),CV23/(Formulas!$A$3*2))),1),ROUND(MIN(1,IF(Input!$A$11="Weekly",CV23/(Formulas!$A$3*1),CV23/(Formulas!$A$3*2))),1)*$C23))</f>
        <v>0</v>
      </c>
      <c r="CY23" s="101"/>
      <c r="CZ23" s="77"/>
      <c r="DA23" s="77"/>
      <c r="DB23" s="80">
        <f>IF($C23="",ROUND(MIN(1,IF(Input!$A$11="Weekly",CZ23/(Formulas!$A$3*1),CZ23/(Formulas!$A$3*2))),1),IF(TEXT(ISNUMBER($C23),"#####")="False",ROUND(MIN(1,IF(Input!$A$11="Weekly",CZ23/(Formulas!$A$3*1),CZ23/(Formulas!$A$3*2))),1),ROUND(MIN(1,IF(Input!$A$11="Weekly",CZ23/(Formulas!$A$3*1),CZ23/(Formulas!$A$3*2))),1)*$C23))</f>
        <v>0</v>
      </c>
      <c r="DC23" s="79"/>
      <c r="DD23" s="77"/>
      <c r="DE23" s="77"/>
      <c r="DF23" s="80">
        <f>IF($C23="",ROUND(MIN(1,IF(Input!$A$11="Weekly",DD23/(Formulas!$A$3*1),DD23/(Formulas!$A$3*2))),1),IF(TEXT(ISNUMBER($C23),"#####")="False",ROUND(MIN(1,IF(Input!$A$11="Weekly",DD23/(Formulas!$A$3*1),DD23/(Formulas!$A$3*2))),1),ROUND(MIN(1,IF(Input!$A$11="Weekly",DD23/(Formulas!$A$3*1),DD23/(Formulas!$A$3*2))),1)*$C23))</f>
        <v>0</v>
      </c>
      <c r="DG23" s="79"/>
      <c r="DH23" s="77"/>
      <c r="DI23" s="77"/>
      <c r="DJ23" s="80">
        <f>IF($C23="",ROUND(MIN(1,IF(Input!$A$11="Weekly",DH23/(Formulas!$A$3*1),DH23/(Formulas!$A$3*2))),1),IF(TEXT(ISNUMBER($C23),"#####")="False",ROUND(MIN(1,IF(Input!$A$11="Weekly",DH23/(Formulas!$A$3*1),DH23/(Formulas!$A$3*2))),1),ROUND(MIN(1,IF(Input!$A$11="Weekly",DH23/(Formulas!$A$3*1),DH23/(Formulas!$A$3*2))),1)*$C23))</f>
        <v>0</v>
      </c>
      <c r="DK23" s="79"/>
      <c r="DL23" s="77"/>
      <c r="DM23" s="77"/>
      <c r="DN23" s="80">
        <f>IF($C23="",ROUND(MIN(1,IF(Input!$A$11="Weekly",DL23/(Formulas!$A$3*1),DL23/(Formulas!$A$3*2))),1),IF(TEXT(ISNUMBER($C23),"#####")="False",ROUND(MIN(1,IF(Input!$A$11="Weekly",DL23/(Formulas!$A$3*1),DL23/(Formulas!$A$3*2))),1),ROUND(MIN(1,IF(Input!$A$11="Weekly",DL23/(Formulas!$A$3*1),DL23/(Formulas!$A$3*2))),1)*$C23))</f>
        <v>0</v>
      </c>
      <c r="DO23" s="79"/>
      <c r="DP23" s="77"/>
      <c r="DQ23" s="77"/>
      <c r="DR23" s="80">
        <f>IF($C23="",ROUND(MIN(1,IF(Input!$A$11="Weekly",DP23/(Formulas!$A$3*1),DP23/(Formulas!$A$3*2))),1),IF(TEXT(ISNUMBER($C23),"#####")="False",ROUND(MIN(1,IF(Input!$A$11="Weekly",DP23/(Formulas!$A$3*1),DP23/(Formulas!$A$3*2))),1),ROUND(MIN(1,IF(Input!$A$11="Weekly",DP23/(Formulas!$A$3*1),DP23/(Formulas!$A$3*2))),1)*$C23))</f>
        <v>0</v>
      </c>
      <c r="DS23" s="79"/>
      <c r="DT23" s="77"/>
      <c r="DU23" s="77"/>
      <c r="DV23" s="80">
        <f>IF($C23="",ROUND(MIN(1,IF(Input!$A$11="Weekly",DT23/(Formulas!$A$3*1),DT23/(Formulas!$A$3*2))),1),IF(TEXT(ISNUMBER($C23),"#####")="False",ROUND(MIN(1,IF(Input!$A$11="Weekly",DT23/(Formulas!$A$3*1),DT23/(Formulas!$A$3*2))),1),ROUND(MIN(1,IF(Input!$A$11="Weekly",DT23/(Formulas!$A$3*1),DT23/(Formulas!$A$3*2))),1)*$C23))</f>
        <v>0</v>
      </c>
      <c r="DW23" s="79"/>
      <c r="DX23" s="77"/>
      <c r="DY23" s="77"/>
      <c r="DZ23" s="80">
        <f>IF($C23="",ROUND(MIN(1,IF(Input!$A$11="Weekly",DX23/(Formulas!$A$3*1),DX23/(Formulas!$A$3*2))),1),IF(TEXT(ISNUMBER($C23),"#####")="False",ROUND(MIN(1,IF(Input!$A$11="Weekly",DX23/(Formulas!$A$3*1),DX23/(Formulas!$A$3*2))),1),ROUND(MIN(1,IF(Input!$A$11="Weekly",DX23/(Formulas!$A$3*1),DX23/(Formulas!$A$3*2))),1)*$C23))</f>
        <v>0</v>
      </c>
      <c r="EA23" s="79"/>
      <c r="EB23" s="77"/>
      <c r="EC23" s="77"/>
      <c r="ED23" s="80">
        <f>IF($C23="",ROUND(MIN(1,IF(Input!$A$11="Weekly",EB23/(Formulas!$A$3*1),EB23/(Formulas!$A$3*2))),1),IF(TEXT(ISNUMBER($C23),"#####")="False",ROUND(MIN(1,IF(Input!$A$11="Weekly",EB23/(Formulas!$A$3*1),EB23/(Formulas!$A$3*2))),1),ROUND(MIN(1,IF(Input!$A$11="Weekly",EB23/(Formulas!$A$3*1),EB23/(Formulas!$A$3*2))),1)*$C23))</f>
        <v>0</v>
      </c>
      <c r="EE23" s="79"/>
      <c r="EF23" s="77"/>
      <c r="EG23" s="77"/>
      <c r="EH23" s="80">
        <f>IF($C23="",ROUND(MIN(1,IF(Input!$A$11="Weekly",EF23/(Formulas!$A$3*1),EF23/(Formulas!$A$3*2))),1),IF(TEXT(ISNUMBER($C23),"#####")="False",ROUND(MIN(1,IF(Input!$A$11="Weekly",EF23/(Formulas!$A$3*1),EF23/(Formulas!$A$3*2))),1),ROUND(MIN(1,IF(Input!$A$11="Weekly",EF23/(Formulas!$A$3*1),EF23/(Formulas!$A$3*2))),1)*$C23))</f>
        <v>0</v>
      </c>
      <c r="EI23" s="79"/>
      <c r="EJ23" s="77"/>
      <c r="EK23" s="77"/>
      <c r="EL23" s="80">
        <f>IF($C23="",ROUND(MIN(1,IF(Input!$A$11="Weekly",EJ23/(Formulas!$A$3*1),EJ23/(Formulas!$A$3*2))),1),IF(TEXT(ISNUMBER($C23),"#####")="False",ROUND(MIN(1,IF(Input!$A$11="Weekly",EJ23/(Formulas!$A$3*1),EJ23/(Formulas!$A$3*2))),1),ROUND(MIN(1,IF(Input!$A$11="Weekly",EJ23/(Formulas!$A$3*1),EJ23/(Formulas!$A$3*2))),1)*$C23))</f>
        <v>0</v>
      </c>
      <c r="EM23" s="79"/>
      <c r="EN23" s="77"/>
      <c r="EO23" s="77"/>
      <c r="EP23" s="80">
        <f>IF($C23="",ROUND(MIN(1,IF(Input!$A$11="Weekly",EN23/(Formulas!$A$3*1),EN23/(Formulas!$A$3*2))),1),IF(TEXT(ISNUMBER($C23),"#####")="False",ROUND(MIN(1,IF(Input!$A$11="Weekly",EN23/(Formulas!$A$3*1),EN23/(Formulas!$A$3*2))),1),ROUND(MIN(1,IF(Input!$A$11="Weekly",EN23/(Formulas!$A$3*1),EN23/(Formulas!$A$3*2))),1)*$C23))</f>
        <v>0</v>
      </c>
      <c r="EQ23" s="79"/>
      <c r="ER23" s="77"/>
      <c r="ES23" s="77"/>
      <c r="ET23" s="80">
        <f>IF($C23="",ROUND(MIN(1,IF(Input!$A$11="Weekly",ER23/(Formulas!$A$3*1),ER23/(Formulas!$A$3*2))),1),IF(TEXT(ISNUMBER($C23),"#####")="False",ROUND(MIN(1,IF(Input!$A$11="Weekly",ER23/(Formulas!$A$3*1),ER23/(Formulas!$A$3*2))),1),ROUND(MIN(1,IF(Input!$A$11="Weekly",ER23/(Formulas!$A$3*1),ER23/(Formulas!$A$3*2))),1)*$C23))</f>
        <v>0</v>
      </c>
      <c r="EU23" s="79"/>
      <c r="EV23" s="77"/>
      <c r="EW23" s="77"/>
      <c r="EX23" s="80">
        <f>IF($C23="",ROUND(MIN(1,IF(Input!$A$11="Weekly",EV23/(Formulas!$A$3*1),EV23/(Formulas!$A$3*2))),1),IF(TEXT(ISNUMBER($C23),"#####")="False",ROUND(MIN(1,IF(Input!$A$11="Weekly",EV23/(Formulas!$A$3*1),EV23/(Formulas!$A$3*2))),1),ROUND(MIN(1,IF(Input!$A$11="Weekly",EV23/(Formulas!$A$3*1),EV23/(Formulas!$A$3*2))),1)*$C23))</f>
        <v>0</v>
      </c>
      <c r="EY23" s="79"/>
      <c r="EZ23" s="77"/>
      <c r="FA23" s="77"/>
      <c r="FB23" s="80">
        <f>IF($C23="",ROUND(MIN(1,IF(Input!$A$11="Weekly",EZ23/(Formulas!$A$3*1),EZ23/(Formulas!$A$3*2))),1),IF(TEXT(ISNUMBER($C23),"#####")="False",ROUND(MIN(1,IF(Input!$A$11="Weekly",EZ23/(Formulas!$A$3*1),EZ23/(Formulas!$A$3*2))),1),ROUND(MIN(1,IF(Input!$A$11="Weekly",EZ23/(Formulas!$A$3*1),EZ23/(Formulas!$A$3*2))),1)*$C23))</f>
        <v>0</v>
      </c>
      <c r="FC23" s="79"/>
      <c r="FD23" s="77"/>
      <c r="FE23" s="77"/>
      <c r="FF23" s="80">
        <f>IF($C23="",ROUND(MIN(1,IF(Input!$A$11="Weekly",FD23/(Formulas!$A$3*1),FD23/(Formulas!$A$3*2))),1),IF(TEXT(ISNUMBER($C23),"#####")="False",ROUND(MIN(1,IF(Input!$A$11="Weekly",FD23/(Formulas!$A$3*1),FD23/(Formulas!$A$3*2))),1),ROUND(MIN(1,IF(Input!$A$11="Weekly",FD23/(Formulas!$A$3*1),FD23/(Formulas!$A$3*2))),1)*$C23))</f>
        <v>0</v>
      </c>
      <c r="FG23" s="79"/>
      <c r="FH23" s="77"/>
      <c r="FI23" s="77"/>
      <c r="FJ23" s="80">
        <f>IF($C23="",ROUND(MIN(1,IF(Input!$A$11="Weekly",FH23/(Formulas!$A$3*1),FH23/(Formulas!$A$3*2))),1),IF(TEXT(ISNUMBER($C23),"#####")="False",ROUND(MIN(1,IF(Input!$A$11="Weekly",FH23/(Formulas!$A$3*1),FH23/(Formulas!$A$3*2))),1),ROUND(MIN(1,IF(Input!$A$11="Weekly",FH23/(Formulas!$A$3*1),FH23/(Formulas!$A$3*2))),1)*$C23))</f>
        <v>0</v>
      </c>
      <c r="FK23" s="79"/>
      <c r="FL23" s="77"/>
      <c r="FM23" s="77"/>
      <c r="FN23" s="80">
        <f>IF($C23="",ROUND(MIN(1,IF(Input!$A$11="Weekly",FL23/(Formulas!$A$3*1),FL23/(Formulas!$A$3*2))),1),IF(TEXT(ISNUMBER($C23),"#####")="False",ROUND(MIN(1,IF(Input!$A$11="Weekly",FL23/(Formulas!$A$3*1),FL23/(Formulas!$A$3*2))),1),ROUND(MIN(1,IF(Input!$A$11="Weekly",FL23/(Formulas!$A$3*1),FL23/(Formulas!$A$3*2))),1)*$C23))</f>
        <v>0</v>
      </c>
      <c r="FO23" s="79"/>
      <c r="FP23" s="77"/>
      <c r="FQ23" s="77"/>
      <c r="FR23" s="80">
        <f>IF($C23="",ROUND(MIN(1,IF(Input!$A$11="Weekly",FP23/(Formulas!$A$3*1),FP23/(Formulas!$A$3*2))),1),IF(TEXT(ISNUMBER($C23),"#####")="False",ROUND(MIN(1,IF(Input!$A$11="Weekly",FP23/(Formulas!$A$3*1),FP23/(Formulas!$A$3*2))),1),ROUND(MIN(1,IF(Input!$A$11="Weekly",FP23/(Formulas!$A$3*1),FP23/(Formulas!$A$3*2))),1)*$C23))</f>
        <v>0</v>
      </c>
      <c r="FS23" s="79"/>
      <c r="FT23" s="77"/>
      <c r="FU23" s="77"/>
      <c r="FV23" s="80">
        <f>IF($C23="",ROUND(MIN(1,IF(Input!$A$11="Weekly",FT23/(Formulas!$A$3*1),FT23/(Formulas!$A$3*2))),1),IF(TEXT(ISNUMBER($C23),"#####")="False",ROUND(MIN(1,IF(Input!$A$11="Weekly",FT23/(Formulas!$A$3*1),FT23/(Formulas!$A$3*2))),1),ROUND(MIN(1,IF(Input!$A$11="Weekly",FT23/(Formulas!$A$3*1),FT23/(Formulas!$A$3*2))),1)*$C23))</f>
        <v>0</v>
      </c>
      <c r="FW23" s="79"/>
      <c r="FX23" s="77"/>
      <c r="FY23" s="77"/>
      <c r="FZ23" s="80">
        <f>IF($C23="",ROUND(MIN(1,IF(Input!$A$11="Weekly",FX23/(Formulas!$A$3*1),FX23/(Formulas!$A$3*2))),1),IF(TEXT(ISNUMBER($C23),"#####")="False",ROUND(MIN(1,IF(Input!$A$11="Weekly",FX23/(Formulas!$A$3*1),FX23/(Formulas!$A$3*2))),1),ROUND(MIN(1,IF(Input!$A$11="Weekly",FX23/(Formulas!$A$3*1),FX23/(Formulas!$A$3*2))),1)*$C23))</f>
        <v>0</v>
      </c>
      <c r="GA23" s="79"/>
      <c r="GB23" s="77"/>
      <c r="GC23" s="77"/>
      <c r="GD23" s="80">
        <f>IF($C23="",ROUND(MIN(1,IF(Input!$A$11="Weekly",GB23/(Formulas!$A$3*1),GB23/(Formulas!$A$3*2))),1),IF(TEXT(ISNUMBER($C23),"#####")="False",ROUND(MIN(1,IF(Input!$A$11="Weekly",GB23/(Formulas!$A$3*1),GB23/(Formulas!$A$3*2))),1),ROUND(MIN(1,IF(Input!$A$11="Weekly",GB23/(Formulas!$A$3*1),GB23/(Formulas!$A$3*2))),1)*$C23))</f>
        <v>0</v>
      </c>
      <c r="GE23" s="79"/>
      <c r="GF23" s="77"/>
      <c r="GG23" s="77"/>
      <c r="GH23" s="80">
        <f>IF($C23="",ROUND(MIN(1,IF(Input!$A$11="Weekly",GF23/(Formulas!$A$3*1),GF23/(Formulas!$A$3*2))),1),IF(TEXT(ISNUMBER($C23),"#####")="False",ROUND(MIN(1,IF(Input!$A$11="Weekly",GF23/(Formulas!$A$3*1),GF23/(Formulas!$A$3*2))),1),ROUND(MIN(1,IF(Input!$A$11="Weekly",GF23/(Formulas!$A$3*1),GF23/(Formulas!$A$3*2))),1)*$C23))</f>
        <v>0</v>
      </c>
      <c r="GI23" s="79"/>
      <c r="GJ23" s="77"/>
      <c r="GK23" s="77"/>
      <c r="GL23" s="80">
        <f>IF($C23="",ROUND(MIN(1,IF(Input!$A$11="Weekly",GJ23/(Formulas!$A$3*1),GJ23/(Formulas!$A$3*2))),1),IF(TEXT(ISNUMBER($C23),"#####")="False",ROUND(MIN(1,IF(Input!$A$11="Weekly",GJ23/(Formulas!$A$3*1),GJ23/(Formulas!$A$3*2))),1),ROUND(MIN(1,IF(Input!$A$11="Weekly",GJ23/(Formulas!$A$3*1),GJ23/(Formulas!$A$3*2))),1)*$C23))</f>
        <v>0</v>
      </c>
      <c r="GM23" s="79"/>
      <c r="GN23" s="77"/>
      <c r="GO23" s="77"/>
      <c r="GP23" s="80">
        <f>IF($C23="",ROUND(MIN(1,IF(Input!$A$11="Weekly",GN23/(Formulas!$A$3*1),GN23/(Formulas!$A$3*2))),1),IF(TEXT(ISNUMBER($C23),"#####")="False",ROUND(MIN(1,IF(Input!$A$11="Weekly",GN23/(Formulas!$A$3*1),GN23/(Formulas!$A$3*2))),1),ROUND(MIN(1,IF(Input!$A$11="Weekly",GN23/(Formulas!$A$3*1),GN23/(Formulas!$A$3*2))),1)*$C23))</f>
        <v>0</v>
      </c>
      <c r="GQ23" s="79"/>
      <c r="GR23" s="77"/>
      <c r="GS23" s="77"/>
      <c r="GT23" s="80">
        <f>IF($C23="",ROUND(MIN(1,IF(Input!$A$11="Weekly",GR23/(Formulas!$A$3*1),GR23/(Formulas!$A$3*2))),1),IF(TEXT(ISNUMBER($C23),"#####")="False",ROUND(MIN(1,IF(Input!$A$11="Weekly",GR23/(Formulas!$A$3*1),GR23/(Formulas!$A$3*2))),1),ROUND(MIN(1,IF(Input!$A$11="Weekly",GR23/(Formulas!$A$3*1),GR23/(Formulas!$A$3*2))),1)*$C23))</f>
        <v>0</v>
      </c>
      <c r="GU23" s="79"/>
      <c r="GV23" s="77"/>
      <c r="GW23" s="77"/>
      <c r="GX23" s="80">
        <f>IF($C23="",ROUND(MIN(1,IF(Input!$A$11="Weekly",GV23/(Formulas!$A$3*1),GV23/(Formulas!$A$3*2))),1),IF(TEXT(ISNUMBER($C23),"#####")="False",ROUND(MIN(1,IF(Input!$A$11="Weekly",GV23/(Formulas!$A$3*1),GV23/(Formulas!$A$3*2))),1),ROUND(MIN(1,IF(Input!$A$11="Weekly",GV23/(Formulas!$A$3*1),GV23/(Formulas!$A$3*2))),1)*$C23))</f>
        <v>0</v>
      </c>
      <c r="GY23" s="79"/>
      <c r="GZ23" s="77"/>
      <c r="HA23" s="77"/>
      <c r="HB23" s="80">
        <f>IF($C23="",ROUND(MIN(1,IF(Input!$A$11="Weekly",GZ23/(Formulas!$A$3*1),GZ23/(Formulas!$A$3*2))),1),IF(TEXT(ISNUMBER($C23),"#####")="False",ROUND(MIN(1,IF(Input!$A$11="Weekly",GZ23/(Formulas!$A$3*1),GZ23/(Formulas!$A$3*2))),1),ROUND(MIN(1,IF(Input!$A$11="Weekly",GZ23/(Formulas!$A$3*1),GZ23/(Formulas!$A$3*2))),1)*$C23))</f>
        <v>0</v>
      </c>
      <c r="HC23" s="79"/>
      <c r="HD23" s="77"/>
      <c r="HE23" s="77"/>
      <c r="HF23" s="80">
        <f>IF($C23="",ROUND(MIN(1,IF(Input!$A$11="Weekly",HD23/(Formulas!$A$3*1),HD23/(Formulas!$A$3*2))),1),IF(TEXT(ISNUMBER($C23),"#####")="False",ROUND(MIN(1,IF(Input!$A$11="Weekly",HD23/(Formulas!$A$3*1),HD23/(Formulas!$A$3*2))),1),ROUND(MIN(1,IF(Input!$A$11="Weekly",HD23/(Formulas!$A$3*1),HD23/(Formulas!$A$3*2))),1)*$C23))</f>
        <v>0</v>
      </c>
      <c r="HG23" s="79"/>
      <c r="HH23" s="35"/>
      <c r="HI23" s="35">
        <f t="shared" si="0"/>
        <v>0</v>
      </c>
      <c r="HJ23" s="35"/>
      <c r="HK23" s="35">
        <f t="shared" si="1"/>
        <v>0</v>
      </c>
      <c r="HL23" s="35"/>
      <c r="HM23" s="35">
        <f t="shared" si="2"/>
        <v>0</v>
      </c>
      <c r="HN23" s="35"/>
      <c r="HO23" s="35">
        <f t="shared" si="3"/>
        <v>0</v>
      </c>
      <c r="HP23" s="35"/>
      <c r="HQ23" s="35"/>
      <c r="HR23" s="35"/>
      <c r="HS23" s="35"/>
      <c r="HT23" s="35"/>
    </row>
    <row r="24" spans="2:228" x14ac:dyDescent="0.25">
      <c r="B24" s="74"/>
      <c r="D24" s="77"/>
      <c r="E24" s="77"/>
      <c r="F24" s="80">
        <f>IF($C24="",ROUND(MIN(1,IF(Input!$A$11="Weekly",D24/(Formulas!$A$3*1),D24/(Formulas!$A$3*2))),1),IF(TEXT(ISNUMBER($C24),"#####")="False",ROUND(MIN(1,IF(Input!$A$11="Weekly",D24/(Formulas!$A$3*1),D24/(Formulas!$A$3*2))),1),ROUND(MIN(1,IF(Input!$A$11="Weekly",D24/(Formulas!$A$3*1),D24/(Formulas!$A$3*2))),1)*$C24))</f>
        <v>0</v>
      </c>
      <c r="G24" s="101"/>
      <c r="H24" s="77"/>
      <c r="I24" s="77"/>
      <c r="J24" s="80">
        <f>IF($C24="",ROUND(MIN(1,IF(Input!$A$11="Weekly",H24/(Formulas!$A$3*1),H24/(Formulas!$A$3*2))),1),IF(TEXT(ISNUMBER($C24),"#####")="False",ROUND(MIN(1,IF(Input!$A$11="Weekly",H24/(Formulas!$A$3*1),H24/(Formulas!$A$3*2))),1),ROUND(MIN(1,IF(Input!$A$11="Weekly",H24/(Formulas!$A$3*1),H24/(Formulas!$A$3*2))),1)*$C24))</f>
        <v>0</v>
      </c>
      <c r="K24" s="101"/>
      <c r="L24" s="77"/>
      <c r="M24" s="77"/>
      <c r="N24" s="80">
        <f>IF($C24="",ROUND(MIN(1,IF(Input!$A$11="Weekly",L24/(Formulas!$A$3*1),L24/(Formulas!$A$3*2))),1),IF(TEXT(ISNUMBER($C24),"#####")="False",ROUND(MIN(1,IF(Input!$A$11="Weekly",L24/(Formulas!$A$3*1),L24/(Formulas!$A$3*2))),1),ROUND(MIN(1,IF(Input!$A$11="Weekly",L24/(Formulas!$A$3*1),L24/(Formulas!$A$3*2))),1)*$C24))</f>
        <v>0</v>
      </c>
      <c r="O24" s="101"/>
      <c r="P24" s="77"/>
      <c r="Q24" s="77"/>
      <c r="R24" s="80">
        <f>IF($C24="",ROUND(MIN(1,IF(Input!$A$11="Weekly",P24/(Formulas!$A$3*1),P24/(Formulas!$A$3*2))),1),IF(TEXT(ISNUMBER($C24),"#####")="False",ROUND(MIN(1,IF(Input!$A$11="Weekly",P24/(Formulas!$A$3*1),P24/(Formulas!$A$3*2))),1),ROUND(MIN(1,IF(Input!$A$11="Weekly",P24/(Formulas!$A$3*1),P24/(Formulas!$A$3*2))),1)*$C24))</f>
        <v>0</v>
      </c>
      <c r="S24" s="101"/>
      <c r="T24" s="77"/>
      <c r="U24" s="77"/>
      <c r="V24" s="80">
        <f>IF($C24="",ROUND(MIN(1,IF(Input!$A$11="Weekly",T24/(Formulas!$A$3*1),T24/(Formulas!$A$3*2))),1),IF(TEXT(ISNUMBER($C24),"#####")="False",ROUND(MIN(1,IF(Input!$A$11="Weekly",T24/(Formulas!$A$3*1),T24/(Formulas!$A$3*2))),1),ROUND(MIN(1,IF(Input!$A$11="Weekly",T24/(Formulas!$A$3*1),T24/(Formulas!$A$3*2))),1)*$C24))</f>
        <v>0</v>
      </c>
      <c r="W24" s="101"/>
      <c r="X24" s="77"/>
      <c r="Y24" s="77"/>
      <c r="Z24" s="80">
        <f>IF($C24="",ROUND(MIN(1,IF(Input!$A$11="Weekly",X24/(Formulas!$A$3*1),X24/(Formulas!$A$3*2))),1),IF(TEXT(ISNUMBER($C24),"#####")="False",ROUND(MIN(1,IF(Input!$A$11="Weekly",X24/(Formulas!$A$3*1),X24/(Formulas!$A$3*2))),1),ROUND(MIN(1,IF(Input!$A$11="Weekly",X24/(Formulas!$A$3*1),X24/(Formulas!$A$3*2))),1)*$C24))</f>
        <v>0</v>
      </c>
      <c r="AA24" s="101"/>
      <c r="AB24" s="77"/>
      <c r="AC24" s="77"/>
      <c r="AD24" s="80">
        <f>IF($C24="",ROUND(MIN(1,IF(Input!$A$11="Weekly",AB24/(Formulas!$A$3*1),AB24/(Formulas!$A$3*2))),1),IF(TEXT(ISNUMBER($C24),"#####")="False",ROUND(MIN(1,IF(Input!$A$11="Weekly",AB24/(Formulas!$A$3*1),AB24/(Formulas!$A$3*2))),1),ROUND(MIN(1,IF(Input!$A$11="Weekly",AB24/(Formulas!$A$3*1),AB24/(Formulas!$A$3*2))),1)*$C24))</f>
        <v>0</v>
      </c>
      <c r="AE24" s="101"/>
      <c r="AF24" s="77"/>
      <c r="AG24" s="77"/>
      <c r="AH24" s="80">
        <f>IF($C24="",ROUND(MIN(1,IF(Input!$A$11="Weekly",AF24/(Formulas!$A$3*1),AF24/(Formulas!$A$3*2))),1),IF(TEXT(ISNUMBER($C24),"#####")="False",ROUND(MIN(1,IF(Input!$A$11="Weekly",AF24/(Formulas!$A$3*1),AF24/(Formulas!$A$3*2))),1),ROUND(MIN(1,IF(Input!$A$11="Weekly",AF24/(Formulas!$A$3*1),AF24/(Formulas!$A$3*2))),1)*$C24))</f>
        <v>0</v>
      </c>
      <c r="AI24" s="101"/>
      <c r="AJ24" s="77"/>
      <c r="AK24" s="77"/>
      <c r="AL24" s="80">
        <f>IF($C24="",ROUND(MIN(1,IF(Input!$A$11="Weekly",AJ24/(Formulas!$A$3*1),AJ24/(Formulas!$A$3*2))),1),IF(TEXT(ISNUMBER($C24),"#####")="False",ROUND(MIN(1,IF(Input!$A$11="Weekly",AJ24/(Formulas!$A$3*1),AJ24/(Formulas!$A$3*2))),1),ROUND(MIN(1,IF(Input!$A$11="Weekly",AJ24/(Formulas!$A$3*1),AJ24/(Formulas!$A$3*2))),1)*$C24))</f>
        <v>0</v>
      </c>
      <c r="AM24" s="101"/>
      <c r="AN24" s="77"/>
      <c r="AO24" s="77"/>
      <c r="AP24" s="80">
        <f>IF($C24="",ROUND(MIN(1,IF(Input!$A$11="Weekly",AN24/(Formulas!$A$3*1),AN24/(Formulas!$A$3*2))),1),IF(TEXT(ISNUMBER($C24),"#####")="False",ROUND(MIN(1,IF(Input!$A$11="Weekly",AN24/(Formulas!$A$3*1),AN24/(Formulas!$A$3*2))),1),ROUND(MIN(1,IF(Input!$A$11="Weekly",AN24/(Formulas!$A$3*1),AN24/(Formulas!$A$3*2))),1)*$C24))</f>
        <v>0</v>
      </c>
      <c r="AQ24" s="101"/>
      <c r="AR24" s="77"/>
      <c r="AS24" s="77"/>
      <c r="AT24" s="80">
        <f>IF($C24="",ROUND(MIN(1,IF(Input!$A$11="Weekly",AR24/(Formulas!$A$3*1),AR24/(Formulas!$A$3*2))),1),IF(TEXT(ISNUMBER($C24),"#####")="False",ROUND(MIN(1,IF(Input!$A$11="Weekly",AR24/(Formulas!$A$3*1),AR24/(Formulas!$A$3*2))),1),ROUND(MIN(1,IF(Input!$A$11="Weekly",AR24/(Formulas!$A$3*1),AR24/(Formulas!$A$3*2))),1)*$C24))</f>
        <v>0</v>
      </c>
      <c r="AU24" s="101"/>
      <c r="AV24" s="77"/>
      <c r="AW24" s="77"/>
      <c r="AX24" s="80">
        <f>IF($C24="",ROUND(MIN(1,IF(Input!$A$11="Weekly",AV24/(Formulas!$A$3*1),AV24/(Formulas!$A$3*2))),1),IF(TEXT(ISNUMBER($C24),"#####")="False",ROUND(MIN(1,IF(Input!$A$11="Weekly",AV24/(Formulas!$A$3*1),AV24/(Formulas!$A$3*2))),1),ROUND(MIN(1,IF(Input!$A$11="Weekly",AV24/(Formulas!$A$3*1),AV24/(Formulas!$A$3*2))),1)*$C24))</f>
        <v>0</v>
      </c>
      <c r="AY24" s="101"/>
      <c r="AZ24" s="77"/>
      <c r="BA24" s="77"/>
      <c r="BB24" s="80">
        <f>IF($C24="",ROUND(MIN(1,IF(Input!$A$11="Weekly",AZ24/(Formulas!$A$3*1),AZ24/(Formulas!$A$3*2))),1),IF(TEXT(ISNUMBER($C24),"#####")="False",ROUND(MIN(1,IF(Input!$A$11="Weekly",AZ24/(Formulas!$A$3*1),AZ24/(Formulas!$A$3*2))),1),ROUND(MIN(1,IF(Input!$A$11="Weekly",AZ24/(Formulas!$A$3*1),AZ24/(Formulas!$A$3*2))),1)*$C24))</f>
        <v>0</v>
      </c>
      <c r="BC24" s="101"/>
      <c r="BD24" s="77"/>
      <c r="BE24" s="77"/>
      <c r="BF24" s="80">
        <f>IF($C24="",ROUND(MIN(1,IF(Input!$A$11="Weekly",BD24/(Formulas!$A$3*1),BD24/(Formulas!$A$3*2))),1),IF(TEXT(ISNUMBER($C24),"#####")="False",ROUND(MIN(1,IF(Input!$A$11="Weekly",BD24/(Formulas!$A$3*1),BD24/(Formulas!$A$3*2))),1),ROUND(MIN(1,IF(Input!$A$11="Weekly",BD24/(Formulas!$A$3*1),BD24/(Formulas!$A$3*2))),1)*$C24))</f>
        <v>0</v>
      </c>
      <c r="BG24" s="101"/>
      <c r="BH24" s="77"/>
      <c r="BI24" s="77"/>
      <c r="BJ24" s="80">
        <f>IF($C24="",ROUND(MIN(1,IF(Input!$A$11="Weekly",BH24/(Formulas!$A$3*1),BH24/(Formulas!$A$3*2))),1),IF(TEXT(ISNUMBER($C24),"#####")="False",ROUND(MIN(1,IF(Input!$A$11="Weekly",BH24/(Formulas!$A$3*1),BH24/(Formulas!$A$3*2))),1),ROUND(MIN(1,IF(Input!$A$11="Weekly",BH24/(Formulas!$A$3*1),BH24/(Formulas!$A$3*2))),1)*$C24))</f>
        <v>0</v>
      </c>
      <c r="BK24" s="101"/>
      <c r="BL24" s="77"/>
      <c r="BM24" s="77"/>
      <c r="BN24" s="80">
        <f>IF($C24="",ROUND(MIN(1,IF(Input!$A$11="Weekly",BL24/(Formulas!$A$3*1),BL24/(Formulas!$A$3*2))),1),IF(TEXT(ISNUMBER($C24),"#####")="False",ROUND(MIN(1,IF(Input!$A$11="Weekly",BL24/(Formulas!$A$3*1),BL24/(Formulas!$A$3*2))),1),ROUND(MIN(1,IF(Input!$A$11="Weekly",BL24/(Formulas!$A$3*1),BL24/(Formulas!$A$3*2))),1)*$C24))</f>
        <v>0</v>
      </c>
      <c r="BO24" s="101"/>
      <c r="BP24" s="77"/>
      <c r="BQ24" s="77"/>
      <c r="BR24" s="80">
        <f>IF($C24="",ROUND(MIN(1,IF(Input!$A$11="Weekly",BP24/(Formulas!$A$3*1),BP24/(Formulas!$A$3*2))),1),IF(TEXT(ISNUMBER($C24),"#####")="False",ROUND(MIN(1,IF(Input!$A$11="Weekly",BP24/(Formulas!$A$3*1),BP24/(Formulas!$A$3*2))),1),ROUND(MIN(1,IF(Input!$A$11="Weekly",BP24/(Formulas!$A$3*1),BP24/(Formulas!$A$3*2))),1)*$C24))</f>
        <v>0</v>
      </c>
      <c r="BS24" s="101"/>
      <c r="BT24" s="77"/>
      <c r="BU24" s="77"/>
      <c r="BV24" s="80">
        <f>IF($C24="",ROUND(MIN(1,IF(Input!$A$11="Weekly",BT24/(Formulas!$A$3*1),BT24/(Formulas!$A$3*2))),1),IF(TEXT(ISNUMBER($C24),"#####")="False",ROUND(MIN(1,IF(Input!$A$11="Weekly",BT24/(Formulas!$A$3*1),BT24/(Formulas!$A$3*2))),1),ROUND(MIN(1,IF(Input!$A$11="Weekly",BT24/(Formulas!$A$3*1),BT24/(Formulas!$A$3*2))),1)*$C24))</f>
        <v>0</v>
      </c>
      <c r="BW24" s="101"/>
      <c r="BX24" s="77"/>
      <c r="BY24" s="77"/>
      <c r="BZ24" s="80">
        <f>IF($C24="",ROUND(MIN(1,IF(Input!$A$11="Weekly",BX24/(Formulas!$A$3*1),BX24/(Formulas!$A$3*2))),1),IF(TEXT(ISNUMBER($C24),"#####")="False",ROUND(MIN(1,IF(Input!$A$11="Weekly",BX24/(Formulas!$A$3*1),BX24/(Formulas!$A$3*2))),1),ROUND(MIN(1,IF(Input!$A$11="Weekly",BX24/(Formulas!$A$3*1),BX24/(Formulas!$A$3*2))),1)*$C24))</f>
        <v>0</v>
      </c>
      <c r="CA24" s="101"/>
      <c r="CB24" s="77"/>
      <c r="CC24" s="77"/>
      <c r="CD24" s="80">
        <f>IF($C24="",ROUND(MIN(1,IF(Input!$A$11="Weekly",CB24/(Formulas!$A$3*1),CB24/(Formulas!$A$3*2))),1),IF(TEXT(ISNUMBER($C24),"#####")="False",ROUND(MIN(1,IF(Input!$A$11="Weekly",CB24/(Formulas!$A$3*1),CB24/(Formulas!$A$3*2))),1),ROUND(MIN(1,IF(Input!$A$11="Weekly",CB24/(Formulas!$A$3*1),CB24/(Formulas!$A$3*2))),1)*$C24))</f>
        <v>0</v>
      </c>
      <c r="CE24" s="101"/>
      <c r="CF24" s="77"/>
      <c r="CG24" s="77"/>
      <c r="CH24" s="80">
        <f>IF($C24="",ROUND(MIN(1,IF(Input!$A$11="Weekly",CF24/(Formulas!$A$3*1),CF24/(Formulas!$A$3*2))),1),IF(TEXT(ISNUMBER($C24),"#####")="False",ROUND(MIN(1,IF(Input!$A$11="Weekly",CF24/(Formulas!$A$3*1),CF24/(Formulas!$A$3*2))),1),ROUND(MIN(1,IF(Input!$A$11="Weekly",CF24/(Formulas!$A$3*1),CF24/(Formulas!$A$3*2))),1)*$C24))</f>
        <v>0</v>
      </c>
      <c r="CI24" s="101"/>
      <c r="CJ24" s="77"/>
      <c r="CK24" s="77"/>
      <c r="CL24" s="80">
        <f>IF($C24="",ROUND(MIN(1,IF(Input!$A$11="Weekly",CJ24/(Formulas!$A$3*1),CJ24/(Formulas!$A$3*2))),1),IF(TEXT(ISNUMBER($C24),"#####")="False",ROUND(MIN(1,IF(Input!$A$11="Weekly",CJ24/(Formulas!$A$3*1),CJ24/(Formulas!$A$3*2))),1),ROUND(MIN(1,IF(Input!$A$11="Weekly",CJ24/(Formulas!$A$3*1),CJ24/(Formulas!$A$3*2))),1)*$C24))</f>
        <v>0</v>
      </c>
      <c r="CM24" s="101"/>
      <c r="CN24" s="77"/>
      <c r="CO24" s="77"/>
      <c r="CP24" s="80">
        <f>IF($C24="",ROUND(MIN(1,IF(Input!$A$11="Weekly",CN24/(Formulas!$A$3*1),CN24/(Formulas!$A$3*2))),1),IF(TEXT(ISNUMBER($C24),"#####")="False",ROUND(MIN(1,IF(Input!$A$11="Weekly",CN24/(Formulas!$A$3*1),CN24/(Formulas!$A$3*2))),1),ROUND(MIN(1,IF(Input!$A$11="Weekly",CN24/(Formulas!$A$3*1),CN24/(Formulas!$A$3*2))),1)*$C24))</f>
        <v>0</v>
      </c>
      <c r="CQ24" s="101"/>
      <c r="CR24" s="77"/>
      <c r="CS24" s="77"/>
      <c r="CT24" s="80">
        <f>IF($C24="",ROUND(MIN(1,IF(Input!$A$11="Weekly",CR24/(Formulas!$A$3*1),CR24/(Formulas!$A$3*2))),1),IF(TEXT(ISNUMBER($C24),"#####")="False",ROUND(MIN(1,IF(Input!$A$11="Weekly",CR24/(Formulas!$A$3*1),CR24/(Formulas!$A$3*2))),1),ROUND(MIN(1,IF(Input!$A$11="Weekly",CR24/(Formulas!$A$3*1),CR24/(Formulas!$A$3*2))),1)*$C24))</f>
        <v>0</v>
      </c>
      <c r="CU24" s="101"/>
      <c r="CV24" s="77"/>
      <c r="CW24" s="77"/>
      <c r="CX24" s="80">
        <f>IF($C24="",ROUND(MIN(1,IF(Input!$A$11="Weekly",CV24/(Formulas!$A$3*1),CV24/(Formulas!$A$3*2))),1),IF(TEXT(ISNUMBER($C24),"#####")="False",ROUND(MIN(1,IF(Input!$A$11="Weekly",CV24/(Formulas!$A$3*1),CV24/(Formulas!$A$3*2))),1),ROUND(MIN(1,IF(Input!$A$11="Weekly",CV24/(Formulas!$A$3*1),CV24/(Formulas!$A$3*2))),1)*$C24))</f>
        <v>0</v>
      </c>
      <c r="CY24" s="101"/>
      <c r="CZ24" s="77"/>
      <c r="DA24" s="77"/>
      <c r="DB24" s="80">
        <f>IF($C24="",ROUND(MIN(1,IF(Input!$A$11="Weekly",CZ24/(Formulas!$A$3*1),CZ24/(Formulas!$A$3*2))),1),IF(TEXT(ISNUMBER($C24),"#####")="False",ROUND(MIN(1,IF(Input!$A$11="Weekly",CZ24/(Formulas!$A$3*1),CZ24/(Formulas!$A$3*2))),1),ROUND(MIN(1,IF(Input!$A$11="Weekly",CZ24/(Formulas!$A$3*1),CZ24/(Formulas!$A$3*2))),1)*$C24))</f>
        <v>0</v>
      </c>
      <c r="DC24" s="79"/>
      <c r="DD24" s="77"/>
      <c r="DE24" s="77"/>
      <c r="DF24" s="80">
        <f>IF($C24="",ROUND(MIN(1,IF(Input!$A$11="Weekly",DD24/(Formulas!$A$3*1),DD24/(Formulas!$A$3*2))),1),IF(TEXT(ISNUMBER($C24),"#####")="False",ROUND(MIN(1,IF(Input!$A$11="Weekly",DD24/(Formulas!$A$3*1),DD24/(Formulas!$A$3*2))),1),ROUND(MIN(1,IF(Input!$A$11="Weekly",DD24/(Formulas!$A$3*1),DD24/(Formulas!$A$3*2))),1)*$C24))</f>
        <v>0</v>
      </c>
      <c r="DG24" s="79"/>
      <c r="DH24" s="77"/>
      <c r="DI24" s="77"/>
      <c r="DJ24" s="80">
        <f>IF($C24="",ROUND(MIN(1,IF(Input!$A$11="Weekly",DH24/(Formulas!$A$3*1),DH24/(Formulas!$A$3*2))),1),IF(TEXT(ISNUMBER($C24),"#####")="False",ROUND(MIN(1,IF(Input!$A$11="Weekly",DH24/(Formulas!$A$3*1),DH24/(Formulas!$A$3*2))),1),ROUND(MIN(1,IF(Input!$A$11="Weekly",DH24/(Formulas!$A$3*1),DH24/(Formulas!$A$3*2))),1)*$C24))</f>
        <v>0</v>
      </c>
      <c r="DK24" s="79"/>
      <c r="DL24" s="77"/>
      <c r="DM24" s="77"/>
      <c r="DN24" s="80">
        <f>IF($C24="",ROUND(MIN(1,IF(Input!$A$11="Weekly",DL24/(Formulas!$A$3*1),DL24/(Formulas!$A$3*2))),1),IF(TEXT(ISNUMBER($C24),"#####")="False",ROUND(MIN(1,IF(Input!$A$11="Weekly",DL24/(Formulas!$A$3*1),DL24/(Formulas!$A$3*2))),1),ROUND(MIN(1,IF(Input!$A$11="Weekly",DL24/(Formulas!$A$3*1),DL24/(Formulas!$A$3*2))),1)*$C24))</f>
        <v>0</v>
      </c>
      <c r="DO24" s="79"/>
      <c r="DP24" s="77"/>
      <c r="DQ24" s="77"/>
      <c r="DR24" s="80">
        <f>IF($C24="",ROUND(MIN(1,IF(Input!$A$11="Weekly",DP24/(Formulas!$A$3*1),DP24/(Formulas!$A$3*2))),1),IF(TEXT(ISNUMBER($C24),"#####")="False",ROUND(MIN(1,IF(Input!$A$11="Weekly",DP24/(Formulas!$A$3*1),DP24/(Formulas!$A$3*2))),1),ROUND(MIN(1,IF(Input!$A$11="Weekly",DP24/(Formulas!$A$3*1),DP24/(Formulas!$A$3*2))),1)*$C24))</f>
        <v>0</v>
      </c>
      <c r="DS24" s="79"/>
      <c r="DT24" s="77"/>
      <c r="DU24" s="77"/>
      <c r="DV24" s="80">
        <f>IF($C24="",ROUND(MIN(1,IF(Input!$A$11="Weekly",DT24/(Formulas!$A$3*1),DT24/(Formulas!$A$3*2))),1),IF(TEXT(ISNUMBER($C24),"#####")="False",ROUND(MIN(1,IF(Input!$A$11="Weekly",DT24/(Formulas!$A$3*1),DT24/(Formulas!$A$3*2))),1),ROUND(MIN(1,IF(Input!$A$11="Weekly",DT24/(Formulas!$A$3*1),DT24/(Formulas!$A$3*2))),1)*$C24))</f>
        <v>0</v>
      </c>
      <c r="DW24" s="79"/>
      <c r="DX24" s="77"/>
      <c r="DY24" s="77"/>
      <c r="DZ24" s="80">
        <f>IF($C24="",ROUND(MIN(1,IF(Input!$A$11="Weekly",DX24/(Formulas!$A$3*1),DX24/(Formulas!$A$3*2))),1),IF(TEXT(ISNUMBER($C24),"#####")="False",ROUND(MIN(1,IF(Input!$A$11="Weekly",DX24/(Formulas!$A$3*1),DX24/(Formulas!$A$3*2))),1),ROUND(MIN(1,IF(Input!$A$11="Weekly",DX24/(Formulas!$A$3*1),DX24/(Formulas!$A$3*2))),1)*$C24))</f>
        <v>0</v>
      </c>
      <c r="EA24" s="79"/>
      <c r="EB24" s="77"/>
      <c r="EC24" s="77"/>
      <c r="ED24" s="80">
        <f>IF($C24="",ROUND(MIN(1,IF(Input!$A$11="Weekly",EB24/(Formulas!$A$3*1),EB24/(Formulas!$A$3*2))),1),IF(TEXT(ISNUMBER($C24),"#####")="False",ROUND(MIN(1,IF(Input!$A$11="Weekly",EB24/(Formulas!$A$3*1),EB24/(Formulas!$A$3*2))),1),ROUND(MIN(1,IF(Input!$A$11="Weekly",EB24/(Formulas!$A$3*1),EB24/(Formulas!$A$3*2))),1)*$C24))</f>
        <v>0</v>
      </c>
      <c r="EE24" s="79"/>
      <c r="EF24" s="77"/>
      <c r="EG24" s="77"/>
      <c r="EH24" s="80">
        <f>IF($C24="",ROUND(MIN(1,IF(Input!$A$11="Weekly",EF24/(Formulas!$A$3*1),EF24/(Formulas!$A$3*2))),1),IF(TEXT(ISNUMBER($C24),"#####")="False",ROUND(MIN(1,IF(Input!$A$11="Weekly",EF24/(Formulas!$A$3*1),EF24/(Formulas!$A$3*2))),1),ROUND(MIN(1,IF(Input!$A$11="Weekly",EF24/(Formulas!$A$3*1),EF24/(Formulas!$A$3*2))),1)*$C24))</f>
        <v>0</v>
      </c>
      <c r="EI24" s="79"/>
      <c r="EJ24" s="77"/>
      <c r="EK24" s="77"/>
      <c r="EL24" s="80">
        <f>IF($C24="",ROUND(MIN(1,IF(Input!$A$11="Weekly",EJ24/(Formulas!$A$3*1),EJ24/(Formulas!$A$3*2))),1),IF(TEXT(ISNUMBER($C24),"#####")="False",ROUND(MIN(1,IF(Input!$A$11="Weekly",EJ24/(Formulas!$A$3*1),EJ24/(Formulas!$A$3*2))),1),ROUND(MIN(1,IF(Input!$A$11="Weekly",EJ24/(Formulas!$A$3*1),EJ24/(Formulas!$A$3*2))),1)*$C24))</f>
        <v>0</v>
      </c>
      <c r="EM24" s="79"/>
      <c r="EN24" s="77"/>
      <c r="EO24" s="77"/>
      <c r="EP24" s="80">
        <f>IF($C24="",ROUND(MIN(1,IF(Input!$A$11="Weekly",EN24/(Formulas!$A$3*1),EN24/(Formulas!$A$3*2))),1),IF(TEXT(ISNUMBER($C24),"#####")="False",ROUND(MIN(1,IF(Input!$A$11="Weekly",EN24/(Formulas!$A$3*1),EN24/(Formulas!$A$3*2))),1),ROUND(MIN(1,IF(Input!$A$11="Weekly",EN24/(Formulas!$A$3*1),EN24/(Formulas!$A$3*2))),1)*$C24))</f>
        <v>0</v>
      </c>
      <c r="EQ24" s="79"/>
      <c r="ER24" s="77"/>
      <c r="ES24" s="77"/>
      <c r="ET24" s="80">
        <f>IF($C24="",ROUND(MIN(1,IF(Input!$A$11="Weekly",ER24/(Formulas!$A$3*1),ER24/(Formulas!$A$3*2))),1),IF(TEXT(ISNUMBER($C24),"#####")="False",ROUND(MIN(1,IF(Input!$A$11="Weekly",ER24/(Formulas!$A$3*1),ER24/(Formulas!$A$3*2))),1),ROUND(MIN(1,IF(Input!$A$11="Weekly",ER24/(Formulas!$A$3*1),ER24/(Formulas!$A$3*2))),1)*$C24))</f>
        <v>0</v>
      </c>
      <c r="EU24" s="79"/>
      <c r="EV24" s="77"/>
      <c r="EW24" s="77"/>
      <c r="EX24" s="80">
        <f>IF($C24="",ROUND(MIN(1,IF(Input!$A$11="Weekly",EV24/(Formulas!$A$3*1),EV24/(Formulas!$A$3*2))),1),IF(TEXT(ISNUMBER($C24),"#####")="False",ROUND(MIN(1,IF(Input!$A$11="Weekly",EV24/(Formulas!$A$3*1),EV24/(Formulas!$A$3*2))),1),ROUND(MIN(1,IF(Input!$A$11="Weekly",EV24/(Formulas!$A$3*1),EV24/(Formulas!$A$3*2))),1)*$C24))</f>
        <v>0</v>
      </c>
      <c r="EY24" s="79"/>
      <c r="EZ24" s="77"/>
      <c r="FA24" s="77"/>
      <c r="FB24" s="80">
        <f>IF($C24="",ROUND(MIN(1,IF(Input!$A$11="Weekly",EZ24/(Formulas!$A$3*1),EZ24/(Formulas!$A$3*2))),1),IF(TEXT(ISNUMBER($C24),"#####")="False",ROUND(MIN(1,IF(Input!$A$11="Weekly",EZ24/(Formulas!$A$3*1),EZ24/(Formulas!$A$3*2))),1),ROUND(MIN(1,IF(Input!$A$11="Weekly",EZ24/(Formulas!$A$3*1),EZ24/(Formulas!$A$3*2))),1)*$C24))</f>
        <v>0</v>
      </c>
      <c r="FC24" s="79"/>
      <c r="FD24" s="77"/>
      <c r="FE24" s="77"/>
      <c r="FF24" s="80">
        <f>IF($C24="",ROUND(MIN(1,IF(Input!$A$11="Weekly",FD24/(Formulas!$A$3*1),FD24/(Formulas!$A$3*2))),1),IF(TEXT(ISNUMBER($C24),"#####")="False",ROUND(MIN(1,IF(Input!$A$11="Weekly",FD24/(Formulas!$A$3*1),FD24/(Formulas!$A$3*2))),1),ROUND(MIN(1,IF(Input!$A$11="Weekly",FD24/(Formulas!$A$3*1),FD24/(Formulas!$A$3*2))),1)*$C24))</f>
        <v>0</v>
      </c>
      <c r="FG24" s="79"/>
      <c r="FH24" s="77"/>
      <c r="FI24" s="77"/>
      <c r="FJ24" s="80">
        <f>IF($C24="",ROUND(MIN(1,IF(Input!$A$11="Weekly",FH24/(Formulas!$A$3*1),FH24/(Formulas!$A$3*2))),1),IF(TEXT(ISNUMBER($C24),"#####")="False",ROUND(MIN(1,IF(Input!$A$11="Weekly",FH24/(Formulas!$A$3*1),FH24/(Formulas!$A$3*2))),1),ROUND(MIN(1,IF(Input!$A$11="Weekly",FH24/(Formulas!$A$3*1),FH24/(Formulas!$A$3*2))),1)*$C24))</f>
        <v>0</v>
      </c>
      <c r="FK24" s="79"/>
      <c r="FL24" s="77"/>
      <c r="FM24" s="77"/>
      <c r="FN24" s="80">
        <f>IF($C24="",ROUND(MIN(1,IF(Input!$A$11="Weekly",FL24/(Formulas!$A$3*1),FL24/(Formulas!$A$3*2))),1),IF(TEXT(ISNUMBER($C24),"#####")="False",ROUND(MIN(1,IF(Input!$A$11="Weekly",FL24/(Formulas!$A$3*1),FL24/(Formulas!$A$3*2))),1),ROUND(MIN(1,IF(Input!$A$11="Weekly",FL24/(Formulas!$A$3*1),FL24/(Formulas!$A$3*2))),1)*$C24))</f>
        <v>0</v>
      </c>
      <c r="FO24" s="79"/>
      <c r="FP24" s="77"/>
      <c r="FQ24" s="77"/>
      <c r="FR24" s="80">
        <f>IF($C24="",ROUND(MIN(1,IF(Input!$A$11="Weekly",FP24/(Formulas!$A$3*1),FP24/(Formulas!$A$3*2))),1),IF(TEXT(ISNUMBER($C24),"#####")="False",ROUND(MIN(1,IF(Input!$A$11="Weekly",FP24/(Formulas!$A$3*1),FP24/(Formulas!$A$3*2))),1),ROUND(MIN(1,IF(Input!$A$11="Weekly",FP24/(Formulas!$A$3*1),FP24/(Formulas!$A$3*2))),1)*$C24))</f>
        <v>0</v>
      </c>
      <c r="FS24" s="79"/>
      <c r="FT24" s="77"/>
      <c r="FU24" s="77"/>
      <c r="FV24" s="80">
        <f>IF($C24="",ROUND(MIN(1,IF(Input!$A$11="Weekly",FT24/(Formulas!$A$3*1),FT24/(Formulas!$A$3*2))),1),IF(TEXT(ISNUMBER($C24),"#####")="False",ROUND(MIN(1,IF(Input!$A$11="Weekly",FT24/(Formulas!$A$3*1),FT24/(Formulas!$A$3*2))),1),ROUND(MIN(1,IF(Input!$A$11="Weekly",FT24/(Formulas!$A$3*1),FT24/(Formulas!$A$3*2))),1)*$C24))</f>
        <v>0</v>
      </c>
      <c r="FW24" s="79"/>
      <c r="FX24" s="77"/>
      <c r="FY24" s="77"/>
      <c r="FZ24" s="80">
        <f>IF($C24="",ROUND(MIN(1,IF(Input!$A$11="Weekly",FX24/(Formulas!$A$3*1),FX24/(Formulas!$A$3*2))),1),IF(TEXT(ISNUMBER($C24),"#####")="False",ROUND(MIN(1,IF(Input!$A$11="Weekly",FX24/(Formulas!$A$3*1),FX24/(Formulas!$A$3*2))),1),ROUND(MIN(1,IF(Input!$A$11="Weekly",FX24/(Formulas!$A$3*1),FX24/(Formulas!$A$3*2))),1)*$C24))</f>
        <v>0</v>
      </c>
      <c r="GA24" s="79"/>
      <c r="GB24" s="77"/>
      <c r="GC24" s="77"/>
      <c r="GD24" s="80">
        <f>IF($C24="",ROUND(MIN(1,IF(Input!$A$11="Weekly",GB24/(Formulas!$A$3*1),GB24/(Formulas!$A$3*2))),1),IF(TEXT(ISNUMBER($C24),"#####")="False",ROUND(MIN(1,IF(Input!$A$11="Weekly",GB24/(Formulas!$A$3*1),GB24/(Formulas!$A$3*2))),1),ROUND(MIN(1,IF(Input!$A$11="Weekly",GB24/(Formulas!$A$3*1),GB24/(Formulas!$A$3*2))),1)*$C24))</f>
        <v>0</v>
      </c>
      <c r="GE24" s="79"/>
      <c r="GF24" s="77"/>
      <c r="GG24" s="77"/>
      <c r="GH24" s="80">
        <f>IF($C24="",ROUND(MIN(1,IF(Input!$A$11="Weekly",GF24/(Formulas!$A$3*1),GF24/(Formulas!$A$3*2))),1),IF(TEXT(ISNUMBER($C24),"#####")="False",ROUND(MIN(1,IF(Input!$A$11="Weekly",GF24/(Formulas!$A$3*1),GF24/(Formulas!$A$3*2))),1),ROUND(MIN(1,IF(Input!$A$11="Weekly",GF24/(Formulas!$A$3*1),GF24/(Formulas!$A$3*2))),1)*$C24))</f>
        <v>0</v>
      </c>
      <c r="GI24" s="79"/>
      <c r="GJ24" s="77"/>
      <c r="GK24" s="77"/>
      <c r="GL24" s="80">
        <f>IF($C24="",ROUND(MIN(1,IF(Input!$A$11="Weekly",GJ24/(Formulas!$A$3*1),GJ24/(Formulas!$A$3*2))),1),IF(TEXT(ISNUMBER($C24),"#####")="False",ROUND(MIN(1,IF(Input!$A$11="Weekly",GJ24/(Formulas!$A$3*1),GJ24/(Formulas!$A$3*2))),1),ROUND(MIN(1,IF(Input!$A$11="Weekly",GJ24/(Formulas!$A$3*1),GJ24/(Formulas!$A$3*2))),1)*$C24))</f>
        <v>0</v>
      </c>
      <c r="GM24" s="79"/>
      <c r="GN24" s="77"/>
      <c r="GO24" s="77"/>
      <c r="GP24" s="80">
        <f>IF($C24="",ROUND(MIN(1,IF(Input!$A$11="Weekly",GN24/(Formulas!$A$3*1),GN24/(Formulas!$A$3*2))),1),IF(TEXT(ISNUMBER($C24),"#####")="False",ROUND(MIN(1,IF(Input!$A$11="Weekly",GN24/(Formulas!$A$3*1),GN24/(Formulas!$A$3*2))),1),ROUND(MIN(1,IF(Input!$A$11="Weekly",GN24/(Formulas!$A$3*1),GN24/(Formulas!$A$3*2))),1)*$C24))</f>
        <v>0</v>
      </c>
      <c r="GQ24" s="79"/>
      <c r="GR24" s="77"/>
      <c r="GS24" s="77"/>
      <c r="GT24" s="80">
        <f>IF($C24="",ROUND(MIN(1,IF(Input!$A$11="Weekly",GR24/(Formulas!$A$3*1),GR24/(Formulas!$A$3*2))),1),IF(TEXT(ISNUMBER($C24),"#####")="False",ROUND(MIN(1,IF(Input!$A$11="Weekly",GR24/(Formulas!$A$3*1),GR24/(Formulas!$A$3*2))),1),ROUND(MIN(1,IF(Input!$A$11="Weekly",GR24/(Formulas!$A$3*1),GR24/(Formulas!$A$3*2))),1)*$C24))</f>
        <v>0</v>
      </c>
      <c r="GU24" s="79"/>
      <c r="GV24" s="77"/>
      <c r="GW24" s="77"/>
      <c r="GX24" s="80">
        <f>IF($C24="",ROUND(MIN(1,IF(Input!$A$11="Weekly",GV24/(Formulas!$A$3*1),GV24/(Formulas!$A$3*2))),1),IF(TEXT(ISNUMBER($C24),"#####")="False",ROUND(MIN(1,IF(Input!$A$11="Weekly",GV24/(Formulas!$A$3*1),GV24/(Formulas!$A$3*2))),1),ROUND(MIN(1,IF(Input!$A$11="Weekly",GV24/(Formulas!$A$3*1),GV24/(Formulas!$A$3*2))),1)*$C24))</f>
        <v>0</v>
      </c>
      <c r="GY24" s="79"/>
      <c r="GZ24" s="77"/>
      <c r="HA24" s="77"/>
      <c r="HB24" s="80">
        <f>IF($C24="",ROUND(MIN(1,IF(Input!$A$11="Weekly",GZ24/(Formulas!$A$3*1),GZ24/(Formulas!$A$3*2))),1),IF(TEXT(ISNUMBER($C24),"#####")="False",ROUND(MIN(1,IF(Input!$A$11="Weekly",GZ24/(Formulas!$A$3*1),GZ24/(Formulas!$A$3*2))),1),ROUND(MIN(1,IF(Input!$A$11="Weekly",GZ24/(Formulas!$A$3*1),GZ24/(Formulas!$A$3*2))),1)*$C24))</f>
        <v>0</v>
      </c>
      <c r="HC24" s="79"/>
      <c r="HD24" s="77"/>
      <c r="HE24" s="77"/>
      <c r="HF24" s="80">
        <f>IF($C24="",ROUND(MIN(1,IF(Input!$A$11="Weekly",HD24/(Formulas!$A$3*1),HD24/(Formulas!$A$3*2))),1),IF(TEXT(ISNUMBER($C24),"#####")="False",ROUND(MIN(1,IF(Input!$A$11="Weekly",HD24/(Formulas!$A$3*1),HD24/(Formulas!$A$3*2))),1),ROUND(MIN(1,IF(Input!$A$11="Weekly",HD24/(Formulas!$A$3*1),HD24/(Formulas!$A$3*2))),1)*$C24))</f>
        <v>0</v>
      </c>
      <c r="HG24" s="79"/>
      <c r="HH24" s="35"/>
      <c r="HI24" s="35">
        <f t="shared" si="0"/>
        <v>0</v>
      </c>
      <c r="HJ24" s="35"/>
      <c r="HK24" s="35">
        <f t="shared" si="1"/>
        <v>0</v>
      </c>
      <c r="HL24" s="35"/>
      <c r="HM24" s="35">
        <f t="shared" si="2"/>
        <v>0</v>
      </c>
      <c r="HN24" s="35"/>
      <c r="HO24" s="35">
        <f t="shared" si="3"/>
        <v>0</v>
      </c>
      <c r="HP24" s="35"/>
      <c r="HQ24" s="35"/>
      <c r="HR24" s="35"/>
      <c r="HS24" s="35"/>
      <c r="HT24" s="35"/>
    </row>
    <row r="25" spans="2:228" x14ac:dyDescent="0.25">
      <c r="B25" s="74"/>
      <c r="D25" s="77"/>
      <c r="E25" s="77"/>
      <c r="F25" s="80">
        <f>IF($C25="",ROUND(MIN(1,IF(Input!$A$11="Weekly",D25/(Formulas!$A$3*1),D25/(Formulas!$A$3*2))),1),IF(TEXT(ISNUMBER($C25),"#####")="False",ROUND(MIN(1,IF(Input!$A$11="Weekly",D25/(Formulas!$A$3*1),D25/(Formulas!$A$3*2))),1),ROUND(MIN(1,IF(Input!$A$11="Weekly",D25/(Formulas!$A$3*1),D25/(Formulas!$A$3*2))),1)*$C25))</f>
        <v>0</v>
      </c>
      <c r="G25" s="101"/>
      <c r="H25" s="77"/>
      <c r="I25" s="77"/>
      <c r="J25" s="80">
        <f>IF($C25="",ROUND(MIN(1,IF(Input!$A$11="Weekly",H25/(Formulas!$A$3*1),H25/(Formulas!$A$3*2))),1),IF(TEXT(ISNUMBER($C25),"#####")="False",ROUND(MIN(1,IF(Input!$A$11="Weekly",H25/(Formulas!$A$3*1),H25/(Formulas!$A$3*2))),1),ROUND(MIN(1,IF(Input!$A$11="Weekly",H25/(Formulas!$A$3*1),H25/(Formulas!$A$3*2))),1)*$C25))</f>
        <v>0</v>
      </c>
      <c r="K25" s="101"/>
      <c r="L25" s="77"/>
      <c r="M25" s="77"/>
      <c r="N25" s="80">
        <f>IF($C25="",ROUND(MIN(1,IF(Input!$A$11="Weekly",L25/(Formulas!$A$3*1),L25/(Formulas!$A$3*2))),1),IF(TEXT(ISNUMBER($C25),"#####")="False",ROUND(MIN(1,IF(Input!$A$11="Weekly",L25/(Formulas!$A$3*1),L25/(Formulas!$A$3*2))),1),ROUND(MIN(1,IF(Input!$A$11="Weekly",L25/(Formulas!$A$3*1),L25/(Formulas!$A$3*2))),1)*$C25))</f>
        <v>0</v>
      </c>
      <c r="O25" s="101"/>
      <c r="P25" s="77"/>
      <c r="Q25" s="77"/>
      <c r="R25" s="80">
        <f>IF($C25="",ROUND(MIN(1,IF(Input!$A$11="Weekly",P25/(Formulas!$A$3*1),P25/(Formulas!$A$3*2))),1),IF(TEXT(ISNUMBER($C25),"#####")="False",ROUND(MIN(1,IF(Input!$A$11="Weekly",P25/(Formulas!$A$3*1),P25/(Formulas!$A$3*2))),1),ROUND(MIN(1,IF(Input!$A$11="Weekly",P25/(Formulas!$A$3*1),P25/(Formulas!$A$3*2))),1)*$C25))</f>
        <v>0</v>
      </c>
      <c r="S25" s="101"/>
      <c r="T25" s="77"/>
      <c r="U25" s="77"/>
      <c r="V25" s="80">
        <f>IF($C25="",ROUND(MIN(1,IF(Input!$A$11="Weekly",T25/(Formulas!$A$3*1),T25/(Formulas!$A$3*2))),1),IF(TEXT(ISNUMBER($C25),"#####")="False",ROUND(MIN(1,IF(Input!$A$11="Weekly",T25/(Formulas!$A$3*1),T25/(Formulas!$A$3*2))),1),ROUND(MIN(1,IF(Input!$A$11="Weekly",T25/(Formulas!$A$3*1),T25/(Formulas!$A$3*2))),1)*$C25))</f>
        <v>0</v>
      </c>
      <c r="W25" s="101"/>
      <c r="X25" s="77"/>
      <c r="Y25" s="77"/>
      <c r="Z25" s="80">
        <f>IF($C25="",ROUND(MIN(1,IF(Input!$A$11="Weekly",X25/(Formulas!$A$3*1),X25/(Formulas!$A$3*2))),1),IF(TEXT(ISNUMBER($C25),"#####")="False",ROUND(MIN(1,IF(Input!$A$11="Weekly",X25/(Formulas!$A$3*1),X25/(Formulas!$A$3*2))),1),ROUND(MIN(1,IF(Input!$A$11="Weekly",X25/(Formulas!$A$3*1),X25/(Formulas!$A$3*2))),1)*$C25))</f>
        <v>0</v>
      </c>
      <c r="AA25" s="101"/>
      <c r="AB25" s="77"/>
      <c r="AC25" s="77"/>
      <c r="AD25" s="80">
        <f>IF($C25="",ROUND(MIN(1,IF(Input!$A$11="Weekly",AB25/(Formulas!$A$3*1),AB25/(Formulas!$A$3*2))),1),IF(TEXT(ISNUMBER($C25),"#####")="False",ROUND(MIN(1,IF(Input!$A$11="Weekly",AB25/(Formulas!$A$3*1),AB25/(Formulas!$A$3*2))),1),ROUND(MIN(1,IF(Input!$A$11="Weekly",AB25/(Formulas!$A$3*1),AB25/(Formulas!$A$3*2))),1)*$C25))</f>
        <v>0</v>
      </c>
      <c r="AE25" s="101"/>
      <c r="AF25" s="77"/>
      <c r="AG25" s="77"/>
      <c r="AH25" s="80">
        <f>IF($C25="",ROUND(MIN(1,IF(Input!$A$11="Weekly",AF25/(Formulas!$A$3*1),AF25/(Formulas!$A$3*2))),1),IF(TEXT(ISNUMBER($C25),"#####")="False",ROUND(MIN(1,IF(Input!$A$11="Weekly",AF25/(Formulas!$A$3*1),AF25/(Formulas!$A$3*2))),1),ROUND(MIN(1,IF(Input!$A$11="Weekly",AF25/(Formulas!$A$3*1),AF25/(Formulas!$A$3*2))),1)*$C25))</f>
        <v>0</v>
      </c>
      <c r="AI25" s="101"/>
      <c r="AJ25" s="77"/>
      <c r="AK25" s="77"/>
      <c r="AL25" s="80">
        <f>IF($C25="",ROUND(MIN(1,IF(Input!$A$11="Weekly",AJ25/(Formulas!$A$3*1),AJ25/(Formulas!$A$3*2))),1),IF(TEXT(ISNUMBER($C25),"#####")="False",ROUND(MIN(1,IF(Input!$A$11="Weekly",AJ25/(Formulas!$A$3*1),AJ25/(Formulas!$A$3*2))),1),ROUND(MIN(1,IF(Input!$A$11="Weekly",AJ25/(Formulas!$A$3*1),AJ25/(Formulas!$A$3*2))),1)*$C25))</f>
        <v>0</v>
      </c>
      <c r="AM25" s="101"/>
      <c r="AN25" s="77"/>
      <c r="AO25" s="77"/>
      <c r="AP25" s="80">
        <f>IF($C25="",ROUND(MIN(1,IF(Input!$A$11="Weekly",AN25/(Formulas!$A$3*1),AN25/(Formulas!$A$3*2))),1),IF(TEXT(ISNUMBER($C25),"#####")="False",ROUND(MIN(1,IF(Input!$A$11="Weekly",AN25/(Formulas!$A$3*1),AN25/(Formulas!$A$3*2))),1),ROUND(MIN(1,IF(Input!$A$11="Weekly",AN25/(Formulas!$A$3*1),AN25/(Formulas!$A$3*2))),1)*$C25))</f>
        <v>0</v>
      </c>
      <c r="AQ25" s="101"/>
      <c r="AR25" s="77"/>
      <c r="AS25" s="77"/>
      <c r="AT25" s="80">
        <f>IF($C25="",ROUND(MIN(1,IF(Input!$A$11="Weekly",AR25/(Formulas!$A$3*1),AR25/(Formulas!$A$3*2))),1),IF(TEXT(ISNUMBER($C25),"#####")="False",ROUND(MIN(1,IF(Input!$A$11="Weekly",AR25/(Formulas!$A$3*1),AR25/(Formulas!$A$3*2))),1),ROUND(MIN(1,IF(Input!$A$11="Weekly",AR25/(Formulas!$A$3*1),AR25/(Formulas!$A$3*2))),1)*$C25))</f>
        <v>0</v>
      </c>
      <c r="AU25" s="101"/>
      <c r="AV25" s="77"/>
      <c r="AW25" s="77"/>
      <c r="AX25" s="80">
        <f>IF($C25="",ROUND(MIN(1,IF(Input!$A$11="Weekly",AV25/(Formulas!$A$3*1),AV25/(Formulas!$A$3*2))),1),IF(TEXT(ISNUMBER($C25),"#####")="False",ROUND(MIN(1,IF(Input!$A$11="Weekly",AV25/(Formulas!$A$3*1),AV25/(Formulas!$A$3*2))),1),ROUND(MIN(1,IF(Input!$A$11="Weekly",AV25/(Formulas!$A$3*1),AV25/(Formulas!$A$3*2))),1)*$C25))</f>
        <v>0</v>
      </c>
      <c r="AY25" s="101"/>
      <c r="AZ25" s="77"/>
      <c r="BA25" s="77"/>
      <c r="BB25" s="80">
        <f>IF($C25="",ROUND(MIN(1,IF(Input!$A$11="Weekly",AZ25/(Formulas!$A$3*1),AZ25/(Formulas!$A$3*2))),1),IF(TEXT(ISNUMBER($C25),"#####")="False",ROUND(MIN(1,IF(Input!$A$11="Weekly",AZ25/(Formulas!$A$3*1),AZ25/(Formulas!$A$3*2))),1),ROUND(MIN(1,IF(Input!$A$11="Weekly",AZ25/(Formulas!$A$3*1),AZ25/(Formulas!$A$3*2))),1)*$C25))</f>
        <v>0</v>
      </c>
      <c r="BC25" s="101"/>
      <c r="BD25" s="77"/>
      <c r="BE25" s="77"/>
      <c r="BF25" s="80">
        <f>IF($C25="",ROUND(MIN(1,IF(Input!$A$11="Weekly",BD25/(Formulas!$A$3*1),BD25/(Formulas!$A$3*2))),1),IF(TEXT(ISNUMBER($C25),"#####")="False",ROUND(MIN(1,IF(Input!$A$11="Weekly",BD25/(Formulas!$A$3*1),BD25/(Formulas!$A$3*2))),1),ROUND(MIN(1,IF(Input!$A$11="Weekly",BD25/(Formulas!$A$3*1),BD25/(Formulas!$A$3*2))),1)*$C25))</f>
        <v>0</v>
      </c>
      <c r="BG25" s="101"/>
      <c r="BH25" s="77"/>
      <c r="BI25" s="77"/>
      <c r="BJ25" s="80">
        <f>IF($C25="",ROUND(MIN(1,IF(Input!$A$11="Weekly",BH25/(Formulas!$A$3*1),BH25/(Formulas!$A$3*2))),1),IF(TEXT(ISNUMBER($C25),"#####")="False",ROUND(MIN(1,IF(Input!$A$11="Weekly",BH25/(Formulas!$A$3*1),BH25/(Formulas!$A$3*2))),1),ROUND(MIN(1,IF(Input!$A$11="Weekly",BH25/(Formulas!$A$3*1),BH25/(Formulas!$A$3*2))),1)*$C25))</f>
        <v>0</v>
      </c>
      <c r="BK25" s="101"/>
      <c r="BL25" s="77"/>
      <c r="BM25" s="77"/>
      <c r="BN25" s="80">
        <f>IF($C25="",ROUND(MIN(1,IF(Input!$A$11="Weekly",BL25/(Formulas!$A$3*1),BL25/(Formulas!$A$3*2))),1),IF(TEXT(ISNUMBER($C25),"#####")="False",ROUND(MIN(1,IF(Input!$A$11="Weekly",BL25/(Formulas!$A$3*1),BL25/(Formulas!$A$3*2))),1),ROUND(MIN(1,IF(Input!$A$11="Weekly",BL25/(Formulas!$A$3*1),BL25/(Formulas!$A$3*2))),1)*$C25))</f>
        <v>0</v>
      </c>
      <c r="BO25" s="101"/>
      <c r="BP25" s="77"/>
      <c r="BQ25" s="77"/>
      <c r="BR25" s="80">
        <f>IF($C25="",ROUND(MIN(1,IF(Input!$A$11="Weekly",BP25/(Formulas!$A$3*1),BP25/(Formulas!$A$3*2))),1),IF(TEXT(ISNUMBER($C25),"#####")="False",ROUND(MIN(1,IF(Input!$A$11="Weekly",BP25/(Formulas!$A$3*1),BP25/(Formulas!$A$3*2))),1),ROUND(MIN(1,IF(Input!$A$11="Weekly",BP25/(Formulas!$A$3*1),BP25/(Formulas!$A$3*2))),1)*$C25))</f>
        <v>0</v>
      </c>
      <c r="BS25" s="101"/>
      <c r="BT25" s="77"/>
      <c r="BU25" s="77"/>
      <c r="BV25" s="80">
        <f>IF($C25="",ROUND(MIN(1,IF(Input!$A$11="Weekly",BT25/(Formulas!$A$3*1),BT25/(Formulas!$A$3*2))),1),IF(TEXT(ISNUMBER($C25),"#####")="False",ROUND(MIN(1,IF(Input!$A$11="Weekly",BT25/(Formulas!$A$3*1),BT25/(Formulas!$A$3*2))),1),ROUND(MIN(1,IF(Input!$A$11="Weekly",BT25/(Formulas!$A$3*1),BT25/(Formulas!$A$3*2))),1)*$C25))</f>
        <v>0</v>
      </c>
      <c r="BW25" s="101"/>
      <c r="BX25" s="77"/>
      <c r="BY25" s="77"/>
      <c r="BZ25" s="80">
        <f>IF($C25="",ROUND(MIN(1,IF(Input!$A$11="Weekly",BX25/(Formulas!$A$3*1),BX25/(Formulas!$A$3*2))),1),IF(TEXT(ISNUMBER($C25),"#####")="False",ROUND(MIN(1,IF(Input!$A$11="Weekly",BX25/(Formulas!$A$3*1),BX25/(Formulas!$A$3*2))),1),ROUND(MIN(1,IF(Input!$A$11="Weekly",BX25/(Formulas!$A$3*1),BX25/(Formulas!$A$3*2))),1)*$C25))</f>
        <v>0</v>
      </c>
      <c r="CA25" s="101"/>
      <c r="CB25" s="77"/>
      <c r="CC25" s="77"/>
      <c r="CD25" s="80">
        <f>IF($C25="",ROUND(MIN(1,IF(Input!$A$11="Weekly",CB25/(Formulas!$A$3*1),CB25/(Formulas!$A$3*2))),1),IF(TEXT(ISNUMBER($C25),"#####")="False",ROUND(MIN(1,IF(Input!$A$11="Weekly",CB25/(Formulas!$A$3*1),CB25/(Formulas!$A$3*2))),1),ROUND(MIN(1,IF(Input!$A$11="Weekly",CB25/(Formulas!$A$3*1),CB25/(Formulas!$A$3*2))),1)*$C25))</f>
        <v>0</v>
      </c>
      <c r="CE25" s="101"/>
      <c r="CF25" s="77"/>
      <c r="CG25" s="77"/>
      <c r="CH25" s="80">
        <f>IF($C25="",ROUND(MIN(1,IF(Input!$A$11="Weekly",CF25/(Formulas!$A$3*1),CF25/(Formulas!$A$3*2))),1),IF(TEXT(ISNUMBER($C25),"#####")="False",ROUND(MIN(1,IF(Input!$A$11="Weekly",CF25/(Formulas!$A$3*1),CF25/(Formulas!$A$3*2))),1),ROUND(MIN(1,IF(Input!$A$11="Weekly",CF25/(Formulas!$A$3*1),CF25/(Formulas!$A$3*2))),1)*$C25))</f>
        <v>0</v>
      </c>
      <c r="CI25" s="101"/>
      <c r="CJ25" s="77"/>
      <c r="CK25" s="77"/>
      <c r="CL25" s="80">
        <f>IF($C25="",ROUND(MIN(1,IF(Input!$A$11="Weekly",CJ25/(Formulas!$A$3*1),CJ25/(Formulas!$A$3*2))),1),IF(TEXT(ISNUMBER($C25),"#####")="False",ROUND(MIN(1,IF(Input!$A$11="Weekly",CJ25/(Formulas!$A$3*1),CJ25/(Formulas!$A$3*2))),1),ROUND(MIN(1,IF(Input!$A$11="Weekly",CJ25/(Formulas!$A$3*1),CJ25/(Formulas!$A$3*2))),1)*$C25))</f>
        <v>0</v>
      </c>
      <c r="CM25" s="101"/>
      <c r="CN25" s="77"/>
      <c r="CO25" s="77"/>
      <c r="CP25" s="80">
        <f>IF($C25="",ROUND(MIN(1,IF(Input!$A$11="Weekly",CN25/(Formulas!$A$3*1),CN25/(Formulas!$A$3*2))),1),IF(TEXT(ISNUMBER($C25),"#####")="False",ROUND(MIN(1,IF(Input!$A$11="Weekly",CN25/(Formulas!$A$3*1),CN25/(Formulas!$A$3*2))),1),ROUND(MIN(1,IF(Input!$A$11="Weekly",CN25/(Formulas!$A$3*1),CN25/(Formulas!$A$3*2))),1)*$C25))</f>
        <v>0</v>
      </c>
      <c r="CQ25" s="101"/>
      <c r="CR25" s="77"/>
      <c r="CS25" s="77"/>
      <c r="CT25" s="80">
        <f>IF($C25="",ROUND(MIN(1,IF(Input!$A$11="Weekly",CR25/(Formulas!$A$3*1),CR25/(Formulas!$A$3*2))),1),IF(TEXT(ISNUMBER($C25),"#####")="False",ROUND(MIN(1,IF(Input!$A$11="Weekly",CR25/(Formulas!$A$3*1),CR25/(Formulas!$A$3*2))),1),ROUND(MIN(1,IF(Input!$A$11="Weekly",CR25/(Formulas!$A$3*1),CR25/(Formulas!$A$3*2))),1)*$C25))</f>
        <v>0</v>
      </c>
      <c r="CU25" s="101"/>
      <c r="CV25" s="77"/>
      <c r="CW25" s="77"/>
      <c r="CX25" s="80">
        <f>IF($C25="",ROUND(MIN(1,IF(Input!$A$11="Weekly",CV25/(Formulas!$A$3*1),CV25/(Formulas!$A$3*2))),1),IF(TEXT(ISNUMBER($C25),"#####")="False",ROUND(MIN(1,IF(Input!$A$11="Weekly",CV25/(Formulas!$A$3*1),CV25/(Formulas!$A$3*2))),1),ROUND(MIN(1,IF(Input!$A$11="Weekly",CV25/(Formulas!$A$3*1),CV25/(Formulas!$A$3*2))),1)*$C25))</f>
        <v>0</v>
      </c>
      <c r="CY25" s="101"/>
      <c r="CZ25" s="77"/>
      <c r="DA25" s="77"/>
      <c r="DB25" s="80">
        <f>IF($C25="",ROUND(MIN(1,IF(Input!$A$11="Weekly",CZ25/(Formulas!$A$3*1),CZ25/(Formulas!$A$3*2))),1),IF(TEXT(ISNUMBER($C25),"#####")="False",ROUND(MIN(1,IF(Input!$A$11="Weekly",CZ25/(Formulas!$A$3*1),CZ25/(Formulas!$A$3*2))),1),ROUND(MIN(1,IF(Input!$A$11="Weekly",CZ25/(Formulas!$A$3*1),CZ25/(Formulas!$A$3*2))),1)*$C25))</f>
        <v>0</v>
      </c>
      <c r="DC25" s="79"/>
      <c r="DD25" s="77"/>
      <c r="DE25" s="77"/>
      <c r="DF25" s="80">
        <f>IF($C25="",ROUND(MIN(1,IF(Input!$A$11="Weekly",DD25/(Formulas!$A$3*1),DD25/(Formulas!$A$3*2))),1),IF(TEXT(ISNUMBER($C25),"#####")="False",ROUND(MIN(1,IF(Input!$A$11="Weekly",DD25/(Formulas!$A$3*1),DD25/(Formulas!$A$3*2))),1),ROUND(MIN(1,IF(Input!$A$11="Weekly",DD25/(Formulas!$A$3*1),DD25/(Formulas!$A$3*2))),1)*$C25))</f>
        <v>0</v>
      </c>
      <c r="DG25" s="79"/>
      <c r="DH25" s="77"/>
      <c r="DI25" s="77"/>
      <c r="DJ25" s="80">
        <f>IF($C25="",ROUND(MIN(1,IF(Input!$A$11="Weekly",DH25/(Formulas!$A$3*1),DH25/(Formulas!$A$3*2))),1),IF(TEXT(ISNUMBER($C25),"#####")="False",ROUND(MIN(1,IF(Input!$A$11="Weekly",DH25/(Formulas!$A$3*1),DH25/(Formulas!$A$3*2))),1),ROUND(MIN(1,IF(Input!$A$11="Weekly",DH25/(Formulas!$A$3*1),DH25/(Formulas!$A$3*2))),1)*$C25))</f>
        <v>0</v>
      </c>
      <c r="DK25" s="79"/>
      <c r="DL25" s="77"/>
      <c r="DM25" s="77"/>
      <c r="DN25" s="80">
        <f>IF($C25="",ROUND(MIN(1,IF(Input!$A$11="Weekly",DL25/(Formulas!$A$3*1),DL25/(Formulas!$A$3*2))),1),IF(TEXT(ISNUMBER($C25),"#####")="False",ROUND(MIN(1,IF(Input!$A$11="Weekly",DL25/(Formulas!$A$3*1),DL25/(Formulas!$A$3*2))),1),ROUND(MIN(1,IF(Input!$A$11="Weekly",DL25/(Formulas!$A$3*1),DL25/(Formulas!$A$3*2))),1)*$C25))</f>
        <v>0</v>
      </c>
      <c r="DO25" s="79"/>
      <c r="DP25" s="77"/>
      <c r="DQ25" s="77"/>
      <c r="DR25" s="80">
        <f>IF($C25="",ROUND(MIN(1,IF(Input!$A$11="Weekly",DP25/(Formulas!$A$3*1),DP25/(Formulas!$A$3*2))),1),IF(TEXT(ISNUMBER($C25),"#####")="False",ROUND(MIN(1,IF(Input!$A$11="Weekly",DP25/(Formulas!$A$3*1),DP25/(Formulas!$A$3*2))),1),ROUND(MIN(1,IF(Input!$A$11="Weekly",DP25/(Formulas!$A$3*1),DP25/(Formulas!$A$3*2))),1)*$C25))</f>
        <v>0</v>
      </c>
      <c r="DS25" s="79"/>
      <c r="DT25" s="77"/>
      <c r="DU25" s="77"/>
      <c r="DV25" s="80">
        <f>IF($C25="",ROUND(MIN(1,IF(Input!$A$11="Weekly",DT25/(Formulas!$A$3*1),DT25/(Formulas!$A$3*2))),1),IF(TEXT(ISNUMBER($C25),"#####")="False",ROUND(MIN(1,IF(Input!$A$11="Weekly",DT25/(Formulas!$A$3*1),DT25/(Formulas!$A$3*2))),1),ROUND(MIN(1,IF(Input!$A$11="Weekly",DT25/(Formulas!$A$3*1),DT25/(Formulas!$A$3*2))),1)*$C25))</f>
        <v>0</v>
      </c>
      <c r="DW25" s="79"/>
      <c r="DX25" s="77"/>
      <c r="DY25" s="77"/>
      <c r="DZ25" s="80">
        <f>IF($C25="",ROUND(MIN(1,IF(Input!$A$11="Weekly",DX25/(Formulas!$A$3*1),DX25/(Formulas!$A$3*2))),1),IF(TEXT(ISNUMBER($C25),"#####")="False",ROUND(MIN(1,IF(Input!$A$11="Weekly",DX25/(Formulas!$A$3*1),DX25/(Formulas!$A$3*2))),1),ROUND(MIN(1,IF(Input!$A$11="Weekly",DX25/(Formulas!$A$3*1),DX25/(Formulas!$A$3*2))),1)*$C25))</f>
        <v>0</v>
      </c>
      <c r="EA25" s="79"/>
      <c r="EB25" s="77"/>
      <c r="EC25" s="77"/>
      <c r="ED25" s="80">
        <f>IF($C25="",ROUND(MIN(1,IF(Input!$A$11="Weekly",EB25/(Formulas!$A$3*1),EB25/(Formulas!$A$3*2))),1),IF(TEXT(ISNUMBER($C25),"#####")="False",ROUND(MIN(1,IF(Input!$A$11="Weekly",EB25/(Formulas!$A$3*1),EB25/(Formulas!$A$3*2))),1),ROUND(MIN(1,IF(Input!$A$11="Weekly",EB25/(Formulas!$A$3*1),EB25/(Formulas!$A$3*2))),1)*$C25))</f>
        <v>0</v>
      </c>
      <c r="EE25" s="79"/>
      <c r="EF25" s="77"/>
      <c r="EG25" s="77"/>
      <c r="EH25" s="80">
        <f>IF($C25="",ROUND(MIN(1,IF(Input!$A$11="Weekly",EF25/(Formulas!$A$3*1),EF25/(Formulas!$A$3*2))),1),IF(TEXT(ISNUMBER($C25),"#####")="False",ROUND(MIN(1,IF(Input!$A$11="Weekly",EF25/(Formulas!$A$3*1),EF25/(Formulas!$A$3*2))),1),ROUND(MIN(1,IF(Input!$A$11="Weekly",EF25/(Formulas!$A$3*1),EF25/(Formulas!$A$3*2))),1)*$C25))</f>
        <v>0</v>
      </c>
      <c r="EI25" s="79"/>
      <c r="EJ25" s="77"/>
      <c r="EK25" s="77"/>
      <c r="EL25" s="80">
        <f>IF($C25="",ROUND(MIN(1,IF(Input!$A$11="Weekly",EJ25/(Formulas!$A$3*1),EJ25/(Formulas!$A$3*2))),1),IF(TEXT(ISNUMBER($C25),"#####")="False",ROUND(MIN(1,IF(Input!$A$11="Weekly",EJ25/(Formulas!$A$3*1),EJ25/(Formulas!$A$3*2))),1),ROUND(MIN(1,IF(Input!$A$11="Weekly",EJ25/(Formulas!$A$3*1),EJ25/(Formulas!$A$3*2))),1)*$C25))</f>
        <v>0</v>
      </c>
      <c r="EM25" s="79"/>
      <c r="EN25" s="77"/>
      <c r="EO25" s="77"/>
      <c r="EP25" s="80">
        <f>IF($C25="",ROUND(MIN(1,IF(Input!$A$11="Weekly",EN25/(Formulas!$A$3*1),EN25/(Formulas!$A$3*2))),1),IF(TEXT(ISNUMBER($C25),"#####")="False",ROUND(MIN(1,IF(Input!$A$11="Weekly",EN25/(Formulas!$A$3*1),EN25/(Formulas!$A$3*2))),1),ROUND(MIN(1,IF(Input!$A$11="Weekly",EN25/(Formulas!$A$3*1),EN25/(Formulas!$A$3*2))),1)*$C25))</f>
        <v>0</v>
      </c>
      <c r="EQ25" s="79"/>
      <c r="ER25" s="77"/>
      <c r="ES25" s="77"/>
      <c r="ET25" s="80">
        <f>IF($C25="",ROUND(MIN(1,IF(Input!$A$11="Weekly",ER25/(Formulas!$A$3*1),ER25/(Formulas!$A$3*2))),1),IF(TEXT(ISNUMBER($C25),"#####")="False",ROUND(MIN(1,IF(Input!$A$11="Weekly",ER25/(Formulas!$A$3*1),ER25/(Formulas!$A$3*2))),1),ROUND(MIN(1,IF(Input!$A$11="Weekly",ER25/(Formulas!$A$3*1),ER25/(Formulas!$A$3*2))),1)*$C25))</f>
        <v>0</v>
      </c>
      <c r="EU25" s="79"/>
      <c r="EV25" s="77"/>
      <c r="EW25" s="77"/>
      <c r="EX25" s="80">
        <f>IF($C25="",ROUND(MIN(1,IF(Input!$A$11="Weekly",EV25/(Formulas!$A$3*1),EV25/(Formulas!$A$3*2))),1),IF(TEXT(ISNUMBER($C25),"#####")="False",ROUND(MIN(1,IF(Input!$A$11="Weekly",EV25/(Formulas!$A$3*1),EV25/(Formulas!$A$3*2))),1),ROUND(MIN(1,IF(Input!$A$11="Weekly",EV25/(Formulas!$A$3*1),EV25/(Formulas!$A$3*2))),1)*$C25))</f>
        <v>0</v>
      </c>
      <c r="EY25" s="79"/>
      <c r="EZ25" s="77"/>
      <c r="FA25" s="77"/>
      <c r="FB25" s="80">
        <f>IF($C25="",ROUND(MIN(1,IF(Input!$A$11="Weekly",EZ25/(Formulas!$A$3*1),EZ25/(Formulas!$A$3*2))),1),IF(TEXT(ISNUMBER($C25),"#####")="False",ROUND(MIN(1,IF(Input!$A$11="Weekly",EZ25/(Formulas!$A$3*1),EZ25/(Formulas!$A$3*2))),1),ROUND(MIN(1,IF(Input!$A$11="Weekly",EZ25/(Formulas!$A$3*1),EZ25/(Formulas!$A$3*2))),1)*$C25))</f>
        <v>0</v>
      </c>
      <c r="FC25" s="79"/>
      <c r="FD25" s="77"/>
      <c r="FE25" s="77"/>
      <c r="FF25" s="80">
        <f>IF($C25="",ROUND(MIN(1,IF(Input!$A$11="Weekly",FD25/(Formulas!$A$3*1),FD25/(Formulas!$A$3*2))),1),IF(TEXT(ISNUMBER($C25),"#####")="False",ROUND(MIN(1,IF(Input!$A$11="Weekly",FD25/(Formulas!$A$3*1),FD25/(Formulas!$A$3*2))),1),ROUND(MIN(1,IF(Input!$A$11="Weekly",FD25/(Formulas!$A$3*1),FD25/(Formulas!$A$3*2))),1)*$C25))</f>
        <v>0</v>
      </c>
      <c r="FG25" s="79"/>
      <c r="FH25" s="77"/>
      <c r="FI25" s="77"/>
      <c r="FJ25" s="80">
        <f>IF($C25="",ROUND(MIN(1,IF(Input!$A$11="Weekly",FH25/(Formulas!$A$3*1),FH25/(Formulas!$A$3*2))),1),IF(TEXT(ISNUMBER($C25),"#####")="False",ROUND(MIN(1,IF(Input!$A$11="Weekly",FH25/(Formulas!$A$3*1),FH25/(Formulas!$A$3*2))),1),ROUND(MIN(1,IF(Input!$A$11="Weekly",FH25/(Formulas!$A$3*1),FH25/(Formulas!$A$3*2))),1)*$C25))</f>
        <v>0</v>
      </c>
      <c r="FK25" s="79"/>
      <c r="FL25" s="77"/>
      <c r="FM25" s="77"/>
      <c r="FN25" s="80">
        <f>IF($C25="",ROUND(MIN(1,IF(Input!$A$11="Weekly",FL25/(Formulas!$A$3*1),FL25/(Formulas!$A$3*2))),1),IF(TEXT(ISNUMBER($C25),"#####")="False",ROUND(MIN(1,IF(Input!$A$11="Weekly",FL25/(Formulas!$A$3*1),FL25/(Formulas!$A$3*2))),1),ROUND(MIN(1,IF(Input!$A$11="Weekly",FL25/(Formulas!$A$3*1),FL25/(Formulas!$A$3*2))),1)*$C25))</f>
        <v>0</v>
      </c>
      <c r="FO25" s="79"/>
      <c r="FP25" s="77"/>
      <c r="FQ25" s="77"/>
      <c r="FR25" s="80">
        <f>IF($C25="",ROUND(MIN(1,IF(Input!$A$11="Weekly",FP25/(Formulas!$A$3*1),FP25/(Formulas!$A$3*2))),1),IF(TEXT(ISNUMBER($C25),"#####")="False",ROUND(MIN(1,IF(Input!$A$11="Weekly",FP25/(Formulas!$A$3*1),FP25/(Formulas!$A$3*2))),1),ROUND(MIN(1,IF(Input!$A$11="Weekly",FP25/(Formulas!$A$3*1),FP25/(Formulas!$A$3*2))),1)*$C25))</f>
        <v>0</v>
      </c>
      <c r="FS25" s="79"/>
      <c r="FT25" s="77"/>
      <c r="FU25" s="77"/>
      <c r="FV25" s="80">
        <f>IF($C25="",ROUND(MIN(1,IF(Input!$A$11="Weekly",FT25/(Formulas!$A$3*1),FT25/(Formulas!$A$3*2))),1),IF(TEXT(ISNUMBER($C25),"#####")="False",ROUND(MIN(1,IF(Input!$A$11="Weekly",FT25/(Formulas!$A$3*1),FT25/(Formulas!$A$3*2))),1),ROUND(MIN(1,IF(Input!$A$11="Weekly",FT25/(Formulas!$A$3*1),FT25/(Formulas!$A$3*2))),1)*$C25))</f>
        <v>0</v>
      </c>
      <c r="FW25" s="79"/>
      <c r="FX25" s="77"/>
      <c r="FY25" s="77"/>
      <c r="FZ25" s="80">
        <f>IF($C25="",ROUND(MIN(1,IF(Input!$A$11="Weekly",FX25/(Formulas!$A$3*1),FX25/(Formulas!$A$3*2))),1),IF(TEXT(ISNUMBER($C25),"#####")="False",ROUND(MIN(1,IF(Input!$A$11="Weekly",FX25/(Formulas!$A$3*1),FX25/(Formulas!$A$3*2))),1),ROUND(MIN(1,IF(Input!$A$11="Weekly",FX25/(Formulas!$A$3*1),FX25/(Formulas!$A$3*2))),1)*$C25))</f>
        <v>0</v>
      </c>
      <c r="GA25" s="79"/>
      <c r="GB25" s="77"/>
      <c r="GC25" s="77"/>
      <c r="GD25" s="80">
        <f>IF($C25="",ROUND(MIN(1,IF(Input!$A$11="Weekly",GB25/(Formulas!$A$3*1),GB25/(Formulas!$A$3*2))),1),IF(TEXT(ISNUMBER($C25),"#####")="False",ROUND(MIN(1,IF(Input!$A$11="Weekly",GB25/(Formulas!$A$3*1),GB25/(Formulas!$A$3*2))),1),ROUND(MIN(1,IF(Input!$A$11="Weekly",GB25/(Formulas!$A$3*1),GB25/(Formulas!$A$3*2))),1)*$C25))</f>
        <v>0</v>
      </c>
      <c r="GE25" s="79"/>
      <c r="GF25" s="77"/>
      <c r="GG25" s="77"/>
      <c r="GH25" s="80">
        <f>IF($C25="",ROUND(MIN(1,IF(Input!$A$11="Weekly",GF25/(Formulas!$A$3*1),GF25/(Formulas!$A$3*2))),1),IF(TEXT(ISNUMBER($C25),"#####")="False",ROUND(MIN(1,IF(Input!$A$11="Weekly",GF25/(Formulas!$A$3*1),GF25/(Formulas!$A$3*2))),1),ROUND(MIN(1,IF(Input!$A$11="Weekly",GF25/(Formulas!$A$3*1),GF25/(Formulas!$A$3*2))),1)*$C25))</f>
        <v>0</v>
      </c>
      <c r="GI25" s="79"/>
      <c r="GJ25" s="77"/>
      <c r="GK25" s="77"/>
      <c r="GL25" s="80">
        <f>IF($C25="",ROUND(MIN(1,IF(Input!$A$11="Weekly",GJ25/(Formulas!$A$3*1),GJ25/(Formulas!$A$3*2))),1),IF(TEXT(ISNUMBER($C25),"#####")="False",ROUND(MIN(1,IF(Input!$A$11="Weekly",GJ25/(Formulas!$A$3*1),GJ25/(Formulas!$A$3*2))),1),ROUND(MIN(1,IF(Input!$A$11="Weekly",GJ25/(Formulas!$A$3*1),GJ25/(Formulas!$A$3*2))),1)*$C25))</f>
        <v>0</v>
      </c>
      <c r="GM25" s="79"/>
      <c r="GN25" s="77"/>
      <c r="GO25" s="77"/>
      <c r="GP25" s="80">
        <f>IF($C25="",ROUND(MIN(1,IF(Input!$A$11="Weekly",GN25/(Formulas!$A$3*1),GN25/(Formulas!$A$3*2))),1),IF(TEXT(ISNUMBER($C25),"#####")="False",ROUND(MIN(1,IF(Input!$A$11="Weekly",GN25/(Formulas!$A$3*1),GN25/(Formulas!$A$3*2))),1),ROUND(MIN(1,IF(Input!$A$11="Weekly",GN25/(Formulas!$A$3*1),GN25/(Formulas!$A$3*2))),1)*$C25))</f>
        <v>0</v>
      </c>
      <c r="GQ25" s="79"/>
      <c r="GR25" s="77"/>
      <c r="GS25" s="77"/>
      <c r="GT25" s="80">
        <f>IF($C25="",ROUND(MIN(1,IF(Input!$A$11="Weekly",GR25/(Formulas!$A$3*1),GR25/(Formulas!$A$3*2))),1),IF(TEXT(ISNUMBER($C25),"#####")="False",ROUND(MIN(1,IF(Input!$A$11="Weekly",GR25/(Formulas!$A$3*1),GR25/(Formulas!$A$3*2))),1),ROUND(MIN(1,IF(Input!$A$11="Weekly",GR25/(Formulas!$A$3*1),GR25/(Formulas!$A$3*2))),1)*$C25))</f>
        <v>0</v>
      </c>
      <c r="GU25" s="79"/>
      <c r="GV25" s="77"/>
      <c r="GW25" s="77"/>
      <c r="GX25" s="80">
        <f>IF($C25="",ROUND(MIN(1,IF(Input!$A$11="Weekly",GV25/(Formulas!$A$3*1),GV25/(Formulas!$A$3*2))),1),IF(TEXT(ISNUMBER($C25),"#####")="False",ROUND(MIN(1,IF(Input!$A$11="Weekly",GV25/(Formulas!$A$3*1),GV25/(Formulas!$A$3*2))),1),ROUND(MIN(1,IF(Input!$A$11="Weekly",GV25/(Formulas!$A$3*1),GV25/(Formulas!$A$3*2))),1)*$C25))</f>
        <v>0</v>
      </c>
      <c r="GY25" s="79"/>
      <c r="GZ25" s="77"/>
      <c r="HA25" s="77"/>
      <c r="HB25" s="80">
        <f>IF($C25="",ROUND(MIN(1,IF(Input!$A$11="Weekly",GZ25/(Formulas!$A$3*1),GZ25/(Formulas!$A$3*2))),1),IF(TEXT(ISNUMBER($C25),"#####")="False",ROUND(MIN(1,IF(Input!$A$11="Weekly",GZ25/(Formulas!$A$3*1),GZ25/(Formulas!$A$3*2))),1),ROUND(MIN(1,IF(Input!$A$11="Weekly",GZ25/(Formulas!$A$3*1),GZ25/(Formulas!$A$3*2))),1)*$C25))</f>
        <v>0</v>
      </c>
      <c r="HC25" s="79"/>
      <c r="HD25" s="77"/>
      <c r="HE25" s="77"/>
      <c r="HF25" s="80">
        <f>IF($C25="",ROUND(MIN(1,IF(Input!$A$11="Weekly",HD25/(Formulas!$A$3*1),HD25/(Formulas!$A$3*2))),1),IF(TEXT(ISNUMBER($C25),"#####")="False",ROUND(MIN(1,IF(Input!$A$11="Weekly",HD25/(Formulas!$A$3*1),HD25/(Formulas!$A$3*2))),1),ROUND(MIN(1,IF(Input!$A$11="Weekly",HD25/(Formulas!$A$3*1),HD25/(Formulas!$A$3*2))),1)*$C25))</f>
        <v>0</v>
      </c>
      <c r="HG25" s="79"/>
      <c r="HH25" s="35"/>
      <c r="HI25" s="35">
        <f t="shared" si="0"/>
        <v>0</v>
      </c>
      <c r="HJ25" s="35"/>
      <c r="HK25" s="35">
        <f t="shared" si="1"/>
        <v>0</v>
      </c>
      <c r="HL25" s="35"/>
      <c r="HM25" s="35">
        <f t="shared" si="2"/>
        <v>0</v>
      </c>
      <c r="HN25" s="35"/>
      <c r="HO25" s="35">
        <f t="shared" si="3"/>
        <v>0</v>
      </c>
      <c r="HP25" s="35"/>
      <c r="HQ25" s="35"/>
      <c r="HR25" s="35"/>
      <c r="HS25" s="35"/>
      <c r="HT25" s="35"/>
    </row>
    <row r="26" spans="2:228" x14ac:dyDescent="0.25">
      <c r="B26" s="74"/>
      <c r="D26" s="77"/>
      <c r="E26" s="77"/>
      <c r="F26" s="80">
        <f>IF($C26="",ROUND(MIN(1,IF(Input!$A$11="Weekly",D26/(Formulas!$A$3*1),D26/(Formulas!$A$3*2))),1),IF(TEXT(ISNUMBER($C26),"#####")="False",ROUND(MIN(1,IF(Input!$A$11="Weekly",D26/(Formulas!$A$3*1),D26/(Formulas!$A$3*2))),1),ROUND(MIN(1,IF(Input!$A$11="Weekly",D26/(Formulas!$A$3*1),D26/(Formulas!$A$3*2))),1)*$C26))</f>
        <v>0</v>
      </c>
      <c r="G26" s="101"/>
      <c r="H26" s="77"/>
      <c r="I26" s="77"/>
      <c r="J26" s="80">
        <f>IF($C26="",ROUND(MIN(1,IF(Input!$A$11="Weekly",H26/(Formulas!$A$3*1),H26/(Formulas!$A$3*2))),1),IF(TEXT(ISNUMBER($C26),"#####")="False",ROUND(MIN(1,IF(Input!$A$11="Weekly",H26/(Formulas!$A$3*1),H26/(Formulas!$A$3*2))),1),ROUND(MIN(1,IF(Input!$A$11="Weekly",H26/(Formulas!$A$3*1),H26/(Formulas!$A$3*2))),1)*$C26))</f>
        <v>0</v>
      </c>
      <c r="K26" s="101"/>
      <c r="L26" s="77"/>
      <c r="M26" s="77"/>
      <c r="N26" s="80">
        <f>IF($C26="",ROUND(MIN(1,IF(Input!$A$11="Weekly",L26/(Formulas!$A$3*1),L26/(Formulas!$A$3*2))),1),IF(TEXT(ISNUMBER($C26),"#####")="False",ROUND(MIN(1,IF(Input!$A$11="Weekly",L26/(Formulas!$A$3*1),L26/(Formulas!$A$3*2))),1),ROUND(MIN(1,IF(Input!$A$11="Weekly",L26/(Formulas!$A$3*1),L26/(Formulas!$A$3*2))),1)*$C26))</f>
        <v>0</v>
      </c>
      <c r="O26" s="101"/>
      <c r="P26" s="77"/>
      <c r="Q26" s="77"/>
      <c r="R26" s="80">
        <f>IF($C26="",ROUND(MIN(1,IF(Input!$A$11="Weekly",P26/(Formulas!$A$3*1),P26/(Formulas!$A$3*2))),1),IF(TEXT(ISNUMBER($C26),"#####")="False",ROUND(MIN(1,IF(Input!$A$11="Weekly",P26/(Formulas!$A$3*1),P26/(Formulas!$A$3*2))),1),ROUND(MIN(1,IF(Input!$A$11="Weekly",P26/(Formulas!$A$3*1),P26/(Formulas!$A$3*2))),1)*$C26))</f>
        <v>0</v>
      </c>
      <c r="S26" s="101"/>
      <c r="T26" s="77"/>
      <c r="U26" s="77"/>
      <c r="V26" s="80">
        <f>IF($C26="",ROUND(MIN(1,IF(Input!$A$11="Weekly",T26/(Formulas!$A$3*1),T26/(Formulas!$A$3*2))),1),IF(TEXT(ISNUMBER($C26),"#####")="False",ROUND(MIN(1,IF(Input!$A$11="Weekly",T26/(Formulas!$A$3*1),T26/(Formulas!$A$3*2))),1),ROUND(MIN(1,IF(Input!$A$11="Weekly",T26/(Formulas!$A$3*1),T26/(Formulas!$A$3*2))),1)*$C26))</f>
        <v>0</v>
      </c>
      <c r="W26" s="101"/>
      <c r="X26" s="77"/>
      <c r="Y26" s="77"/>
      <c r="Z26" s="80">
        <f>IF($C26="",ROUND(MIN(1,IF(Input!$A$11="Weekly",X26/(Formulas!$A$3*1),X26/(Formulas!$A$3*2))),1),IF(TEXT(ISNUMBER($C26),"#####")="False",ROUND(MIN(1,IF(Input!$A$11="Weekly",X26/(Formulas!$A$3*1),X26/(Formulas!$A$3*2))),1),ROUND(MIN(1,IF(Input!$A$11="Weekly",X26/(Formulas!$A$3*1),X26/(Formulas!$A$3*2))),1)*$C26))</f>
        <v>0</v>
      </c>
      <c r="AA26" s="101"/>
      <c r="AB26" s="77"/>
      <c r="AC26" s="77"/>
      <c r="AD26" s="80">
        <f>IF($C26="",ROUND(MIN(1,IF(Input!$A$11="Weekly",AB26/(Formulas!$A$3*1),AB26/(Formulas!$A$3*2))),1),IF(TEXT(ISNUMBER($C26),"#####")="False",ROUND(MIN(1,IF(Input!$A$11="Weekly",AB26/(Formulas!$A$3*1),AB26/(Formulas!$A$3*2))),1),ROUND(MIN(1,IF(Input!$A$11="Weekly",AB26/(Formulas!$A$3*1),AB26/(Formulas!$A$3*2))),1)*$C26))</f>
        <v>0</v>
      </c>
      <c r="AE26" s="101"/>
      <c r="AF26" s="77"/>
      <c r="AG26" s="77"/>
      <c r="AH26" s="80">
        <f>IF($C26="",ROUND(MIN(1,IF(Input!$A$11="Weekly",AF26/(Formulas!$A$3*1),AF26/(Formulas!$A$3*2))),1),IF(TEXT(ISNUMBER($C26),"#####")="False",ROUND(MIN(1,IF(Input!$A$11="Weekly",AF26/(Formulas!$A$3*1),AF26/(Formulas!$A$3*2))),1),ROUND(MIN(1,IF(Input!$A$11="Weekly",AF26/(Formulas!$A$3*1),AF26/(Formulas!$A$3*2))),1)*$C26))</f>
        <v>0</v>
      </c>
      <c r="AI26" s="101"/>
      <c r="AJ26" s="77"/>
      <c r="AK26" s="77"/>
      <c r="AL26" s="80">
        <f>IF($C26="",ROUND(MIN(1,IF(Input!$A$11="Weekly",AJ26/(Formulas!$A$3*1),AJ26/(Formulas!$A$3*2))),1),IF(TEXT(ISNUMBER($C26),"#####")="False",ROUND(MIN(1,IF(Input!$A$11="Weekly",AJ26/(Formulas!$A$3*1),AJ26/(Formulas!$A$3*2))),1),ROUND(MIN(1,IF(Input!$A$11="Weekly",AJ26/(Formulas!$A$3*1),AJ26/(Formulas!$A$3*2))),1)*$C26))</f>
        <v>0</v>
      </c>
      <c r="AM26" s="101"/>
      <c r="AN26" s="77"/>
      <c r="AO26" s="77"/>
      <c r="AP26" s="80">
        <f>IF($C26="",ROUND(MIN(1,IF(Input!$A$11="Weekly",AN26/(Formulas!$A$3*1),AN26/(Formulas!$A$3*2))),1),IF(TEXT(ISNUMBER($C26),"#####")="False",ROUND(MIN(1,IF(Input!$A$11="Weekly",AN26/(Formulas!$A$3*1),AN26/(Formulas!$A$3*2))),1),ROUND(MIN(1,IF(Input!$A$11="Weekly",AN26/(Formulas!$A$3*1),AN26/(Formulas!$A$3*2))),1)*$C26))</f>
        <v>0</v>
      </c>
      <c r="AQ26" s="101"/>
      <c r="AR26" s="77"/>
      <c r="AS26" s="77"/>
      <c r="AT26" s="80">
        <f>IF($C26="",ROUND(MIN(1,IF(Input!$A$11="Weekly",AR26/(Formulas!$A$3*1),AR26/(Formulas!$A$3*2))),1),IF(TEXT(ISNUMBER($C26),"#####")="False",ROUND(MIN(1,IF(Input!$A$11="Weekly",AR26/(Formulas!$A$3*1),AR26/(Formulas!$A$3*2))),1),ROUND(MIN(1,IF(Input!$A$11="Weekly",AR26/(Formulas!$A$3*1),AR26/(Formulas!$A$3*2))),1)*$C26))</f>
        <v>0</v>
      </c>
      <c r="AU26" s="101"/>
      <c r="AV26" s="77"/>
      <c r="AW26" s="77"/>
      <c r="AX26" s="80">
        <f>IF($C26="",ROUND(MIN(1,IF(Input!$A$11="Weekly",AV26/(Formulas!$A$3*1),AV26/(Formulas!$A$3*2))),1),IF(TEXT(ISNUMBER($C26),"#####")="False",ROUND(MIN(1,IF(Input!$A$11="Weekly",AV26/(Formulas!$A$3*1),AV26/(Formulas!$A$3*2))),1),ROUND(MIN(1,IF(Input!$A$11="Weekly",AV26/(Formulas!$A$3*1),AV26/(Formulas!$A$3*2))),1)*$C26))</f>
        <v>0</v>
      </c>
      <c r="AY26" s="101"/>
      <c r="AZ26" s="77"/>
      <c r="BA26" s="77"/>
      <c r="BB26" s="80">
        <f>IF($C26="",ROUND(MIN(1,IF(Input!$A$11="Weekly",AZ26/(Formulas!$A$3*1),AZ26/(Formulas!$A$3*2))),1),IF(TEXT(ISNUMBER($C26),"#####")="False",ROUND(MIN(1,IF(Input!$A$11="Weekly",AZ26/(Formulas!$A$3*1),AZ26/(Formulas!$A$3*2))),1),ROUND(MIN(1,IF(Input!$A$11="Weekly",AZ26/(Formulas!$A$3*1),AZ26/(Formulas!$A$3*2))),1)*$C26))</f>
        <v>0</v>
      </c>
      <c r="BC26" s="101"/>
      <c r="BD26" s="77"/>
      <c r="BE26" s="77"/>
      <c r="BF26" s="80">
        <f>IF($C26="",ROUND(MIN(1,IF(Input!$A$11="Weekly",BD26/(Formulas!$A$3*1),BD26/(Formulas!$A$3*2))),1),IF(TEXT(ISNUMBER($C26),"#####")="False",ROUND(MIN(1,IF(Input!$A$11="Weekly",BD26/(Formulas!$A$3*1),BD26/(Formulas!$A$3*2))),1),ROUND(MIN(1,IF(Input!$A$11="Weekly",BD26/(Formulas!$A$3*1),BD26/(Formulas!$A$3*2))),1)*$C26))</f>
        <v>0</v>
      </c>
      <c r="BG26" s="101"/>
      <c r="BH26" s="77"/>
      <c r="BI26" s="77"/>
      <c r="BJ26" s="80">
        <f>IF($C26="",ROUND(MIN(1,IF(Input!$A$11="Weekly",BH26/(Formulas!$A$3*1),BH26/(Formulas!$A$3*2))),1),IF(TEXT(ISNUMBER($C26),"#####")="False",ROUND(MIN(1,IF(Input!$A$11="Weekly",BH26/(Formulas!$A$3*1),BH26/(Formulas!$A$3*2))),1),ROUND(MIN(1,IF(Input!$A$11="Weekly",BH26/(Formulas!$A$3*1),BH26/(Formulas!$A$3*2))),1)*$C26))</f>
        <v>0</v>
      </c>
      <c r="BK26" s="101"/>
      <c r="BL26" s="77"/>
      <c r="BM26" s="77"/>
      <c r="BN26" s="80">
        <f>IF($C26="",ROUND(MIN(1,IF(Input!$A$11="Weekly",BL26/(Formulas!$A$3*1),BL26/(Formulas!$A$3*2))),1),IF(TEXT(ISNUMBER($C26),"#####")="False",ROUND(MIN(1,IF(Input!$A$11="Weekly",BL26/(Formulas!$A$3*1),BL26/(Formulas!$A$3*2))),1),ROUND(MIN(1,IF(Input!$A$11="Weekly",BL26/(Formulas!$A$3*1),BL26/(Formulas!$A$3*2))),1)*$C26))</f>
        <v>0</v>
      </c>
      <c r="BO26" s="101"/>
      <c r="BP26" s="77"/>
      <c r="BQ26" s="77"/>
      <c r="BR26" s="80">
        <f>IF($C26="",ROUND(MIN(1,IF(Input!$A$11="Weekly",BP26/(Formulas!$A$3*1),BP26/(Formulas!$A$3*2))),1),IF(TEXT(ISNUMBER($C26),"#####")="False",ROUND(MIN(1,IF(Input!$A$11="Weekly",BP26/(Formulas!$A$3*1),BP26/(Formulas!$A$3*2))),1),ROUND(MIN(1,IF(Input!$A$11="Weekly",BP26/(Formulas!$A$3*1),BP26/(Formulas!$A$3*2))),1)*$C26))</f>
        <v>0</v>
      </c>
      <c r="BS26" s="101"/>
      <c r="BT26" s="77"/>
      <c r="BU26" s="77"/>
      <c r="BV26" s="80">
        <f>IF($C26="",ROUND(MIN(1,IF(Input!$A$11="Weekly",BT26/(Formulas!$A$3*1),BT26/(Formulas!$A$3*2))),1),IF(TEXT(ISNUMBER($C26),"#####")="False",ROUND(MIN(1,IF(Input!$A$11="Weekly",BT26/(Formulas!$A$3*1),BT26/(Formulas!$A$3*2))),1),ROUND(MIN(1,IF(Input!$A$11="Weekly",BT26/(Formulas!$A$3*1),BT26/(Formulas!$A$3*2))),1)*$C26))</f>
        <v>0</v>
      </c>
      <c r="BW26" s="101"/>
      <c r="BX26" s="77"/>
      <c r="BY26" s="77"/>
      <c r="BZ26" s="80">
        <f>IF($C26="",ROUND(MIN(1,IF(Input!$A$11="Weekly",BX26/(Formulas!$A$3*1),BX26/(Formulas!$A$3*2))),1),IF(TEXT(ISNUMBER($C26),"#####")="False",ROUND(MIN(1,IF(Input!$A$11="Weekly",BX26/(Formulas!$A$3*1),BX26/(Formulas!$A$3*2))),1),ROUND(MIN(1,IF(Input!$A$11="Weekly",BX26/(Formulas!$A$3*1),BX26/(Formulas!$A$3*2))),1)*$C26))</f>
        <v>0</v>
      </c>
      <c r="CA26" s="101"/>
      <c r="CB26" s="77"/>
      <c r="CC26" s="77"/>
      <c r="CD26" s="80">
        <f>IF($C26="",ROUND(MIN(1,IF(Input!$A$11="Weekly",CB26/(Formulas!$A$3*1),CB26/(Formulas!$A$3*2))),1),IF(TEXT(ISNUMBER($C26),"#####")="False",ROUND(MIN(1,IF(Input!$A$11="Weekly",CB26/(Formulas!$A$3*1),CB26/(Formulas!$A$3*2))),1),ROUND(MIN(1,IF(Input!$A$11="Weekly",CB26/(Formulas!$A$3*1),CB26/(Formulas!$A$3*2))),1)*$C26))</f>
        <v>0</v>
      </c>
      <c r="CE26" s="101"/>
      <c r="CF26" s="77"/>
      <c r="CG26" s="77"/>
      <c r="CH26" s="80">
        <f>IF($C26="",ROUND(MIN(1,IF(Input!$A$11="Weekly",CF26/(Formulas!$A$3*1),CF26/(Formulas!$A$3*2))),1),IF(TEXT(ISNUMBER($C26),"#####")="False",ROUND(MIN(1,IF(Input!$A$11="Weekly",CF26/(Formulas!$A$3*1),CF26/(Formulas!$A$3*2))),1),ROUND(MIN(1,IF(Input!$A$11="Weekly",CF26/(Formulas!$A$3*1),CF26/(Formulas!$A$3*2))),1)*$C26))</f>
        <v>0</v>
      </c>
      <c r="CI26" s="101"/>
      <c r="CJ26" s="77"/>
      <c r="CK26" s="77"/>
      <c r="CL26" s="80">
        <f>IF($C26="",ROUND(MIN(1,IF(Input!$A$11="Weekly",CJ26/(Formulas!$A$3*1),CJ26/(Formulas!$A$3*2))),1),IF(TEXT(ISNUMBER($C26),"#####")="False",ROUND(MIN(1,IF(Input!$A$11="Weekly",CJ26/(Formulas!$A$3*1),CJ26/(Formulas!$A$3*2))),1),ROUND(MIN(1,IF(Input!$A$11="Weekly",CJ26/(Formulas!$A$3*1),CJ26/(Formulas!$A$3*2))),1)*$C26))</f>
        <v>0</v>
      </c>
      <c r="CM26" s="101"/>
      <c r="CN26" s="77"/>
      <c r="CO26" s="77"/>
      <c r="CP26" s="80">
        <f>IF($C26="",ROUND(MIN(1,IF(Input!$A$11="Weekly",CN26/(Formulas!$A$3*1),CN26/(Formulas!$A$3*2))),1),IF(TEXT(ISNUMBER($C26),"#####")="False",ROUND(MIN(1,IF(Input!$A$11="Weekly",CN26/(Formulas!$A$3*1),CN26/(Formulas!$A$3*2))),1),ROUND(MIN(1,IF(Input!$A$11="Weekly",CN26/(Formulas!$A$3*1),CN26/(Formulas!$A$3*2))),1)*$C26))</f>
        <v>0</v>
      </c>
      <c r="CQ26" s="101"/>
      <c r="CR26" s="77"/>
      <c r="CS26" s="77"/>
      <c r="CT26" s="80">
        <f>IF($C26="",ROUND(MIN(1,IF(Input!$A$11="Weekly",CR26/(Formulas!$A$3*1),CR26/(Formulas!$A$3*2))),1),IF(TEXT(ISNUMBER($C26),"#####")="False",ROUND(MIN(1,IF(Input!$A$11="Weekly",CR26/(Formulas!$A$3*1),CR26/(Formulas!$A$3*2))),1),ROUND(MIN(1,IF(Input!$A$11="Weekly",CR26/(Formulas!$A$3*1),CR26/(Formulas!$A$3*2))),1)*$C26))</f>
        <v>0</v>
      </c>
      <c r="CU26" s="101"/>
      <c r="CV26" s="77"/>
      <c r="CW26" s="77"/>
      <c r="CX26" s="80">
        <f>IF($C26="",ROUND(MIN(1,IF(Input!$A$11="Weekly",CV26/(Formulas!$A$3*1),CV26/(Formulas!$A$3*2))),1),IF(TEXT(ISNUMBER($C26),"#####")="False",ROUND(MIN(1,IF(Input!$A$11="Weekly",CV26/(Formulas!$A$3*1),CV26/(Formulas!$A$3*2))),1),ROUND(MIN(1,IF(Input!$A$11="Weekly",CV26/(Formulas!$A$3*1),CV26/(Formulas!$A$3*2))),1)*$C26))</f>
        <v>0</v>
      </c>
      <c r="CY26" s="101"/>
      <c r="CZ26" s="77"/>
      <c r="DA26" s="77"/>
      <c r="DB26" s="80">
        <f>IF($C26="",ROUND(MIN(1,IF(Input!$A$11="Weekly",CZ26/(Formulas!$A$3*1),CZ26/(Formulas!$A$3*2))),1),IF(TEXT(ISNUMBER($C26),"#####")="False",ROUND(MIN(1,IF(Input!$A$11="Weekly",CZ26/(Formulas!$A$3*1),CZ26/(Formulas!$A$3*2))),1),ROUND(MIN(1,IF(Input!$A$11="Weekly",CZ26/(Formulas!$A$3*1),CZ26/(Formulas!$A$3*2))),1)*$C26))</f>
        <v>0</v>
      </c>
      <c r="DC26" s="79"/>
      <c r="DD26" s="77"/>
      <c r="DE26" s="77"/>
      <c r="DF26" s="80">
        <f>IF($C26="",ROUND(MIN(1,IF(Input!$A$11="Weekly",DD26/(Formulas!$A$3*1),DD26/(Formulas!$A$3*2))),1),IF(TEXT(ISNUMBER($C26),"#####")="False",ROUND(MIN(1,IF(Input!$A$11="Weekly",DD26/(Formulas!$A$3*1),DD26/(Formulas!$A$3*2))),1),ROUND(MIN(1,IF(Input!$A$11="Weekly",DD26/(Formulas!$A$3*1),DD26/(Formulas!$A$3*2))),1)*$C26))</f>
        <v>0</v>
      </c>
      <c r="DG26" s="79"/>
      <c r="DH26" s="77"/>
      <c r="DI26" s="77"/>
      <c r="DJ26" s="80">
        <f>IF($C26="",ROUND(MIN(1,IF(Input!$A$11="Weekly",DH26/(Formulas!$A$3*1),DH26/(Formulas!$A$3*2))),1),IF(TEXT(ISNUMBER($C26),"#####")="False",ROUND(MIN(1,IF(Input!$A$11="Weekly",DH26/(Formulas!$A$3*1),DH26/(Formulas!$A$3*2))),1),ROUND(MIN(1,IF(Input!$A$11="Weekly",DH26/(Formulas!$A$3*1),DH26/(Formulas!$A$3*2))),1)*$C26))</f>
        <v>0</v>
      </c>
      <c r="DK26" s="79"/>
      <c r="DL26" s="77"/>
      <c r="DM26" s="77"/>
      <c r="DN26" s="80">
        <f>IF($C26="",ROUND(MIN(1,IF(Input!$A$11="Weekly",DL26/(Formulas!$A$3*1),DL26/(Formulas!$A$3*2))),1),IF(TEXT(ISNUMBER($C26),"#####")="False",ROUND(MIN(1,IF(Input!$A$11="Weekly",DL26/(Formulas!$A$3*1),DL26/(Formulas!$A$3*2))),1),ROUND(MIN(1,IF(Input!$A$11="Weekly",DL26/(Formulas!$A$3*1),DL26/(Formulas!$A$3*2))),1)*$C26))</f>
        <v>0</v>
      </c>
      <c r="DO26" s="79"/>
      <c r="DP26" s="77"/>
      <c r="DQ26" s="77"/>
      <c r="DR26" s="80">
        <f>IF($C26="",ROUND(MIN(1,IF(Input!$A$11="Weekly",DP26/(Formulas!$A$3*1),DP26/(Formulas!$A$3*2))),1),IF(TEXT(ISNUMBER($C26),"#####")="False",ROUND(MIN(1,IF(Input!$A$11="Weekly",DP26/(Formulas!$A$3*1),DP26/(Formulas!$A$3*2))),1),ROUND(MIN(1,IF(Input!$A$11="Weekly",DP26/(Formulas!$A$3*1),DP26/(Formulas!$A$3*2))),1)*$C26))</f>
        <v>0</v>
      </c>
      <c r="DS26" s="79"/>
      <c r="DT26" s="77"/>
      <c r="DU26" s="77"/>
      <c r="DV26" s="80">
        <f>IF($C26="",ROUND(MIN(1,IF(Input!$A$11="Weekly",DT26/(Formulas!$A$3*1),DT26/(Formulas!$A$3*2))),1),IF(TEXT(ISNUMBER($C26),"#####")="False",ROUND(MIN(1,IF(Input!$A$11="Weekly",DT26/(Formulas!$A$3*1),DT26/(Formulas!$A$3*2))),1),ROUND(MIN(1,IF(Input!$A$11="Weekly",DT26/(Formulas!$A$3*1),DT26/(Formulas!$A$3*2))),1)*$C26))</f>
        <v>0</v>
      </c>
      <c r="DW26" s="79"/>
      <c r="DX26" s="77"/>
      <c r="DY26" s="77"/>
      <c r="DZ26" s="80">
        <f>IF($C26="",ROUND(MIN(1,IF(Input!$A$11="Weekly",DX26/(Formulas!$A$3*1),DX26/(Formulas!$A$3*2))),1),IF(TEXT(ISNUMBER($C26),"#####")="False",ROUND(MIN(1,IF(Input!$A$11="Weekly",DX26/(Formulas!$A$3*1),DX26/(Formulas!$A$3*2))),1),ROUND(MIN(1,IF(Input!$A$11="Weekly",DX26/(Formulas!$A$3*1),DX26/(Formulas!$A$3*2))),1)*$C26))</f>
        <v>0</v>
      </c>
      <c r="EA26" s="79"/>
      <c r="EB26" s="77"/>
      <c r="EC26" s="77"/>
      <c r="ED26" s="80">
        <f>IF($C26="",ROUND(MIN(1,IF(Input!$A$11="Weekly",EB26/(Formulas!$A$3*1),EB26/(Formulas!$A$3*2))),1),IF(TEXT(ISNUMBER($C26),"#####")="False",ROUND(MIN(1,IF(Input!$A$11="Weekly",EB26/(Formulas!$A$3*1),EB26/(Formulas!$A$3*2))),1),ROUND(MIN(1,IF(Input!$A$11="Weekly",EB26/(Formulas!$A$3*1),EB26/(Formulas!$A$3*2))),1)*$C26))</f>
        <v>0</v>
      </c>
      <c r="EE26" s="79"/>
      <c r="EF26" s="77"/>
      <c r="EG26" s="77"/>
      <c r="EH26" s="80">
        <f>IF($C26="",ROUND(MIN(1,IF(Input!$A$11="Weekly",EF26/(Formulas!$A$3*1),EF26/(Formulas!$A$3*2))),1),IF(TEXT(ISNUMBER($C26),"#####")="False",ROUND(MIN(1,IF(Input!$A$11="Weekly",EF26/(Formulas!$A$3*1),EF26/(Formulas!$A$3*2))),1),ROUND(MIN(1,IF(Input!$A$11="Weekly",EF26/(Formulas!$A$3*1),EF26/(Formulas!$A$3*2))),1)*$C26))</f>
        <v>0</v>
      </c>
      <c r="EI26" s="79"/>
      <c r="EJ26" s="77"/>
      <c r="EK26" s="77"/>
      <c r="EL26" s="80">
        <f>IF($C26="",ROUND(MIN(1,IF(Input!$A$11="Weekly",EJ26/(Formulas!$A$3*1),EJ26/(Formulas!$A$3*2))),1),IF(TEXT(ISNUMBER($C26),"#####")="False",ROUND(MIN(1,IF(Input!$A$11="Weekly",EJ26/(Formulas!$A$3*1),EJ26/(Formulas!$A$3*2))),1),ROUND(MIN(1,IF(Input!$A$11="Weekly",EJ26/(Formulas!$A$3*1),EJ26/(Formulas!$A$3*2))),1)*$C26))</f>
        <v>0</v>
      </c>
      <c r="EM26" s="79"/>
      <c r="EN26" s="77"/>
      <c r="EO26" s="77"/>
      <c r="EP26" s="80">
        <f>IF($C26="",ROUND(MIN(1,IF(Input!$A$11="Weekly",EN26/(Formulas!$A$3*1),EN26/(Formulas!$A$3*2))),1),IF(TEXT(ISNUMBER($C26),"#####")="False",ROUND(MIN(1,IF(Input!$A$11="Weekly",EN26/(Formulas!$A$3*1),EN26/(Formulas!$A$3*2))),1),ROUND(MIN(1,IF(Input!$A$11="Weekly",EN26/(Formulas!$A$3*1),EN26/(Formulas!$A$3*2))),1)*$C26))</f>
        <v>0</v>
      </c>
      <c r="EQ26" s="79"/>
      <c r="ER26" s="77"/>
      <c r="ES26" s="77"/>
      <c r="ET26" s="80">
        <f>IF($C26="",ROUND(MIN(1,IF(Input!$A$11="Weekly",ER26/(Formulas!$A$3*1),ER26/(Formulas!$A$3*2))),1),IF(TEXT(ISNUMBER($C26),"#####")="False",ROUND(MIN(1,IF(Input!$A$11="Weekly",ER26/(Formulas!$A$3*1),ER26/(Formulas!$A$3*2))),1),ROUND(MIN(1,IF(Input!$A$11="Weekly",ER26/(Formulas!$A$3*1),ER26/(Formulas!$A$3*2))),1)*$C26))</f>
        <v>0</v>
      </c>
      <c r="EU26" s="79"/>
      <c r="EV26" s="77"/>
      <c r="EW26" s="77"/>
      <c r="EX26" s="80">
        <f>IF($C26="",ROUND(MIN(1,IF(Input!$A$11="Weekly",EV26/(Formulas!$A$3*1),EV26/(Formulas!$A$3*2))),1),IF(TEXT(ISNUMBER($C26),"#####")="False",ROUND(MIN(1,IF(Input!$A$11="Weekly",EV26/(Formulas!$A$3*1),EV26/(Formulas!$A$3*2))),1),ROUND(MIN(1,IF(Input!$A$11="Weekly",EV26/(Formulas!$A$3*1),EV26/(Formulas!$A$3*2))),1)*$C26))</f>
        <v>0</v>
      </c>
      <c r="EY26" s="79"/>
      <c r="EZ26" s="77"/>
      <c r="FA26" s="77"/>
      <c r="FB26" s="80">
        <f>IF($C26="",ROUND(MIN(1,IF(Input!$A$11="Weekly",EZ26/(Formulas!$A$3*1),EZ26/(Formulas!$A$3*2))),1),IF(TEXT(ISNUMBER($C26),"#####")="False",ROUND(MIN(1,IF(Input!$A$11="Weekly",EZ26/(Formulas!$A$3*1),EZ26/(Formulas!$A$3*2))),1),ROUND(MIN(1,IF(Input!$A$11="Weekly",EZ26/(Formulas!$A$3*1),EZ26/(Formulas!$A$3*2))),1)*$C26))</f>
        <v>0</v>
      </c>
      <c r="FC26" s="79"/>
      <c r="FD26" s="77"/>
      <c r="FE26" s="77"/>
      <c r="FF26" s="80">
        <f>IF($C26="",ROUND(MIN(1,IF(Input!$A$11="Weekly",FD26/(Formulas!$A$3*1),FD26/(Formulas!$A$3*2))),1),IF(TEXT(ISNUMBER($C26),"#####")="False",ROUND(MIN(1,IF(Input!$A$11="Weekly",FD26/(Formulas!$A$3*1),FD26/(Formulas!$A$3*2))),1),ROUND(MIN(1,IF(Input!$A$11="Weekly",FD26/(Formulas!$A$3*1),FD26/(Formulas!$A$3*2))),1)*$C26))</f>
        <v>0</v>
      </c>
      <c r="FG26" s="79"/>
      <c r="FH26" s="77"/>
      <c r="FI26" s="77"/>
      <c r="FJ26" s="80">
        <f>IF($C26="",ROUND(MIN(1,IF(Input!$A$11="Weekly",FH26/(Formulas!$A$3*1),FH26/(Formulas!$A$3*2))),1),IF(TEXT(ISNUMBER($C26),"#####")="False",ROUND(MIN(1,IF(Input!$A$11="Weekly",FH26/(Formulas!$A$3*1),FH26/(Formulas!$A$3*2))),1),ROUND(MIN(1,IF(Input!$A$11="Weekly",FH26/(Formulas!$A$3*1),FH26/(Formulas!$A$3*2))),1)*$C26))</f>
        <v>0</v>
      </c>
      <c r="FK26" s="79"/>
      <c r="FL26" s="77"/>
      <c r="FM26" s="77"/>
      <c r="FN26" s="80">
        <f>IF($C26="",ROUND(MIN(1,IF(Input!$A$11="Weekly",FL26/(Formulas!$A$3*1),FL26/(Formulas!$A$3*2))),1),IF(TEXT(ISNUMBER($C26),"#####")="False",ROUND(MIN(1,IF(Input!$A$11="Weekly",FL26/(Formulas!$A$3*1),FL26/(Formulas!$A$3*2))),1),ROUND(MIN(1,IF(Input!$A$11="Weekly",FL26/(Formulas!$A$3*1),FL26/(Formulas!$A$3*2))),1)*$C26))</f>
        <v>0</v>
      </c>
      <c r="FO26" s="79"/>
      <c r="FP26" s="77"/>
      <c r="FQ26" s="77"/>
      <c r="FR26" s="80">
        <f>IF($C26="",ROUND(MIN(1,IF(Input!$A$11="Weekly",FP26/(Formulas!$A$3*1),FP26/(Formulas!$A$3*2))),1),IF(TEXT(ISNUMBER($C26),"#####")="False",ROUND(MIN(1,IF(Input!$A$11="Weekly",FP26/(Formulas!$A$3*1),FP26/(Formulas!$A$3*2))),1),ROUND(MIN(1,IF(Input!$A$11="Weekly",FP26/(Formulas!$A$3*1),FP26/(Formulas!$A$3*2))),1)*$C26))</f>
        <v>0</v>
      </c>
      <c r="FS26" s="79"/>
      <c r="FT26" s="77"/>
      <c r="FU26" s="77"/>
      <c r="FV26" s="80">
        <f>IF($C26="",ROUND(MIN(1,IF(Input!$A$11="Weekly",FT26/(Formulas!$A$3*1),FT26/(Formulas!$A$3*2))),1),IF(TEXT(ISNUMBER($C26),"#####")="False",ROUND(MIN(1,IF(Input!$A$11="Weekly",FT26/(Formulas!$A$3*1),FT26/(Formulas!$A$3*2))),1),ROUND(MIN(1,IF(Input!$A$11="Weekly",FT26/(Formulas!$A$3*1),FT26/(Formulas!$A$3*2))),1)*$C26))</f>
        <v>0</v>
      </c>
      <c r="FW26" s="79"/>
      <c r="FX26" s="77"/>
      <c r="FY26" s="77"/>
      <c r="FZ26" s="80">
        <f>IF($C26="",ROUND(MIN(1,IF(Input!$A$11="Weekly",FX26/(Formulas!$A$3*1),FX26/(Formulas!$A$3*2))),1),IF(TEXT(ISNUMBER($C26),"#####")="False",ROUND(MIN(1,IF(Input!$A$11="Weekly",FX26/(Formulas!$A$3*1),FX26/(Formulas!$A$3*2))),1),ROUND(MIN(1,IF(Input!$A$11="Weekly",FX26/(Formulas!$A$3*1),FX26/(Formulas!$A$3*2))),1)*$C26))</f>
        <v>0</v>
      </c>
      <c r="GA26" s="79"/>
      <c r="GB26" s="77"/>
      <c r="GC26" s="77"/>
      <c r="GD26" s="80">
        <f>IF($C26="",ROUND(MIN(1,IF(Input!$A$11="Weekly",GB26/(Formulas!$A$3*1),GB26/(Formulas!$A$3*2))),1),IF(TEXT(ISNUMBER($C26),"#####")="False",ROUND(MIN(1,IF(Input!$A$11="Weekly",GB26/(Formulas!$A$3*1),GB26/(Formulas!$A$3*2))),1),ROUND(MIN(1,IF(Input!$A$11="Weekly",GB26/(Formulas!$A$3*1),GB26/(Formulas!$A$3*2))),1)*$C26))</f>
        <v>0</v>
      </c>
      <c r="GE26" s="79"/>
      <c r="GF26" s="77"/>
      <c r="GG26" s="77"/>
      <c r="GH26" s="80">
        <f>IF($C26="",ROUND(MIN(1,IF(Input!$A$11="Weekly",GF26/(Formulas!$A$3*1),GF26/(Formulas!$A$3*2))),1),IF(TEXT(ISNUMBER($C26),"#####")="False",ROUND(MIN(1,IF(Input!$A$11="Weekly",GF26/(Formulas!$A$3*1),GF26/(Formulas!$A$3*2))),1),ROUND(MIN(1,IF(Input!$A$11="Weekly",GF26/(Formulas!$A$3*1),GF26/(Formulas!$A$3*2))),1)*$C26))</f>
        <v>0</v>
      </c>
      <c r="GI26" s="79"/>
      <c r="GJ26" s="77"/>
      <c r="GK26" s="77"/>
      <c r="GL26" s="80">
        <f>IF($C26="",ROUND(MIN(1,IF(Input!$A$11="Weekly",GJ26/(Formulas!$A$3*1),GJ26/(Formulas!$A$3*2))),1),IF(TEXT(ISNUMBER($C26),"#####")="False",ROUND(MIN(1,IF(Input!$A$11="Weekly",GJ26/(Formulas!$A$3*1),GJ26/(Formulas!$A$3*2))),1),ROUND(MIN(1,IF(Input!$A$11="Weekly",GJ26/(Formulas!$A$3*1),GJ26/(Formulas!$A$3*2))),1)*$C26))</f>
        <v>0</v>
      </c>
      <c r="GM26" s="79"/>
      <c r="GN26" s="77"/>
      <c r="GO26" s="77"/>
      <c r="GP26" s="80">
        <f>IF($C26="",ROUND(MIN(1,IF(Input!$A$11="Weekly",GN26/(Formulas!$A$3*1),GN26/(Formulas!$A$3*2))),1),IF(TEXT(ISNUMBER($C26),"#####")="False",ROUND(MIN(1,IF(Input!$A$11="Weekly",GN26/(Formulas!$A$3*1),GN26/(Formulas!$A$3*2))),1),ROUND(MIN(1,IF(Input!$A$11="Weekly",GN26/(Formulas!$A$3*1),GN26/(Formulas!$A$3*2))),1)*$C26))</f>
        <v>0</v>
      </c>
      <c r="GQ26" s="79"/>
      <c r="GR26" s="77"/>
      <c r="GS26" s="77"/>
      <c r="GT26" s="80">
        <f>IF($C26="",ROUND(MIN(1,IF(Input!$A$11="Weekly",GR26/(Formulas!$A$3*1),GR26/(Formulas!$A$3*2))),1),IF(TEXT(ISNUMBER($C26),"#####")="False",ROUND(MIN(1,IF(Input!$A$11="Weekly",GR26/(Formulas!$A$3*1),GR26/(Formulas!$A$3*2))),1),ROUND(MIN(1,IF(Input!$A$11="Weekly",GR26/(Formulas!$A$3*1),GR26/(Formulas!$A$3*2))),1)*$C26))</f>
        <v>0</v>
      </c>
      <c r="GU26" s="79"/>
      <c r="GV26" s="77"/>
      <c r="GW26" s="77"/>
      <c r="GX26" s="80">
        <f>IF($C26="",ROUND(MIN(1,IF(Input!$A$11="Weekly",GV26/(Formulas!$A$3*1),GV26/(Formulas!$A$3*2))),1),IF(TEXT(ISNUMBER($C26),"#####")="False",ROUND(MIN(1,IF(Input!$A$11="Weekly",GV26/(Formulas!$A$3*1),GV26/(Formulas!$A$3*2))),1),ROUND(MIN(1,IF(Input!$A$11="Weekly",GV26/(Formulas!$A$3*1),GV26/(Formulas!$A$3*2))),1)*$C26))</f>
        <v>0</v>
      </c>
      <c r="GY26" s="79"/>
      <c r="GZ26" s="77"/>
      <c r="HA26" s="77"/>
      <c r="HB26" s="80">
        <f>IF($C26="",ROUND(MIN(1,IF(Input!$A$11="Weekly",GZ26/(Formulas!$A$3*1),GZ26/(Formulas!$A$3*2))),1),IF(TEXT(ISNUMBER($C26),"#####")="False",ROUND(MIN(1,IF(Input!$A$11="Weekly",GZ26/(Formulas!$A$3*1),GZ26/(Formulas!$A$3*2))),1),ROUND(MIN(1,IF(Input!$A$11="Weekly",GZ26/(Formulas!$A$3*1),GZ26/(Formulas!$A$3*2))),1)*$C26))</f>
        <v>0</v>
      </c>
      <c r="HC26" s="79"/>
      <c r="HD26" s="77"/>
      <c r="HE26" s="77"/>
      <c r="HF26" s="80">
        <f>IF($C26="",ROUND(MIN(1,IF(Input!$A$11="Weekly",HD26/(Formulas!$A$3*1),HD26/(Formulas!$A$3*2))),1),IF(TEXT(ISNUMBER($C26),"#####")="False",ROUND(MIN(1,IF(Input!$A$11="Weekly",HD26/(Formulas!$A$3*1),HD26/(Formulas!$A$3*2))),1),ROUND(MIN(1,IF(Input!$A$11="Weekly",HD26/(Formulas!$A$3*1),HD26/(Formulas!$A$3*2))),1)*$C26))</f>
        <v>0</v>
      </c>
      <c r="HG26" s="79"/>
      <c r="HH26" s="35"/>
      <c r="HI26" s="35">
        <f t="shared" si="0"/>
        <v>0</v>
      </c>
      <c r="HJ26" s="35"/>
      <c r="HK26" s="35">
        <f t="shared" si="1"/>
        <v>0</v>
      </c>
      <c r="HL26" s="35"/>
      <c r="HM26" s="35">
        <f t="shared" si="2"/>
        <v>0</v>
      </c>
      <c r="HN26" s="35"/>
      <c r="HO26" s="35">
        <f t="shared" si="3"/>
        <v>0</v>
      </c>
      <c r="HP26" s="35"/>
      <c r="HQ26" s="35"/>
      <c r="HR26" s="35"/>
      <c r="HS26" s="35"/>
      <c r="HT26" s="35"/>
    </row>
    <row r="27" spans="2:228" x14ac:dyDescent="0.25">
      <c r="B27" s="74"/>
      <c r="D27" s="77"/>
      <c r="E27" s="77"/>
      <c r="F27" s="80">
        <f>IF($C27="",ROUND(MIN(1,IF(Input!$A$11="Weekly",D27/(Formulas!$A$3*1),D27/(Formulas!$A$3*2))),1),IF(TEXT(ISNUMBER($C27),"#####")="False",ROUND(MIN(1,IF(Input!$A$11="Weekly",D27/(Formulas!$A$3*1),D27/(Formulas!$A$3*2))),1),ROUND(MIN(1,IF(Input!$A$11="Weekly",D27/(Formulas!$A$3*1),D27/(Formulas!$A$3*2))),1)*$C27))</f>
        <v>0</v>
      </c>
      <c r="G27" s="101"/>
      <c r="H27" s="77"/>
      <c r="I27" s="77"/>
      <c r="J27" s="80">
        <f>IF($C27="",ROUND(MIN(1,IF(Input!$A$11="Weekly",H27/(Formulas!$A$3*1),H27/(Formulas!$A$3*2))),1),IF(TEXT(ISNUMBER($C27),"#####")="False",ROUND(MIN(1,IF(Input!$A$11="Weekly",H27/(Formulas!$A$3*1),H27/(Formulas!$A$3*2))),1),ROUND(MIN(1,IF(Input!$A$11="Weekly",H27/(Formulas!$A$3*1),H27/(Formulas!$A$3*2))),1)*$C27))</f>
        <v>0</v>
      </c>
      <c r="K27" s="101"/>
      <c r="L27" s="77"/>
      <c r="M27" s="77"/>
      <c r="N27" s="80">
        <f>IF($C27="",ROUND(MIN(1,IF(Input!$A$11="Weekly",L27/(Formulas!$A$3*1),L27/(Formulas!$A$3*2))),1),IF(TEXT(ISNUMBER($C27),"#####")="False",ROUND(MIN(1,IF(Input!$A$11="Weekly",L27/(Formulas!$A$3*1),L27/(Formulas!$A$3*2))),1),ROUND(MIN(1,IF(Input!$A$11="Weekly",L27/(Formulas!$A$3*1),L27/(Formulas!$A$3*2))),1)*$C27))</f>
        <v>0</v>
      </c>
      <c r="O27" s="101"/>
      <c r="P27" s="77"/>
      <c r="Q27" s="77"/>
      <c r="R27" s="80">
        <f>IF($C27="",ROUND(MIN(1,IF(Input!$A$11="Weekly",P27/(Formulas!$A$3*1),P27/(Formulas!$A$3*2))),1),IF(TEXT(ISNUMBER($C27),"#####")="False",ROUND(MIN(1,IF(Input!$A$11="Weekly",P27/(Formulas!$A$3*1),P27/(Formulas!$A$3*2))),1),ROUND(MIN(1,IF(Input!$A$11="Weekly",P27/(Formulas!$A$3*1),P27/(Formulas!$A$3*2))),1)*$C27))</f>
        <v>0</v>
      </c>
      <c r="S27" s="101"/>
      <c r="T27" s="77"/>
      <c r="U27" s="77"/>
      <c r="V27" s="80">
        <f>IF($C27="",ROUND(MIN(1,IF(Input!$A$11="Weekly",T27/(Formulas!$A$3*1),T27/(Formulas!$A$3*2))),1),IF(TEXT(ISNUMBER($C27),"#####")="False",ROUND(MIN(1,IF(Input!$A$11="Weekly",T27/(Formulas!$A$3*1),T27/(Formulas!$A$3*2))),1),ROUND(MIN(1,IF(Input!$A$11="Weekly",T27/(Formulas!$A$3*1),T27/(Formulas!$A$3*2))),1)*$C27))</f>
        <v>0</v>
      </c>
      <c r="W27" s="79"/>
      <c r="X27" s="77"/>
      <c r="Y27" s="77"/>
      <c r="Z27" s="80">
        <f>IF($C27="",ROUND(MIN(1,IF(Input!$A$11="Weekly",X27/(Formulas!$A$3*1),X27/(Formulas!$A$3*2))),1),IF(TEXT(ISNUMBER($C27),"#####")="False",ROUND(MIN(1,IF(Input!$A$11="Weekly",X27/(Formulas!$A$3*1),X27/(Formulas!$A$3*2))),1),ROUND(MIN(1,IF(Input!$A$11="Weekly",X27/(Formulas!$A$3*1),X27/(Formulas!$A$3*2))),1)*$C27))</f>
        <v>0</v>
      </c>
      <c r="AA27" s="101"/>
      <c r="AB27" s="77"/>
      <c r="AC27" s="77"/>
      <c r="AD27" s="80">
        <f>IF($C27="",ROUND(MIN(1,IF(Input!$A$11="Weekly",AB27/(Formulas!$A$3*1),AB27/(Formulas!$A$3*2))),1),IF(TEXT(ISNUMBER($C27),"#####")="False",ROUND(MIN(1,IF(Input!$A$11="Weekly",AB27/(Formulas!$A$3*1),AB27/(Formulas!$A$3*2))),1),ROUND(MIN(1,IF(Input!$A$11="Weekly",AB27/(Formulas!$A$3*1),AB27/(Formulas!$A$3*2))),1)*$C27))</f>
        <v>0</v>
      </c>
      <c r="AE27" s="101"/>
      <c r="AF27" s="77"/>
      <c r="AG27" s="77"/>
      <c r="AH27" s="80">
        <f>IF($C27="",ROUND(MIN(1,IF(Input!$A$11="Weekly",AF27/(Formulas!$A$3*1),AF27/(Formulas!$A$3*2))),1),IF(TEXT(ISNUMBER($C27),"#####")="False",ROUND(MIN(1,IF(Input!$A$11="Weekly",AF27/(Formulas!$A$3*1),AF27/(Formulas!$A$3*2))),1),ROUND(MIN(1,IF(Input!$A$11="Weekly",AF27/(Formulas!$A$3*1),AF27/(Formulas!$A$3*2))),1)*$C27))</f>
        <v>0</v>
      </c>
      <c r="AI27" s="101"/>
      <c r="AJ27" s="77"/>
      <c r="AK27" s="77"/>
      <c r="AL27" s="80">
        <f>IF($C27="",ROUND(MIN(1,IF(Input!$A$11="Weekly",AJ27/(Formulas!$A$3*1),AJ27/(Formulas!$A$3*2))),1),IF(TEXT(ISNUMBER($C27),"#####")="False",ROUND(MIN(1,IF(Input!$A$11="Weekly",AJ27/(Formulas!$A$3*1),AJ27/(Formulas!$A$3*2))),1),ROUND(MIN(1,IF(Input!$A$11="Weekly",AJ27/(Formulas!$A$3*1),AJ27/(Formulas!$A$3*2))),1)*$C27))</f>
        <v>0</v>
      </c>
      <c r="AM27" s="79"/>
      <c r="AN27" s="77"/>
      <c r="AO27" s="77"/>
      <c r="AP27" s="80">
        <f>IF($C27="",ROUND(MIN(1,IF(Input!$A$11="Weekly",AN27/(Formulas!$A$3*1),AN27/(Formulas!$A$3*2))),1),IF(TEXT(ISNUMBER($C27),"#####")="False",ROUND(MIN(1,IF(Input!$A$11="Weekly",AN27/(Formulas!$A$3*1),AN27/(Formulas!$A$3*2))),1),ROUND(MIN(1,IF(Input!$A$11="Weekly",AN27/(Formulas!$A$3*1),AN27/(Formulas!$A$3*2))),1)*$C27))</f>
        <v>0</v>
      </c>
      <c r="AQ27" s="79"/>
      <c r="AR27" s="77"/>
      <c r="AS27" s="77"/>
      <c r="AT27" s="80">
        <f>IF($C27="",ROUND(MIN(1,IF(Input!$A$11="Weekly",AR27/(Formulas!$A$3*1),AR27/(Formulas!$A$3*2))),1),IF(TEXT(ISNUMBER($C27),"#####")="False",ROUND(MIN(1,IF(Input!$A$11="Weekly",AR27/(Formulas!$A$3*1),AR27/(Formulas!$A$3*2))),1),ROUND(MIN(1,IF(Input!$A$11="Weekly",AR27/(Formulas!$A$3*1),AR27/(Formulas!$A$3*2))),1)*$C27))</f>
        <v>0</v>
      </c>
      <c r="AU27" s="79"/>
      <c r="AV27" s="77"/>
      <c r="AW27" s="77"/>
      <c r="AX27" s="80">
        <f>IF($C27="",ROUND(MIN(1,IF(Input!$A$11="Weekly",AV27/(Formulas!$A$3*1),AV27/(Formulas!$A$3*2))),1),IF(TEXT(ISNUMBER($C27),"#####")="False",ROUND(MIN(1,IF(Input!$A$11="Weekly",AV27/(Formulas!$A$3*1),AV27/(Formulas!$A$3*2))),1),ROUND(MIN(1,IF(Input!$A$11="Weekly",AV27/(Formulas!$A$3*1),AV27/(Formulas!$A$3*2))),1)*$C27))</f>
        <v>0</v>
      </c>
      <c r="AY27" s="79"/>
      <c r="AZ27" s="77"/>
      <c r="BA27" s="77"/>
      <c r="BB27" s="80">
        <f>IF($C27="",ROUND(MIN(1,IF(Input!$A$11="Weekly",AZ27/(Formulas!$A$3*1),AZ27/(Formulas!$A$3*2))),1),IF(TEXT(ISNUMBER($C27),"#####")="False",ROUND(MIN(1,IF(Input!$A$11="Weekly",AZ27/(Formulas!$A$3*1),AZ27/(Formulas!$A$3*2))),1),ROUND(MIN(1,IF(Input!$A$11="Weekly",AZ27/(Formulas!$A$3*1),AZ27/(Formulas!$A$3*2))),1)*$C27))</f>
        <v>0</v>
      </c>
      <c r="BC27" s="79"/>
      <c r="BD27" s="77"/>
      <c r="BE27" s="77"/>
      <c r="BF27" s="80">
        <f>IF($C27="",ROUND(MIN(1,IF(Input!$A$11="Weekly",BD27/(Formulas!$A$3*1),BD27/(Formulas!$A$3*2))),1),IF(TEXT(ISNUMBER($C27),"#####")="False",ROUND(MIN(1,IF(Input!$A$11="Weekly",BD27/(Formulas!$A$3*1),BD27/(Formulas!$A$3*2))),1),ROUND(MIN(1,IF(Input!$A$11="Weekly",BD27/(Formulas!$A$3*1),BD27/(Formulas!$A$3*2))),1)*$C27))</f>
        <v>0</v>
      </c>
      <c r="BG27" s="79"/>
      <c r="BH27" s="77"/>
      <c r="BI27" s="77"/>
      <c r="BJ27" s="80">
        <f>IF($C27="",ROUND(MIN(1,IF(Input!$A$11="Weekly",BH27/(Formulas!$A$3*1),BH27/(Formulas!$A$3*2))),1),IF(TEXT(ISNUMBER($C27),"#####")="False",ROUND(MIN(1,IF(Input!$A$11="Weekly",BH27/(Formulas!$A$3*1),BH27/(Formulas!$A$3*2))),1),ROUND(MIN(1,IF(Input!$A$11="Weekly",BH27/(Formulas!$A$3*1),BH27/(Formulas!$A$3*2))),1)*$C27))</f>
        <v>0</v>
      </c>
      <c r="BK27" s="79"/>
      <c r="BL27" s="77"/>
      <c r="BM27" s="77"/>
      <c r="BN27" s="80">
        <f>IF($C27="",ROUND(MIN(1,IF(Input!$A$11="Weekly",BL27/(Formulas!$A$3*1),BL27/(Formulas!$A$3*2))),1),IF(TEXT(ISNUMBER($C27),"#####")="False",ROUND(MIN(1,IF(Input!$A$11="Weekly",BL27/(Formulas!$A$3*1),BL27/(Formulas!$A$3*2))),1),ROUND(MIN(1,IF(Input!$A$11="Weekly",BL27/(Formulas!$A$3*1),BL27/(Formulas!$A$3*2))),1)*$C27))</f>
        <v>0</v>
      </c>
      <c r="BO27" s="79"/>
      <c r="BP27" s="77"/>
      <c r="BQ27" s="77"/>
      <c r="BR27" s="80">
        <f>IF($C27="",ROUND(MIN(1,IF(Input!$A$11="Weekly",BP27/(Formulas!$A$3*1),BP27/(Formulas!$A$3*2))),1),IF(TEXT(ISNUMBER($C27),"#####")="False",ROUND(MIN(1,IF(Input!$A$11="Weekly",BP27/(Formulas!$A$3*1),BP27/(Formulas!$A$3*2))),1),ROUND(MIN(1,IF(Input!$A$11="Weekly",BP27/(Formulas!$A$3*1),BP27/(Formulas!$A$3*2))),1)*$C27))</f>
        <v>0</v>
      </c>
      <c r="BS27" s="79"/>
      <c r="BT27" s="77"/>
      <c r="BU27" s="77"/>
      <c r="BV27" s="80">
        <f>IF($C27="",ROUND(MIN(1,IF(Input!$A$11="Weekly",BT27/(Formulas!$A$3*1),BT27/(Formulas!$A$3*2))),1),IF(TEXT(ISNUMBER($C27),"#####")="False",ROUND(MIN(1,IF(Input!$A$11="Weekly",BT27/(Formulas!$A$3*1),BT27/(Formulas!$A$3*2))),1),ROUND(MIN(1,IF(Input!$A$11="Weekly",BT27/(Formulas!$A$3*1),BT27/(Formulas!$A$3*2))),1)*$C27))</f>
        <v>0</v>
      </c>
      <c r="BW27" s="79"/>
      <c r="BX27" s="77"/>
      <c r="BY27" s="77"/>
      <c r="BZ27" s="80">
        <f>IF($C27="",ROUND(MIN(1,IF(Input!$A$11="Weekly",BX27/(Formulas!$A$3*1),BX27/(Formulas!$A$3*2))),1),IF(TEXT(ISNUMBER($C27),"#####")="False",ROUND(MIN(1,IF(Input!$A$11="Weekly",BX27/(Formulas!$A$3*1),BX27/(Formulas!$A$3*2))),1),ROUND(MIN(1,IF(Input!$A$11="Weekly",BX27/(Formulas!$A$3*1),BX27/(Formulas!$A$3*2))),1)*$C27))</f>
        <v>0</v>
      </c>
      <c r="CA27" s="79"/>
      <c r="CB27" s="77"/>
      <c r="CC27" s="77"/>
      <c r="CD27" s="80">
        <f>IF($C27="",ROUND(MIN(1,IF(Input!$A$11="Weekly",CB27/(Formulas!$A$3*1),CB27/(Formulas!$A$3*2))),1),IF(TEXT(ISNUMBER($C27),"#####")="False",ROUND(MIN(1,IF(Input!$A$11="Weekly",CB27/(Formulas!$A$3*1),CB27/(Formulas!$A$3*2))),1),ROUND(MIN(1,IF(Input!$A$11="Weekly",CB27/(Formulas!$A$3*1),CB27/(Formulas!$A$3*2))),1)*$C27))</f>
        <v>0</v>
      </c>
      <c r="CE27" s="79"/>
      <c r="CF27" s="77"/>
      <c r="CG27" s="77"/>
      <c r="CH27" s="80">
        <f>IF($C27="",ROUND(MIN(1,IF(Input!$A$11="Weekly",CF27/(Formulas!$A$3*1),CF27/(Formulas!$A$3*2))),1),IF(TEXT(ISNUMBER($C27),"#####")="False",ROUND(MIN(1,IF(Input!$A$11="Weekly",CF27/(Formulas!$A$3*1),CF27/(Formulas!$A$3*2))),1),ROUND(MIN(1,IF(Input!$A$11="Weekly",CF27/(Formulas!$A$3*1),CF27/(Formulas!$A$3*2))),1)*$C27))</f>
        <v>0</v>
      </c>
      <c r="CI27" s="79"/>
      <c r="CJ27" s="77"/>
      <c r="CK27" s="77"/>
      <c r="CL27" s="80">
        <f>IF($C27="",ROUND(MIN(1,IF(Input!$A$11="Weekly",CJ27/(Formulas!$A$3*1),CJ27/(Formulas!$A$3*2))),1),IF(TEXT(ISNUMBER($C27),"#####")="False",ROUND(MIN(1,IF(Input!$A$11="Weekly",CJ27/(Formulas!$A$3*1),CJ27/(Formulas!$A$3*2))),1),ROUND(MIN(1,IF(Input!$A$11="Weekly",CJ27/(Formulas!$A$3*1),CJ27/(Formulas!$A$3*2))),1)*$C27))</f>
        <v>0</v>
      </c>
      <c r="CM27" s="79"/>
      <c r="CN27" s="77"/>
      <c r="CO27" s="77"/>
      <c r="CP27" s="80">
        <f>IF($C27="",ROUND(MIN(1,IF(Input!$A$11="Weekly",CN27/(Formulas!$A$3*1),CN27/(Formulas!$A$3*2))),1),IF(TEXT(ISNUMBER($C27),"#####")="False",ROUND(MIN(1,IF(Input!$A$11="Weekly",CN27/(Formulas!$A$3*1),CN27/(Formulas!$A$3*2))),1),ROUND(MIN(1,IF(Input!$A$11="Weekly",CN27/(Formulas!$A$3*1),CN27/(Formulas!$A$3*2))),1)*$C27))</f>
        <v>0</v>
      </c>
      <c r="CQ27" s="79"/>
      <c r="CR27" s="77"/>
      <c r="CS27" s="77"/>
      <c r="CT27" s="80">
        <f>IF($C27="",ROUND(MIN(1,IF(Input!$A$11="Weekly",CR27/(Formulas!$A$3*1),CR27/(Formulas!$A$3*2))),1),IF(TEXT(ISNUMBER($C27),"#####")="False",ROUND(MIN(1,IF(Input!$A$11="Weekly",CR27/(Formulas!$A$3*1),CR27/(Formulas!$A$3*2))),1),ROUND(MIN(1,IF(Input!$A$11="Weekly",CR27/(Formulas!$A$3*1),CR27/(Formulas!$A$3*2))),1)*$C27))</f>
        <v>0</v>
      </c>
      <c r="CU27" s="79"/>
      <c r="CV27" s="77"/>
      <c r="CW27" s="77"/>
      <c r="CX27" s="80">
        <f>IF($C27="",ROUND(MIN(1,IF(Input!$A$11="Weekly",CV27/(Formulas!$A$3*1),CV27/(Formulas!$A$3*2))),1),IF(TEXT(ISNUMBER($C27),"#####")="False",ROUND(MIN(1,IF(Input!$A$11="Weekly",CV27/(Formulas!$A$3*1),CV27/(Formulas!$A$3*2))),1),ROUND(MIN(1,IF(Input!$A$11="Weekly",CV27/(Formulas!$A$3*1),CV27/(Formulas!$A$3*2))),1)*$C27))</f>
        <v>0</v>
      </c>
      <c r="CY27" s="79"/>
      <c r="CZ27" s="77"/>
      <c r="DA27" s="77"/>
      <c r="DB27" s="80">
        <f>IF($C27="",ROUND(MIN(1,IF(Input!$A$11="Weekly",CZ27/(Formulas!$A$3*1),CZ27/(Formulas!$A$3*2))),1),IF(TEXT(ISNUMBER($C27),"#####")="False",ROUND(MIN(1,IF(Input!$A$11="Weekly",CZ27/(Formulas!$A$3*1),CZ27/(Formulas!$A$3*2))),1),ROUND(MIN(1,IF(Input!$A$11="Weekly",CZ27/(Formulas!$A$3*1),CZ27/(Formulas!$A$3*2))),1)*$C27))</f>
        <v>0</v>
      </c>
      <c r="DC27" s="79"/>
      <c r="DD27" s="77"/>
      <c r="DE27" s="77"/>
      <c r="DF27" s="80">
        <f>IF($C27="",ROUND(MIN(1,IF(Input!$A$11="Weekly",DD27/(Formulas!$A$3*1),DD27/(Formulas!$A$3*2))),1),IF(TEXT(ISNUMBER($C27),"#####")="False",ROUND(MIN(1,IF(Input!$A$11="Weekly",DD27/(Formulas!$A$3*1),DD27/(Formulas!$A$3*2))),1),ROUND(MIN(1,IF(Input!$A$11="Weekly",DD27/(Formulas!$A$3*1),DD27/(Formulas!$A$3*2))),1)*$C27))</f>
        <v>0</v>
      </c>
      <c r="DG27" s="79"/>
      <c r="DH27" s="77"/>
      <c r="DI27" s="77"/>
      <c r="DJ27" s="80">
        <f>IF($C27="",ROUND(MIN(1,IF(Input!$A$11="Weekly",DH27/(Formulas!$A$3*1),DH27/(Formulas!$A$3*2))),1),IF(TEXT(ISNUMBER($C27),"#####")="False",ROUND(MIN(1,IF(Input!$A$11="Weekly",DH27/(Formulas!$A$3*1),DH27/(Formulas!$A$3*2))),1),ROUND(MIN(1,IF(Input!$A$11="Weekly",DH27/(Formulas!$A$3*1),DH27/(Formulas!$A$3*2))),1)*$C27))</f>
        <v>0</v>
      </c>
      <c r="DK27" s="79"/>
      <c r="DL27" s="77"/>
      <c r="DM27" s="77"/>
      <c r="DN27" s="80">
        <f>IF($C27="",ROUND(MIN(1,IF(Input!$A$11="Weekly",DL27/(Formulas!$A$3*1),DL27/(Formulas!$A$3*2))),1),IF(TEXT(ISNUMBER($C27),"#####")="False",ROUND(MIN(1,IF(Input!$A$11="Weekly",DL27/(Formulas!$A$3*1),DL27/(Formulas!$A$3*2))),1),ROUND(MIN(1,IF(Input!$A$11="Weekly",DL27/(Formulas!$A$3*1),DL27/(Formulas!$A$3*2))),1)*$C27))</f>
        <v>0</v>
      </c>
      <c r="DO27" s="79"/>
      <c r="DP27" s="77"/>
      <c r="DQ27" s="77"/>
      <c r="DR27" s="80">
        <f>IF($C27="",ROUND(MIN(1,IF(Input!$A$11="Weekly",DP27/(Formulas!$A$3*1),DP27/(Formulas!$A$3*2))),1),IF(TEXT(ISNUMBER($C27),"#####")="False",ROUND(MIN(1,IF(Input!$A$11="Weekly",DP27/(Formulas!$A$3*1),DP27/(Formulas!$A$3*2))),1),ROUND(MIN(1,IF(Input!$A$11="Weekly",DP27/(Formulas!$A$3*1),DP27/(Formulas!$A$3*2))),1)*$C27))</f>
        <v>0</v>
      </c>
      <c r="DS27" s="79"/>
      <c r="DT27" s="77"/>
      <c r="DU27" s="77"/>
      <c r="DV27" s="80">
        <f>IF($C27="",ROUND(MIN(1,IF(Input!$A$11="Weekly",DT27/(Formulas!$A$3*1),DT27/(Formulas!$A$3*2))),1),IF(TEXT(ISNUMBER($C27),"#####")="False",ROUND(MIN(1,IF(Input!$A$11="Weekly",DT27/(Formulas!$A$3*1),DT27/(Formulas!$A$3*2))),1),ROUND(MIN(1,IF(Input!$A$11="Weekly",DT27/(Formulas!$A$3*1),DT27/(Formulas!$A$3*2))),1)*$C27))</f>
        <v>0</v>
      </c>
      <c r="DW27" s="79"/>
      <c r="DX27" s="77"/>
      <c r="DY27" s="77"/>
      <c r="DZ27" s="80">
        <f>IF($C27="",ROUND(MIN(1,IF(Input!$A$11="Weekly",DX27/(Formulas!$A$3*1),DX27/(Formulas!$A$3*2))),1),IF(TEXT(ISNUMBER($C27),"#####")="False",ROUND(MIN(1,IF(Input!$A$11="Weekly",DX27/(Formulas!$A$3*1),DX27/(Formulas!$A$3*2))),1),ROUND(MIN(1,IF(Input!$A$11="Weekly",DX27/(Formulas!$A$3*1),DX27/(Formulas!$A$3*2))),1)*$C27))</f>
        <v>0</v>
      </c>
      <c r="EA27" s="79"/>
      <c r="EB27" s="77"/>
      <c r="EC27" s="77"/>
      <c r="ED27" s="80">
        <f>IF($C27="",ROUND(MIN(1,IF(Input!$A$11="Weekly",EB27/(Formulas!$A$3*1),EB27/(Formulas!$A$3*2))),1),IF(TEXT(ISNUMBER($C27),"#####")="False",ROUND(MIN(1,IF(Input!$A$11="Weekly",EB27/(Formulas!$A$3*1),EB27/(Formulas!$A$3*2))),1),ROUND(MIN(1,IF(Input!$A$11="Weekly",EB27/(Formulas!$A$3*1),EB27/(Formulas!$A$3*2))),1)*$C27))</f>
        <v>0</v>
      </c>
      <c r="EE27" s="79"/>
      <c r="EF27" s="77"/>
      <c r="EG27" s="77"/>
      <c r="EH27" s="80">
        <f>IF($C27="",ROUND(MIN(1,IF(Input!$A$11="Weekly",EF27/(Formulas!$A$3*1),EF27/(Formulas!$A$3*2))),1),IF(TEXT(ISNUMBER($C27),"#####")="False",ROUND(MIN(1,IF(Input!$A$11="Weekly",EF27/(Formulas!$A$3*1),EF27/(Formulas!$A$3*2))),1),ROUND(MIN(1,IF(Input!$A$11="Weekly",EF27/(Formulas!$A$3*1),EF27/(Formulas!$A$3*2))),1)*$C27))</f>
        <v>0</v>
      </c>
      <c r="EI27" s="79"/>
      <c r="EJ27" s="77"/>
      <c r="EK27" s="77"/>
      <c r="EL27" s="80">
        <f>IF($C27="",ROUND(MIN(1,IF(Input!$A$11="Weekly",EJ27/(Formulas!$A$3*1),EJ27/(Formulas!$A$3*2))),1),IF(TEXT(ISNUMBER($C27),"#####")="False",ROUND(MIN(1,IF(Input!$A$11="Weekly",EJ27/(Formulas!$A$3*1),EJ27/(Formulas!$A$3*2))),1),ROUND(MIN(1,IF(Input!$A$11="Weekly",EJ27/(Formulas!$A$3*1),EJ27/(Formulas!$A$3*2))),1)*$C27))</f>
        <v>0</v>
      </c>
      <c r="EM27" s="79"/>
      <c r="EN27" s="77"/>
      <c r="EO27" s="77"/>
      <c r="EP27" s="80">
        <f>IF($C27="",ROUND(MIN(1,IF(Input!$A$11="Weekly",EN27/(Formulas!$A$3*1),EN27/(Formulas!$A$3*2))),1),IF(TEXT(ISNUMBER($C27),"#####")="False",ROUND(MIN(1,IF(Input!$A$11="Weekly",EN27/(Formulas!$A$3*1),EN27/(Formulas!$A$3*2))),1),ROUND(MIN(1,IF(Input!$A$11="Weekly",EN27/(Formulas!$A$3*1),EN27/(Formulas!$A$3*2))),1)*$C27))</f>
        <v>0</v>
      </c>
      <c r="EQ27" s="79"/>
      <c r="ER27" s="77"/>
      <c r="ES27" s="77"/>
      <c r="ET27" s="80">
        <f>IF($C27="",ROUND(MIN(1,IF(Input!$A$11="Weekly",ER27/(Formulas!$A$3*1),ER27/(Formulas!$A$3*2))),1),IF(TEXT(ISNUMBER($C27),"#####")="False",ROUND(MIN(1,IF(Input!$A$11="Weekly",ER27/(Formulas!$A$3*1),ER27/(Formulas!$A$3*2))),1),ROUND(MIN(1,IF(Input!$A$11="Weekly",ER27/(Formulas!$A$3*1),ER27/(Formulas!$A$3*2))),1)*$C27))</f>
        <v>0</v>
      </c>
      <c r="EU27" s="79"/>
      <c r="EV27" s="77"/>
      <c r="EW27" s="77"/>
      <c r="EX27" s="80">
        <f>IF($C27="",ROUND(MIN(1,IF(Input!$A$11="Weekly",EV27/(Formulas!$A$3*1),EV27/(Formulas!$A$3*2))),1),IF(TEXT(ISNUMBER($C27),"#####")="False",ROUND(MIN(1,IF(Input!$A$11="Weekly",EV27/(Formulas!$A$3*1),EV27/(Formulas!$A$3*2))),1),ROUND(MIN(1,IF(Input!$A$11="Weekly",EV27/(Formulas!$A$3*1),EV27/(Formulas!$A$3*2))),1)*$C27))</f>
        <v>0</v>
      </c>
      <c r="EY27" s="79"/>
      <c r="EZ27" s="77"/>
      <c r="FA27" s="77"/>
      <c r="FB27" s="80">
        <f>IF($C27="",ROUND(MIN(1,IF(Input!$A$11="Weekly",EZ27/(Formulas!$A$3*1),EZ27/(Formulas!$A$3*2))),1),IF(TEXT(ISNUMBER($C27),"#####")="False",ROUND(MIN(1,IF(Input!$A$11="Weekly",EZ27/(Formulas!$A$3*1),EZ27/(Formulas!$A$3*2))),1),ROUND(MIN(1,IF(Input!$A$11="Weekly",EZ27/(Formulas!$A$3*1),EZ27/(Formulas!$A$3*2))),1)*$C27))</f>
        <v>0</v>
      </c>
      <c r="FC27" s="79"/>
      <c r="FD27" s="77"/>
      <c r="FE27" s="77"/>
      <c r="FF27" s="80">
        <f>IF($C27="",ROUND(MIN(1,IF(Input!$A$11="Weekly",FD27/(Formulas!$A$3*1),FD27/(Formulas!$A$3*2))),1),IF(TEXT(ISNUMBER($C27),"#####")="False",ROUND(MIN(1,IF(Input!$A$11="Weekly",FD27/(Formulas!$A$3*1),FD27/(Formulas!$A$3*2))),1),ROUND(MIN(1,IF(Input!$A$11="Weekly",FD27/(Formulas!$A$3*1),FD27/(Formulas!$A$3*2))),1)*$C27))</f>
        <v>0</v>
      </c>
      <c r="FG27" s="79"/>
      <c r="FH27" s="77"/>
      <c r="FI27" s="77"/>
      <c r="FJ27" s="80">
        <f>IF($C27="",ROUND(MIN(1,IF(Input!$A$11="Weekly",FH27/(Formulas!$A$3*1),FH27/(Formulas!$A$3*2))),1),IF(TEXT(ISNUMBER($C27),"#####")="False",ROUND(MIN(1,IF(Input!$A$11="Weekly",FH27/(Formulas!$A$3*1),FH27/(Formulas!$A$3*2))),1),ROUND(MIN(1,IF(Input!$A$11="Weekly",FH27/(Formulas!$A$3*1),FH27/(Formulas!$A$3*2))),1)*$C27))</f>
        <v>0</v>
      </c>
      <c r="FK27" s="79"/>
      <c r="FL27" s="77"/>
      <c r="FM27" s="77"/>
      <c r="FN27" s="80">
        <f>IF($C27="",ROUND(MIN(1,IF(Input!$A$11="Weekly",FL27/(Formulas!$A$3*1),FL27/(Formulas!$A$3*2))),1),IF(TEXT(ISNUMBER($C27),"#####")="False",ROUND(MIN(1,IF(Input!$A$11="Weekly",FL27/(Formulas!$A$3*1),FL27/(Formulas!$A$3*2))),1),ROUND(MIN(1,IF(Input!$A$11="Weekly",FL27/(Formulas!$A$3*1),FL27/(Formulas!$A$3*2))),1)*$C27))</f>
        <v>0</v>
      </c>
      <c r="FO27" s="79"/>
      <c r="FP27" s="77"/>
      <c r="FQ27" s="77"/>
      <c r="FR27" s="80">
        <f>IF($C27="",ROUND(MIN(1,IF(Input!$A$11="Weekly",FP27/(Formulas!$A$3*1),FP27/(Formulas!$A$3*2))),1),IF(TEXT(ISNUMBER($C27),"#####")="False",ROUND(MIN(1,IF(Input!$A$11="Weekly",FP27/(Formulas!$A$3*1),FP27/(Formulas!$A$3*2))),1),ROUND(MIN(1,IF(Input!$A$11="Weekly",FP27/(Formulas!$A$3*1),FP27/(Formulas!$A$3*2))),1)*$C27))</f>
        <v>0</v>
      </c>
      <c r="FS27" s="79"/>
      <c r="FT27" s="77"/>
      <c r="FU27" s="77"/>
      <c r="FV27" s="80">
        <f>IF($C27="",ROUND(MIN(1,IF(Input!$A$11="Weekly",FT27/(Formulas!$A$3*1),FT27/(Formulas!$A$3*2))),1),IF(TEXT(ISNUMBER($C27),"#####")="False",ROUND(MIN(1,IF(Input!$A$11="Weekly",FT27/(Formulas!$A$3*1),FT27/(Formulas!$A$3*2))),1),ROUND(MIN(1,IF(Input!$A$11="Weekly",FT27/(Formulas!$A$3*1),FT27/(Formulas!$A$3*2))),1)*$C27))</f>
        <v>0</v>
      </c>
      <c r="FW27" s="79"/>
      <c r="FX27" s="77"/>
      <c r="FY27" s="77"/>
      <c r="FZ27" s="80">
        <f>IF($C27="",ROUND(MIN(1,IF(Input!$A$11="Weekly",FX27/(Formulas!$A$3*1),FX27/(Formulas!$A$3*2))),1),IF(TEXT(ISNUMBER($C27),"#####")="False",ROUND(MIN(1,IF(Input!$A$11="Weekly",FX27/(Formulas!$A$3*1),FX27/(Formulas!$A$3*2))),1),ROUND(MIN(1,IF(Input!$A$11="Weekly",FX27/(Formulas!$A$3*1),FX27/(Formulas!$A$3*2))),1)*$C27))</f>
        <v>0</v>
      </c>
      <c r="GA27" s="79"/>
      <c r="GB27" s="77"/>
      <c r="GC27" s="77"/>
      <c r="GD27" s="80">
        <f>IF($C27="",ROUND(MIN(1,IF(Input!$A$11="Weekly",GB27/(Formulas!$A$3*1),GB27/(Formulas!$A$3*2))),1),IF(TEXT(ISNUMBER($C27),"#####")="False",ROUND(MIN(1,IF(Input!$A$11="Weekly",GB27/(Formulas!$A$3*1),GB27/(Formulas!$A$3*2))),1),ROUND(MIN(1,IF(Input!$A$11="Weekly",GB27/(Formulas!$A$3*1),GB27/(Formulas!$A$3*2))),1)*$C27))</f>
        <v>0</v>
      </c>
      <c r="GE27" s="79"/>
      <c r="GF27" s="77"/>
      <c r="GG27" s="77"/>
      <c r="GH27" s="80">
        <f>IF($C27="",ROUND(MIN(1,IF(Input!$A$11="Weekly",GF27/(Formulas!$A$3*1),GF27/(Formulas!$A$3*2))),1),IF(TEXT(ISNUMBER($C27),"#####")="False",ROUND(MIN(1,IF(Input!$A$11="Weekly",GF27/(Formulas!$A$3*1),GF27/(Formulas!$A$3*2))),1),ROUND(MIN(1,IF(Input!$A$11="Weekly",GF27/(Formulas!$A$3*1),GF27/(Formulas!$A$3*2))),1)*$C27))</f>
        <v>0</v>
      </c>
      <c r="GI27" s="79"/>
      <c r="GJ27" s="77"/>
      <c r="GK27" s="77"/>
      <c r="GL27" s="80">
        <f>IF($C27="",ROUND(MIN(1,IF(Input!$A$11="Weekly",GJ27/(Formulas!$A$3*1),GJ27/(Formulas!$A$3*2))),1),IF(TEXT(ISNUMBER($C27),"#####")="False",ROUND(MIN(1,IF(Input!$A$11="Weekly",GJ27/(Formulas!$A$3*1),GJ27/(Formulas!$A$3*2))),1),ROUND(MIN(1,IF(Input!$A$11="Weekly",GJ27/(Formulas!$A$3*1),GJ27/(Formulas!$A$3*2))),1)*$C27))</f>
        <v>0</v>
      </c>
      <c r="GM27" s="79"/>
      <c r="GN27" s="77"/>
      <c r="GO27" s="77"/>
      <c r="GP27" s="80">
        <f>IF($C27="",ROUND(MIN(1,IF(Input!$A$11="Weekly",GN27/(Formulas!$A$3*1),GN27/(Formulas!$A$3*2))),1),IF(TEXT(ISNUMBER($C27),"#####")="False",ROUND(MIN(1,IF(Input!$A$11="Weekly",GN27/(Formulas!$A$3*1),GN27/(Formulas!$A$3*2))),1),ROUND(MIN(1,IF(Input!$A$11="Weekly",GN27/(Formulas!$A$3*1),GN27/(Formulas!$A$3*2))),1)*$C27))</f>
        <v>0</v>
      </c>
      <c r="GQ27" s="79"/>
      <c r="GR27" s="77"/>
      <c r="GS27" s="77"/>
      <c r="GT27" s="80">
        <f>IF($C27="",ROUND(MIN(1,IF(Input!$A$11="Weekly",GR27/(Formulas!$A$3*1),GR27/(Formulas!$A$3*2))),1),IF(TEXT(ISNUMBER($C27),"#####")="False",ROUND(MIN(1,IF(Input!$A$11="Weekly",GR27/(Formulas!$A$3*1),GR27/(Formulas!$A$3*2))),1),ROUND(MIN(1,IF(Input!$A$11="Weekly",GR27/(Formulas!$A$3*1),GR27/(Formulas!$A$3*2))),1)*$C27))</f>
        <v>0</v>
      </c>
      <c r="GU27" s="79"/>
      <c r="GV27" s="77"/>
      <c r="GW27" s="77"/>
      <c r="GX27" s="80">
        <f>IF($C27="",ROUND(MIN(1,IF(Input!$A$11="Weekly",GV27/(Formulas!$A$3*1),GV27/(Formulas!$A$3*2))),1),IF(TEXT(ISNUMBER($C27),"#####")="False",ROUND(MIN(1,IF(Input!$A$11="Weekly",GV27/(Formulas!$A$3*1),GV27/(Formulas!$A$3*2))),1),ROUND(MIN(1,IF(Input!$A$11="Weekly",GV27/(Formulas!$A$3*1),GV27/(Formulas!$A$3*2))),1)*$C27))</f>
        <v>0</v>
      </c>
      <c r="GY27" s="79"/>
      <c r="GZ27" s="77"/>
      <c r="HA27" s="77"/>
      <c r="HB27" s="80">
        <f>IF($C27="",ROUND(MIN(1,IF(Input!$A$11="Weekly",GZ27/(Formulas!$A$3*1),GZ27/(Formulas!$A$3*2))),1),IF(TEXT(ISNUMBER($C27),"#####")="False",ROUND(MIN(1,IF(Input!$A$11="Weekly",GZ27/(Formulas!$A$3*1),GZ27/(Formulas!$A$3*2))),1),ROUND(MIN(1,IF(Input!$A$11="Weekly",GZ27/(Formulas!$A$3*1),GZ27/(Formulas!$A$3*2))),1)*$C27))</f>
        <v>0</v>
      </c>
      <c r="HC27" s="79"/>
      <c r="HD27" s="77"/>
      <c r="HE27" s="77"/>
      <c r="HF27" s="80">
        <f>IF($C27="",ROUND(MIN(1,IF(Input!$A$11="Weekly",HD27/(Formulas!$A$3*1),HD27/(Formulas!$A$3*2))),1),IF(TEXT(ISNUMBER($C27),"#####")="False",ROUND(MIN(1,IF(Input!$A$11="Weekly",HD27/(Formulas!$A$3*1),HD27/(Formulas!$A$3*2))),1),ROUND(MIN(1,IF(Input!$A$11="Weekly",HD27/(Formulas!$A$3*1),HD27/(Formulas!$A$3*2))),1)*$C27))</f>
        <v>0</v>
      </c>
      <c r="HG27" s="79"/>
      <c r="HH27" s="35"/>
      <c r="HI27" s="35">
        <f t="shared" si="0"/>
        <v>0</v>
      </c>
      <c r="HJ27" s="35"/>
      <c r="HK27" s="35">
        <f t="shared" si="1"/>
        <v>0</v>
      </c>
      <c r="HL27" s="35"/>
      <c r="HM27" s="35">
        <f t="shared" si="2"/>
        <v>0</v>
      </c>
      <c r="HN27" s="35"/>
      <c r="HO27" s="35">
        <f t="shared" si="3"/>
        <v>0</v>
      </c>
      <c r="HP27" s="35"/>
      <c r="HQ27" s="35"/>
      <c r="HR27" s="35"/>
      <c r="HS27" s="35"/>
      <c r="HT27" s="35"/>
    </row>
    <row r="28" spans="2:228" x14ac:dyDescent="0.25">
      <c r="B28" s="74"/>
      <c r="D28" s="77"/>
      <c r="E28" s="77"/>
      <c r="F28" s="80">
        <f>IF($C28="",ROUND(MIN(1,IF(Input!$A$11="Weekly",D28/(Formulas!$A$3*1),D28/(Formulas!$A$3*2))),1),IF(TEXT(ISNUMBER($C28),"#####")="False",ROUND(MIN(1,IF(Input!$A$11="Weekly",D28/(Formulas!$A$3*1),D28/(Formulas!$A$3*2))),1),ROUND(MIN(1,IF(Input!$A$11="Weekly",D28/(Formulas!$A$3*1),D28/(Formulas!$A$3*2))),1)*$C28))</f>
        <v>0</v>
      </c>
      <c r="G28" s="101"/>
      <c r="H28" s="77"/>
      <c r="I28" s="77"/>
      <c r="J28" s="80">
        <f>IF($C28="",ROUND(MIN(1,IF(Input!$A$11="Weekly",H28/(Formulas!$A$3*1),H28/(Formulas!$A$3*2))),1),IF(TEXT(ISNUMBER($C28),"#####")="False",ROUND(MIN(1,IF(Input!$A$11="Weekly",H28/(Formulas!$A$3*1),H28/(Formulas!$A$3*2))),1),ROUND(MIN(1,IF(Input!$A$11="Weekly",H28/(Formulas!$A$3*1),H28/(Formulas!$A$3*2))),1)*$C28))</f>
        <v>0</v>
      </c>
      <c r="K28" s="101"/>
      <c r="L28" s="77"/>
      <c r="M28" s="77"/>
      <c r="N28" s="80">
        <f>IF($C28="",ROUND(MIN(1,IF(Input!$A$11="Weekly",L28/(Formulas!$A$3*1),L28/(Formulas!$A$3*2))),1),IF(TEXT(ISNUMBER($C28),"#####")="False",ROUND(MIN(1,IF(Input!$A$11="Weekly",L28/(Formulas!$A$3*1),L28/(Formulas!$A$3*2))),1),ROUND(MIN(1,IF(Input!$A$11="Weekly",L28/(Formulas!$A$3*1),L28/(Formulas!$A$3*2))),1)*$C28))</f>
        <v>0</v>
      </c>
      <c r="O28" s="101"/>
      <c r="P28" s="77"/>
      <c r="Q28" s="77"/>
      <c r="R28" s="80">
        <f>IF($C28="",ROUND(MIN(1,IF(Input!$A$11="Weekly",P28/(Formulas!$A$3*1),P28/(Formulas!$A$3*2))),1),IF(TEXT(ISNUMBER($C28),"#####")="False",ROUND(MIN(1,IF(Input!$A$11="Weekly",P28/(Formulas!$A$3*1),P28/(Formulas!$A$3*2))),1),ROUND(MIN(1,IF(Input!$A$11="Weekly",P28/(Formulas!$A$3*1),P28/(Formulas!$A$3*2))),1)*$C28))</f>
        <v>0</v>
      </c>
      <c r="S28" s="101"/>
      <c r="T28" s="77"/>
      <c r="U28" s="77"/>
      <c r="V28" s="80">
        <f>IF($C28="",ROUND(MIN(1,IF(Input!$A$11="Weekly",T28/(Formulas!$A$3*1),T28/(Formulas!$A$3*2))),1),IF(TEXT(ISNUMBER($C28),"#####")="False",ROUND(MIN(1,IF(Input!$A$11="Weekly",T28/(Formulas!$A$3*1),T28/(Formulas!$A$3*2))),1),ROUND(MIN(1,IF(Input!$A$11="Weekly",T28/(Formulas!$A$3*1),T28/(Formulas!$A$3*2))),1)*$C28))</f>
        <v>0</v>
      </c>
      <c r="W28" s="79"/>
      <c r="X28" s="77"/>
      <c r="Y28" s="77"/>
      <c r="Z28" s="80">
        <f>IF($C28="",ROUND(MIN(1,IF(Input!$A$11="Weekly",X28/(Formulas!$A$3*1),X28/(Formulas!$A$3*2))),1),IF(TEXT(ISNUMBER($C28),"#####")="False",ROUND(MIN(1,IF(Input!$A$11="Weekly",X28/(Formulas!$A$3*1),X28/(Formulas!$A$3*2))),1),ROUND(MIN(1,IF(Input!$A$11="Weekly",X28/(Formulas!$A$3*1),X28/(Formulas!$A$3*2))),1)*$C28))</f>
        <v>0</v>
      </c>
      <c r="AA28" s="101"/>
      <c r="AB28" s="77"/>
      <c r="AC28" s="77"/>
      <c r="AD28" s="80">
        <f>IF($C28="",ROUND(MIN(1,IF(Input!$A$11="Weekly",AB28/(Formulas!$A$3*1),AB28/(Formulas!$A$3*2))),1),IF(TEXT(ISNUMBER($C28),"#####")="False",ROUND(MIN(1,IF(Input!$A$11="Weekly",AB28/(Formulas!$A$3*1),AB28/(Formulas!$A$3*2))),1),ROUND(MIN(1,IF(Input!$A$11="Weekly",AB28/(Formulas!$A$3*1),AB28/(Formulas!$A$3*2))),1)*$C28))</f>
        <v>0</v>
      </c>
      <c r="AE28" s="101"/>
      <c r="AF28" s="77"/>
      <c r="AG28" s="77"/>
      <c r="AH28" s="80">
        <f>IF($C28="",ROUND(MIN(1,IF(Input!$A$11="Weekly",AF28/(Formulas!$A$3*1),AF28/(Formulas!$A$3*2))),1),IF(TEXT(ISNUMBER($C28),"#####")="False",ROUND(MIN(1,IF(Input!$A$11="Weekly",AF28/(Formulas!$A$3*1),AF28/(Formulas!$A$3*2))),1),ROUND(MIN(1,IF(Input!$A$11="Weekly",AF28/(Formulas!$A$3*1),AF28/(Formulas!$A$3*2))),1)*$C28))</f>
        <v>0</v>
      </c>
      <c r="AI28" s="101"/>
      <c r="AJ28" s="77"/>
      <c r="AK28" s="77"/>
      <c r="AL28" s="80">
        <f>IF($C28="",ROUND(MIN(1,IF(Input!$A$11="Weekly",AJ28/(Formulas!$A$3*1),AJ28/(Formulas!$A$3*2))),1),IF(TEXT(ISNUMBER($C28),"#####")="False",ROUND(MIN(1,IF(Input!$A$11="Weekly",AJ28/(Formulas!$A$3*1),AJ28/(Formulas!$A$3*2))),1),ROUND(MIN(1,IF(Input!$A$11="Weekly",AJ28/(Formulas!$A$3*1),AJ28/(Formulas!$A$3*2))),1)*$C28))</f>
        <v>0</v>
      </c>
      <c r="AM28" s="79"/>
      <c r="AN28" s="77"/>
      <c r="AO28" s="77"/>
      <c r="AP28" s="80">
        <f>IF($C28="",ROUND(MIN(1,IF(Input!$A$11="Weekly",AN28/(Formulas!$A$3*1),AN28/(Formulas!$A$3*2))),1),IF(TEXT(ISNUMBER($C28),"#####")="False",ROUND(MIN(1,IF(Input!$A$11="Weekly",AN28/(Formulas!$A$3*1),AN28/(Formulas!$A$3*2))),1),ROUND(MIN(1,IF(Input!$A$11="Weekly",AN28/(Formulas!$A$3*1),AN28/(Formulas!$A$3*2))),1)*$C28))</f>
        <v>0</v>
      </c>
      <c r="AQ28" s="79"/>
      <c r="AR28" s="77"/>
      <c r="AS28" s="77"/>
      <c r="AT28" s="80">
        <f>IF($C28="",ROUND(MIN(1,IF(Input!$A$11="Weekly",AR28/(Formulas!$A$3*1),AR28/(Formulas!$A$3*2))),1),IF(TEXT(ISNUMBER($C28),"#####")="False",ROUND(MIN(1,IF(Input!$A$11="Weekly",AR28/(Formulas!$A$3*1),AR28/(Formulas!$A$3*2))),1),ROUND(MIN(1,IF(Input!$A$11="Weekly",AR28/(Formulas!$A$3*1),AR28/(Formulas!$A$3*2))),1)*$C28))</f>
        <v>0</v>
      </c>
      <c r="AU28" s="79"/>
      <c r="AV28" s="77"/>
      <c r="AW28" s="77"/>
      <c r="AX28" s="80">
        <f>IF($C28="",ROUND(MIN(1,IF(Input!$A$11="Weekly",AV28/(Formulas!$A$3*1),AV28/(Formulas!$A$3*2))),1),IF(TEXT(ISNUMBER($C28),"#####")="False",ROUND(MIN(1,IF(Input!$A$11="Weekly",AV28/(Formulas!$A$3*1),AV28/(Formulas!$A$3*2))),1),ROUND(MIN(1,IF(Input!$A$11="Weekly",AV28/(Formulas!$A$3*1),AV28/(Formulas!$A$3*2))),1)*$C28))</f>
        <v>0</v>
      </c>
      <c r="AY28" s="79"/>
      <c r="AZ28" s="77"/>
      <c r="BA28" s="77"/>
      <c r="BB28" s="80">
        <f>IF($C28="",ROUND(MIN(1,IF(Input!$A$11="Weekly",AZ28/(Formulas!$A$3*1),AZ28/(Formulas!$A$3*2))),1),IF(TEXT(ISNUMBER($C28),"#####")="False",ROUND(MIN(1,IF(Input!$A$11="Weekly",AZ28/(Formulas!$A$3*1),AZ28/(Formulas!$A$3*2))),1),ROUND(MIN(1,IF(Input!$A$11="Weekly",AZ28/(Formulas!$A$3*1),AZ28/(Formulas!$A$3*2))),1)*$C28))</f>
        <v>0</v>
      </c>
      <c r="BC28" s="79"/>
      <c r="BD28" s="77"/>
      <c r="BE28" s="77"/>
      <c r="BF28" s="80">
        <f>IF($C28="",ROUND(MIN(1,IF(Input!$A$11="Weekly",BD28/(Formulas!$A$3*1),BD28/(Formulas!$A$3*2))),1),IF(TEXT(ISNUMBER($C28),"#####")="False",ROUND(MIN(1,IF(Input!$A$11="Weekly",BD28/(Formulas!$A$3*1),BD28/(Formulas!$A$3*2))),1),ROUND(MIN(1,IF(Input!$A$11="Weekly",BD28/(Formulas!$A$3*1),BD28/(Formulas!$A$3*2))),1)*$C28))</f>
        <v>0</v>
      </c>
      <c r="BG28" s="79"/>
      <c r="BH28" s="77"/>
      <c r="BI28" s="77"/>
      <c r="BJ28" s="80">
        <f>IF($C28="",ROUND(MIN(1,IF(Input!$A$11="Weekly",BH28/(Formulas!$A$3*1),BH28/(Formulas!$A$3*2))),1),IF(TEXT(ISNUMBER($C28),"#####")="False",ROUND(MIN(1,IF(Input!$A$11="Weekly",BH28/(Formulas!$A$3*1),BH28/(Formulas!$A$3*2))),1),ROUND(MIN(1,IF(Input!$A$11="Weekly",BH28/(Formulas!$A$3*1),BH28/(Formulas!$A$3*2))),1)*$C28))</f>
        <v>0</v>
      </c>
      <c r="BK28" s="79"/>
      <c r="BL28" s="77"/>
      <c r="BM28" s="77"/>
      <c r="BN28" s="80">
        <f>IF($C28="",ROUND(MIN(1,IF(Input!$A$11="Weekly",BL28/(Formulas!$A$3*1),BL28/(Formulas!$A$3*2))),1),IF(TEXT(ISNUMBER($C28),"#####")="False",ROUND(MIN(1,IF(Input!$A$11="Weekly",BL28/(Formulas!$A$3*1),BL28/(Formulas!$A$3*2))),1),ROUND(MIN(1,IF(Input!$A$11="Weekly",BL28/(Formulas!$A$3*1),BL28/(Formulas!$A$3*2))),1)*$C28))</f>
        <v>0</v>
      </c>
      <c r="BO28" s="79"/>
      <c r="BP28" s="77"/>
      <c r="BQ28" s="77"/>
      <c r="BR28" s="80">
        <f>IF($C28="",ROUND(MIN(1,IF(Input!$A$11="Weekly",BP28/(Formulas!$A$3*1),BP28/(Formulas!$A$3*2))),1),IF(TEXT(ISNUMBER($C28),"#####")="False",ROUND(MIN(1,IF(Input!$A$11="Weekly",BP28/(Formulas!$A$3*1),BP28/(Formulas!$A$3*2))),1),ROUND(MIN(1,IF(Input!$A$11="Weekly",BP28/(Formulas!$A$3*1),BP28/(Formulas!$A$3*2))),1)*$C28))</f>
        <v>0</v>
      </c>
      <c r="BS28" s="79"/>
      <c r="BT28" s="77"/>
      <c r="BU28" s="77"/>
      <c r="BV28" s="80">
        <f>IF($C28="",ROUND(MIN(1,IF(Input!$A$11="Weekly",BT28/(Formulas!$A$3*1),BT28/(Formulas!$A$3*2))),1),IF(TEXT(ISNUMBER($C28),"#####")="False",ROUND(MIN(1,IF(Input!$A$11="Weekly",BT28/(Formulas!$A$3*1),BT28/(Formulas!$A$3*2))),1),ROUND(MIN(1,IF(Input!$A$11="Weekly",BT28/(Formulas!$A$3*1),BT28/(Formulas!$A$3*2))),1)*$C28))</f>
        <v>0</v>
      </c>
      <c r="BW28" s="79"/>
      <c r="BX28" s="77"/>
      <c r="BY28" s="77"/>
      <c r="BZ28" s="80">
        <f>IF($C28="",ROUND(MIN(1,IF(Input!$A$11="Weekly",BX28/(Formulas!$A$3*1),BX28/(Formulas!$A$3*2))),1),IF(TEXT(ISNUMBER($C28),"#####")="False",ROUND(MIN(1,IF(Input!$A$11="Weekly",BX28/(Formulas!$A$3*1),BX28/(Formulas!$A$3*2))),1),ROUND(MIN(1,IF(Input!$A$11="Weekly",BX28/(Formulas!$A$3*1),BX28/(Formulas!$A$3*2))),1)*$C28))</f>
        <v>0</v>
      </c>
      <c r="CA28" s="79"/>
      <c r="CB28" s="77"/>
      <c r="CC28" s="77"/>
      <c r="CD28" s="80">
        <f>IF($C28="",ROUND(MIN(1,IF(Input!$A$11="Weekly",CB28/(Formulas!$A$3*1),CB28/(Formulas!$A$3*2))),1),IF(TEXT(ISNUMBER($C28),"#####")="False",ROUND(MIN(1,IF(Input!$A$11="Weekly",CB28/(Formulas!$A$3*1),CB28/(Formulas!$A$3*2))),1),ROUND(MIN(1,IF(Input!$A$11="Weekly",CB28/(Formulas!$A$3*1),CB28/(Formulas!$A$3*2))),1)*$C28))</f>
        <v>0</v>
      </c>
      <c r="CE28" s="79"/>
      <c r="CF28" s="77"/>
      <c r="CG28" s="77"/>
      <c r="CH28" s="80">
        <f>IF($C28="",ROUND(MIN(1,IF(Input!$A$11="Weekly",CF28/(Formulas!$A$3*1),CF28/(Formulas!$A$3*2))),1),IF(TEXT(ISNUMBER($C28),"#####")="False",ROUND(MIN(1,IF(Input!$A$11="Weekly",CF28/(Formulas!$A$3*1),CF28/(Formulas!$A$3*2))),1),ROUND(MIN(1,IF(Input!$A$11="Weekly",CF28/(Formulas!$A$3*1),CF28/(Formulas!$A$3*2))),1)*$C28))</f>
        <v>0</v>
      </c>
      <c r="CI28" s="79"/>
      <c r="CJ28" s="77"/>
      <c r="CK28" s="77"/>
      <c r="CL28" s="80">
        <f>IF($C28="",ROUND(MIN(1,IF(Input!$A$11="Weekly",CJ28/(Formulas!$A$3*1),CJ28/(Formulas!$A$3*2))),1),IF(TEXT(ISNUMBER($C28),"#####")="False",ROUND(MIN(1,IF(Input!$A$11="Weekly",CJ28/(Formulas!$A$3*1),CJ28/(Formulas!$A$3*2))),1),ROUND(MIN(1,IF(Input!$A$11="Weekly",CJ28/(Formulas!$A$3*1),CJ28/(Formulas!$A$3*2))),1)*$C28))</f>
        <v>0</v>
      </c>
      <c r="CM28" s="79"/>
      <c r="CN28" s="77"/>
      <c r="CO28" s="77"/>
      <c r="CP28" s="80">
        <f>IF($C28="",ROUND(MIN(1,IF(Input!$A$11="Weekly",CN28/(Formulas!$A$3*1),CN28/(Formulas!$A$3*2))),1),IF(TEXT(ISNUMBER($C28),"#####")="False",ROUND(MIN(1,IF(Input!$A$11="Weekly",CN28/(Formulas!$A$3*1),CN28/(Formulas!$A$3*2))),1),ROUND(MIN(1,IF(Input!$A$11="Weekly",CN28/(Formulas!$A$3*1),CN28/(Formulas!$A$3*2))),1)*$C28))</f>
        <v>0</v>
      </c>
      <c r="CQ28" s="79"/>
      <c r="CR28" s="77"/>
      <c r="CS28" s="77"/>
      <c r="CT28" s="80">
        <f>IF($C28="",ROUND(MIN(1,IF(Input!$A$11="Weekly",CR28/(Formulas!$A$3*1),CR28/(Formulas!$A$3*2))),1),IF(TEXT(ISNUMBER($C28),"#####")="False",ROUND(MIN(1,IF(Input!$A$11="Weekly",CR28/(Formulas!$A$3*1),CR28/(Formulas!$A$3*2))),1),ROUND(MIN(1,IF(Input!$A$11="Weekly",CR28/(Formulas!$A$3*1),CR28/(Formulas!$A$3*2))),1)*$C28))</f>
        <v>0</v>
      </c>
      <c r="CU28" s="79"/>
      <c r="CV28" s="77"/>
      <c r="CW28" s="77"/>
      <c r="CX28" s="80">
        <f>IF($C28="",ROUND(MIN(1,IF(Input!$A$11="Weekly",CV28/(Formulas!$A$3*1),CV28/(Formulas!$A$3*2))),1),IF(TEXT(ISNUMBER($C28),"#####")="False",ROUND(MIN(1,IF(Input!$A$11="Weekly",CV28/(Formulas!$A$3*1),CV28/(Formulas!$A$3*2))),1),ROUND(MIN(1,IF(Input!$A$11="Weekly",CV28/(Formulas!$A$3*1),CV28/(Formulas!$A$3*2))),1)*$C28))</f>
        <v>0</v>
      </c>
      <c r="CY28" s="79"/>
      <c r="CZ28" s="77"/>
      <c r="DA28" s="77"/>
      <c r="DB28" s="80">
        <f>IF($C28="",ROUND(MIN(1,IF(Input!$A$11="Weekly",CZ28/(Formulas!$A$3*1),CZ28/(Formulas!$A$3*2))),1),IF(TEXT(ISNUMBER($C28),"#####")="False",ROUND(MIN(1,IF(Input!$A$11="Weekly",CZ28/(Formulas!$A$3*1),CZ28/(Formulas!$A$3*2))),1),ROUND(MIN(1,IF(Input!$A$11="Weekly",CZ28/(Formulas!$A$3*1),CZ28/(Formulas!$A$3*2))),1)*$C28))</f>
        <v>0</v>
      </c>
      <c r="DC28" s="79"/>
      <c r="DD28" s="77"/>
      <c r="DE28" s="77"/>
      <c r="DF28" s="80">
        <f>IF($C28="",ROUND(MIN(1,IF(Input!$A$11="Weekly",DD28/(Formulas!$A$3*1),DD28/(Formulas!$A$3*2))),1),IF(TEXT(ISNUMBER($C28),"#####")="False",ROUND(MIN(1,IF(Input!$A$11="Weekly",DD28/(Formulas!$A$3*1),DD28/(Formulas!$A$3*2))),1),ROUND(MIN(1,IF(Input!$A$11="Weekly",DD28/(Formulas!$A$3*1),DD28/(Formulas!$A$3*2))),1)*$C28))</f>
        <v>0</v>
      </c>
      <c r="DG28" s="79"/>
      <c r="DH28" s="77"/>
      <c r="DI28" s="77"/>
      <c r="DJ28" s="80">
        <f>IF($C28="",ROUND(MIN(1,IF(Input!$A$11="Weekly",DH28/(Formulas!$A$3*1),DH28/(Formulas!$A$3*2))),1),IF(TEXT(ISNUMBER($C28),"#####")="False",ROUND(MIN(1,IF(Input!$A$11="Weekly",DH28/(Formulas!$A$3*1),DH28/(Formulas!$A$3*2))),1),ROUND(MIN(1,IF(Input!$A$11="Weekly",DH28/(Formulas!$A$3*1),DH28/(Formulas!$A$3*2))),1)*$C28))</f>
        <v>0</v>
      </c>
      <c r="DK28" s="79"/>
      <c r="DL28" s="77"/>
      <c r="DM28" s="77"/>
      <c r="DN28" s="80">
        <f>IF($C28="",ROUND(MIN(1,IF(Input!$A$11="Weekly",DL28/(Formulas!$A$3*1),DL28/(Formulas!$A$3*2))),1),IF(TEXT(ISNUMBER($C28),"#####")="False",ROUND(MIN(1,IF(Input!$A$11="Weekly",DL28/(Formulas!$A$3*1),DL28/(Formulas!$A$3*2))),1),ROUND(MIN(1,IF(Input!$A$11="Weekly",DL28/(Formulas!$A$3*1),DL28/(Formulas!$A$3*2))),1)*$C28))</f>
        <v>0</v>
      </c>
      <c r="DO28" s="79"/>
      <c r="DP28" s="77"/>
      <c r="DQ28" s="77"/>
      <c r="DR28" s="80">
        <f>IF($C28="",ROUND(MIN(1,IF(Input!$A$11="Weekly",DP28/(Formulas!$A$3*1),DP28/(Formulas!$A$3*2))),1),IF(TEXT(ISNUMBER($C28),"#####")="False",ROUND(MIN(1,IF(Input!$A$11="Weekly",DP28/(Formulas!$A$3*1),DP28/(Formulas!$A$3*2))),1),ROUND(MIN(1,IF(Input!$A$11="Weekly",DP28/(Formulas!$A$3*1),DP28/(Formulas!$A$3*2))),1)*$C28))</f>
        <v>0</v>
      </c>
      <c r="DS28" s="79"/>
      <c r="DT28" s="77"/>
      <c r="DU28" s="77"/>
      <c r="DV28" s="80">
        <f>IF($C28="",ROUND(MIN(1,IF(Input!$A$11="Weekly",DT28/(Formulas!$A$3*1),DT28/(Formulas!$A$3*2))),1),IF(TEXT(ISNUMBER($C28),"#####")="False",ROUND(MIN(1,IF(Input!$A$11="Weekly",DT28/(Formulas!$A$3*1),DT28/(Formulas!$A$3*2))),1),ROUND(MIN(1,IF(Input!$A$11="Weekly",DT28/(Formulas!$A$3*1),DT28/(Formulas!$A$3*2))),1)*$C28))</f>
        <v>0</v>
      </c>
      <c r="DW28" s="79"/>
      <c r="DX28" s="77"/>
      <c r="DY28" s="77"/>
      <c r="DZ28" s="80">
        <f>IF($C28="",ROUND(MIN(1,IF(Input!$A$11="Weekly",DX28/(Formulas!$A$3*1),DX28/(Formulas!$A$3*2))),1),IF(TEXT(ISNUMBER($C28),"#####")="False",ROUND(MIN(1,IF(Input!$A$11="Weekly",DX28/(Formulas!$A$3*1),DX28/(Formulas!$A$3*2))),1),ROUND(MIN(1,IF(Input!$A$11="Weekly",DX28/(Formulas!$A$3*1),DX28/(Formulas!$A$3*2))),1)*$C28))</f>
        <v>0</v>
      </c>
      <c r="EA28" s="79"/>
      <c r="EB28" s="77"/>
      <c r="EC28" s="77"/>
      <c r="ED28" s="80">
        <f>IF($C28="",ROUND(MIN(1,IF(Input!$A$11="Weekly",EB28/(Formulas!$A$3*1),EB28/(Formulas!$A$3*2))),1),IF(TEXT(ISNUMBER($C28),"#####")="False",ROUND(MIN(1,IF(Input!$A$11="Weekly",EB28/(Formulas!$A$3*1),EB28/(Formulas!$A$3*2))),1),ROUND(MIN(1,IF(Input!$A$11="Weekly",EB28/(Formulas!$A$3*1),EB28/(Formulas!$A$3*2))),1)*$C28))</f>
        <v>0</v>
      </c>
      <c r="EE28" s="79"/>
      <c r="EF28" s="77"/>
      <c r="EG28" s="77"/>
      <c r="EH28" s="80">
        <f>IF($C28="",ROUND(MIN(1,IF(Input!$A$11="Weekly",EF28/(Formulas!$A$3*1),EF28/(Formulas!$A$3*2))),1),IF(TEXT(ISNUMBER($C28),"#####")="False",ROUND(MIN(1,IF(Input!$A$11="Weekly",EF28/(Formulas!$A$3*1),EF28/(Formulas!$A$3*2))),1),ROUND(MIN(1,IF(Input!$A$11="Weekly",EF28/(Formulas!$A$3*1),EF28/(Formulas!$A$3*2))),1)*$C28))</f>
        <v>0</v>
      </c>
      <c r="EI28" s="79"/>
      <c r="EJ28" s="77"/>
      <c r="EK28" s="77"/>
      <c r="EL28" s="80">
        <f>IF($C28="",ROUND(MIN(1,IF(Input!$A$11="Weekly",EJ28/(Formulas!$A$3*1),EJ28/(Formulas!$A$3*2))),1),IF(TEXT(ISNUMBER($C28),"#####")="False",ROUND(MIN(1,IF(Input!$A$11="Weekly",EJ28/(Formulas!$A$3*1),EJ28/(Formulas!$A$3*2))),1),ROUND(MIN(1,IF(Input!$A$11="Weekly",EJ28/(Formulas!$A$3*1),EJ28/(Formulas!$A$3*2))),1)*$C28))</f>
        <v>0</v>
      </c>
      <c r="EM28" s="79"/>
      <c r="EN28" s="77"/>
      <c r="EO28" s="77"/>
      <c r="EP28" s="80">
        <f>IF($C28="",ROUND(MIN(1,IF(Input!$A$11="Weekly",EN28/(Formulas!$A$3*1),EN28/(Formulas!$A$3*2))),1),IF(TEXT(ISNUMBER($C28),"#####")="False",ROUND(MIN(1,IF(Input!$A$11="Weekly",EN28/(Formulas!$A$3*1),EN28/(Formulas!$A$3*2))),1),ROUND(MIN(1,IF(Input!$A$11="Weekly",EN28/(Formulas!$A$3*1),EN28/(Formulas!$A$3*2))),1)*$C28))</f>
        <v>0</v>
      </c>
      <c r="EQ28" s="79"/>
      <c r="ER28" s="77"/>
      <c r="ES28" s="77"/>
      <c r="ET28" s="80">
        <f>IF($C28="",ROUND(MIN(1,IF(Input!$A$11="Weekly",ER28/(Formulas!$A$3*1),ER28/(Formulas!$A$3*2))),1),IF(TEXT(ISNUMBER($C28),"#####")="False",ROUND(MIN(1,IF(Input!$A$11="Weekly",ER28/(Formulas!$A$3*1),ER28/(Formulas!$A$3*2))),1),ROUND(MIN(1,IF(Input!$A$11="Weekly",ER28/(Formulas!$A$3*1),ER28/(Formulas!$A$3*2))),1)*$C28))</f>
        <v>0</v>
      </c>
      <c r="EU28" s="79"/>
      <c r="EV28" s="77"/>
      <c r="EW28" s="77"/>
      <c r="EX28" s="80">
        <f>IF($C28="",ROUND(MIN(1,IF(Input!$A$11="Weekly",EV28/(Formulas!$A$3*1),EV28/(Formulas!$A$3*2))),1),IF(TEXT(ISNUMBER($C28),"#####")="False",ROUND(MIN(1,IF(Input!$A$11="Weekly",EV28/(Formulas!$A$3*1),EV28/(Formulas!$A$3*2))),1),ROUND(MIN(1,IF(Input!$A$11="Weekly",EV28/(Formulas!$A$3*1),EV28/(Formulas!$A$3*2))),1)*$C28))</f>
        <v>0</v>
      </c>
      <c r="EY28" s="79"/>
      <c r="EZ28" s="77"/>
      <c r="FA28" s="77"/>
      <c r="FB28" s="80">
        <f>IF($C28="",ROUND(MIN(1,IF(Input!$A$11="Weekly",EZ28/(Formulas!$A$3*1),EZ28/(Formulas!$A$3*2))),1),IF(TEXT(ISNUMBER($C28),"#####")="False",ROUND(MIN(1,IF(Input!$A$11="Weekly",EZ28/(Formulas!$A$3*1),EZ28/(Formulas!$A$3*2))),1),ROUND(MIN(1,IF(Input!$A$11="Weekly",EZ28/(Formulas!$A$3*1),EZ28/(Formulas!$A$3*2))),1)*$C28))</f>
        <v>0</v>
      </c>
      <c r="FC28" s="79"/>
      <c r="FD28" s="77"/>
      <c r="FE28" s="77"/>
      <c r="FF28" s="80">
        <f>IF($C28="",ROUND(MIN(1,IF(Input!$A$11="Weekly",FD28/(Formulas!$A$3*1),FD28/(Formulas!$A$3*2))),1),IF(TEXT(ISNUMBER($C28),"#####")="False",ROUND(MIN(1,IF(Input!$A$11="Weekly",FD28/(Formulas!$A$3*1),FD28/(Formulas!$A$3*2))),1),ROUND(MIN(1,IF(Input!$A$11="Weekly",FD28/(Formulas!$A$3*1),FD28/(Formulas!$A$3*2))),1)*$C28))</f>
        <v>0</v>
      </c>
      <c r="FG28" s="79"/>
      <c r="FH28" s="77"/>
      <c r="FI28" s="77"/>
      <c r="FJ28" s="80">
        <f>IF($C28="",ROUND(MIN(1,IF(Input!$A$11="Weekly",FH28/(Formulas!$A$3*1),FH28/(Formulas!$A$3*2))),1),IF(TEXT(ISNUMBER($C28),"#####")="False",ROUND(MIN(1,IF(Input!$A$11="Weekly",FH28/(Formulas!$A$3*1),FH28/(Formulas!$A$3*2))),1),ROUND(MIN(1,IF(Input!$A$11="Weekly",FH28/(Formulas!$A$3*1),FH28/(Formulas!$A$3*2))),1)*$C28))</f>
        <v>0</v>
      </c>
      <c r="FK28" s="79"/>
      <c r="FL28" s="77"/>
      <c r="FM28" s="77"/>
      <c r="FN28" s="80">
        <f>IF($C28="",ROUND(MIN(1,IF(Input!$A$11="Weekly",FL28/(Formulas!$A$3*1),FL28/(Formulas!$A$3*2))),1),IF(TEXT(ISNUMBER($C28),"#####")="False",ROUND(MIN(1,IF(Input!$A$11="Weekly",FL28/(Formulas!$A$3*1),FL28/(Formulas!$A$3*2))),1),ROUND(MIN(1,IF(Input!$A$11="Weekly",FL28/(Formulas!$A$3*1),FL28/(Formulas!$A$3*2))),1)*$C28))</f>
        <v>0</v>
      </c>
      <c r="FO28" s="79"/>
      <c r="FP28" s="77"/>
      <c r="FQ28" s="77"/>
      <c r="FR28" s="80">
        <f>IF($C28="",ROUND(MIN(1,IF(Input!$A$11="Weekly",FP28/(Formulas!$A$3*1),FP28/(Formulas!$A$3*2))),1),IF(TEXT(ISNUMBER($C28),"#####")="False",ROUND(MIN(1,IF(Input!$A$11="Weekly",FP28/(Formulas!$A$3*1),FP28/(Formulas!$A$3*2))),1),ROUND(MIN(1,IF(Input!$A$11="Weekly",FP28/(Formulas!$A$3*1),FP28/(Formulas!$A$3*2))),1)*$C28))</f>
        <v>0</v>
      </c>
      <c r="FS28" s="79"/>
      <c r="FT28" s="77"/>
      <c r="FU28" s="77"/>
      <c r="FV28" s="80">
        <f>IF($C28="",ROUND(MIN(1,IF(Input!$A$11="Weekly",FT28/(Formulas!$A$3*1),FT28/(Formulas!$A$3*2))),1),IF(TEXT(ISNUMBER($C28),"#####")="False",ROUND(MIN(1,IF(Input!$A$11="Weekly",FT28/(Formulas!$A$3*1),FT28/(Formulas!$A$3*2))),1),ROUND(MIN(1,IF(Input!$A$11="Weekly",FT28/(Formulas!$A$3*1),FT28/(Formulas!$A$3*2))),1)*$C28))</f>
        <v>0</v>
      </c>
      <c r="FW28" s="79"/>
      <c r="FX28" s="77"/>
      <c r="FY28" s="77"/>
      <c r="FZ28" s="80">
        <f>IF($C28="",ROUND(MIN(1,IF(Input!$A$11="Weekly",FX28/(Formulas!$A$3*1),FX28/(Formulas!$A$3*2))),1),IF(TEXT(ISNUMBER($C28),"#####")="False",ROUND(MIN(1,IF(Input!$A$11="Weekly",FX28/(Formulas!$A$3*1),FX28/(Formulas!$A$3*2))),1),ROUND(MIN(1,IF(Input!$A$11="Weekly",FX28/(Formulas!$A$3*1),FX28/(Formulas!$A$3*2))),1)*$C28))</f>
        <v>0</v>
      </c>
      <c r="GA28" s="79"/>
      <c r="GB28" s="77"/>
      <c r="GC28" s="77"/>
      <c r="GD28" s="80">
        <f>IF($C28="",ROUND(MIN(1,IF(Input!$A$11="Weekly",GB28/(Formulas!$A$3*1),GB28/(Formulas!$A$3*2))),1),IF(TEXT(ISNUMBER($C28),"#####")="False",ROUND(MIN(1,IF(Input!$A$11="Weekly",GB28/(Formulas!$A$3*1),GB28/(Formulas!$A$3*2))),1),ROUND(MIN(1,IF(Input!$A$11="Weekly",GB28/(Formulas!$A$3*1),GB28/(Formulas!$A$3*2))),1)*$C28))</f>
        <v>0</v>
      </c>
      <c r="GE28" s="79"/>
      <c r="GF28" s="77"/>
      <c r="GG28" s="77"/>
      <c r="GH28" s="80">
        <f>IF($C28="",ROUND(MIN(1,IF(Input!$A$11="Weekly",GF28/(Formulas!$A$3*1),GF28/(Formulas!$A$3*2))),1),IF(TEXT(ISNUMBER($C28),"#####")="False",ROUND(MIN(1,IF(Input!$A$11="Weekly",GF28/(Formulas!$A$3*1),GF28/(Formulas!$A$3*2))),1),ROUND(MIN(1,IF(Input!$A$11="Weekly",GF28/(Formulas!$A$3*1),GF28/(Formulas!$A$3*2))),1)*$C28))</f>
        <v>0</v>
      </c>
      <c r="GI28" s="79"/>
      <c r="GJ28" s="77"/>
      <c r="GK28" s="77"/>
      <c r="GL28" s="80">
        <f>IF($C28="",ROUND(MIN(1,IF(Input!$A$11="Weekly",GJ28/(Formulas!$A$3*1),GJ28/(Formulas!$A$3*2))),1),IF(TEXT(ISNUMBER($C28),"#####")="False",ROUND(MIN(1,IF(Input!$A$11="Weekly",GJ28/(Formulas!$A$3*1),GJ28/(Formulas!$A$3*2))),1),ROUND(MIN(1,IF(Input!$A$11="Weekly",GJ28/(Formulas!$A$3*1),GJ28/(Formulas!$A$3*2))),1)*$C28))</f>
        <v>0</v>
      </c>
      <c r="GM28" s="79"/>
      <c r="GN28" s="77"/>
      <c r="GO28" s="77"/>
      <c r="GP28" s="80">
        <f>IF($C28="",ROUND(MIN(1,IF(Input!$A$11="Weekly",GN28/(Formulas!$A$3*1),GN28/(Formulas!$A$3*2))),1),IF(TEXT(ISNUMBER($C28),"#####")="False",ROUND(MIN(1,IF(Input!$A$11="Weekly",GN28/(Formulas!$A$3*1),GN28/(Formulas!$A$3*2))),1),ROUND(MIN(1,IF(Input!$A$11="Weekly",GN28/(Formulas!$A$3*1),GN28/(Formulas!$A$3*2))),1)*$C28))</f>
        <v>0</v>
      </c>
      <c r="GQ28" s="79"/>
      <c r="GR28" s="77"/>
      <c r="GS28" s="77"/>
      <c r="GT28" s="80">
        <f>IF($C28="",ROUND(MIN(1,IF(Input!$A$11="Weekly",GR28/(Formulas!$A$3*1),GR28/(Formulas!$A$3*2))),1),IF(TEXT(ISNUMBER($C28),"#####")="False",ROUND(MIN(1,IF(Input!$A$11="Weekly",GR28/(Formulas!$A$3*1),GR28/(Formulas!$A$3*2))),1),ROUND(MIN(1,IF(Input!$A$11="Weekly",GR28/(Formulas!$A$3*1),GR28/(Formulas!$A$3*2))),1)*$C28))</f>
        <v>0</v>
      </c>
      <c r="GU28" s="79"/>
      <c r="GV28" s="77"/>
      <c r="GW28" s="77"/>
      <c r="GX28" s="80">
        <f>IF($C28="",ROUND(MIN(1,IF(Input!$A$11="Weekly",GV28/(Formulas!$A$3*1),GV28/(Formulas!$A$3*2))),1),IF(TEXT(ISNUMBER($C28),"#####")="False",ROUND(MIN(1,IF(Input!$A$11="Weekly",GV28/(Formulas!$A$3*1),GV28/(Formulas!$A$3*2))),1),ROUND(MIN(1,IF(Input!$A$11="Weekly",GV28/(Formulas!$A$3*1),GV28/(Formulas!$A$3*2))),1)*$C28))</f>
        <v>0</v>
      </c>
      <c r="GY28" s="79"/>
      <c r="GZ28" s="77"/>
      <c r="HA28" s="77"/>
      <c r="HB28" s="80">
        <f>IF($C28="",ROUND(MIN(1,IF(Input!$A$11="Weekly",GZ28/(Formulas!$A$3*1),GZ28/(Formulas!$A$3*2))),1),IF(TEXT(ISNUMBER($C28),"#####")="False",ROUND(MIN(1,IF(Input!$A$11="Weekly",GZ28/(Formulas!$A$3*1),GZ28/(Formulas!$A$3*2))),1),ROUND(MIN(1,IF(Input!$A$11="Weekly",GZ28/(Formulas!$A$3*1),GZ28/(Formulas!$A$3*2))),1)*$C28))</f>
        <v>0</v>
      </c>
      <c r="HC28" s="79"/>
      <c r="HD28" s="77"/>
      <c r="HE28" s="77"/>
      <c r="HF28" s="80">
        <f>IF($C28="",ROUND(MIN(1,IF(Input!$A$11="Weekly",HD28/(Formulas!$A$3*1),HD28/(Formulas!$A$3*2))),1),IF(TEXT(ISNUMBER($C28),"#####")="False",ROUND(MIN(1,IF(Input!$A$11="Weekly",HD28/(Formulas!$A$3*1),HD28/(Formulas!$A$3*2))),1),ROUND(MIN(1,IF(Input!$A$11="Weekly",HD28/(Formulas!$A$3*1),HD28/(Formulas!$A$3*2))),1)*$C28))</f>
        <v>0</v>
      </c>
      <c r="HG28" s="79"/>
      <c r="HH28" s="35"/>
      <c r="HI28" s="35">
        <f t="shared" si="0"/>
        <v>0</v>
      </c>
      <c r="HJ28" s="35"/>
      <c r="HK28" s="35">
        <f t="shared" si="1"/>
        <v>0</v>
      </c>
      <c r="HL28" s="35"/>
      <c r="HM28" s="35">
        <f t="shared" si="2"/>
        <v>0</v>
      </c>
      <c r="HN28" s="35"/>
      <c r="HO28" s="35">
        <f t="shared" si="3"/>
        <v>0</v>
      </c>
      <c r="HP28" s="35"/>
      <c r="HQ28" s="35"/>
      <c r="HR28" s="35"/>
      <c r="HS28" s="35"/>
      <c r="HT28" s="35"/>
    </row>
    <row r="29" spans="2:228" x14ac:dyDescent="0.25">
      <c r="B29" s="74"/>
      <c r="D29" s="77"/>
      <c r="E29" s="77"/>
      <c r="F29" s="80">
        <f>IF($C29="",ROUND(MIN(1,IF(Input!$A$11="Weekly",D29/(Formulas!$A$3*1),D29/(Formulas!$A$3*2))),1),IF(TEXT(ISNUMBER($C29),"#####")="False",ROUND(MIN(1,IF(Input!$A$11="Weekly",D29/(Formulas!$A$3*1),D29/(Formulas!$A$3*2))),1),ROUND(MIN(1,IF(Input!$A$11="Weekly",D29/(Formulas!$A$3*1),D29/(Formulas!$A$3*2))),1)*$C29))</f>
        <v>0</v>
      </c>
      <c r="G29" s="101"/>
      <c r="H29" s="77"/>
      <c r="I29" s="77"/>
      <c r="J29" s="80">
        <f>IF($C29="",ROUND(MIN(1,IF(Input!$A$11="Weekly",H29/(Formulas!$A$3*1),H29/(Formulas!$A$3*2))),1),IF(TEXT(ISNUMBER($C29),"#####")="False",ROUND(MIN(1,IF(Input!$A$11="Weekly",H29/(Formulas!$A$3*1),H29/(Formulas!$A$3*2))),1),ROUND(MIN(1,IF(Input!$A$11="Weekly",H29/(Formulas!$A$3*1),H29/(Formulas!$A$3*2))),1)*$C29))</f>
        <v>0</v>
      </c>
      <c r="K29" s="101"/>
      <c r="L29" s="77"/>
      <c r="M29" s="77"/>
      <c r="N29" s="80">
        <f>IF($C29="",ROUND(MIN(1,IF(Input!$A$11="Weekly",L29/(Formulas!$A$3*1),L29/(Formulas!$A$3*2))),1),IF(TEXT(ISNUMBER($C29),"#####")="False",ROUND(MIN(1,IF(Input!$A$11="Weekly",L29/(Formulas!$A$3*1),L29/(Formulas!$A$3*2))),1),ROUND(MIN(1,IF(Input!$A$11="Weekly",L29/(Formulas!$A$3*1),L29/(Formulas!$A$3*2))),1)*$C29))</f>
        <v>0</v>
      </c>
      <c r="O29" s="101"/>
      <c r="P29" s="77"/>
      <c r="Q29" s="77"/>
      <c r="R29" s="80">
        <f>IF($C29="",ROUND(MIN(1,IF(Input!$A$11="Weekly",P29/(Formulas!$A$3*1),P29/(Formulas!$A$3*2))),1),IF(TEXT(ISNUMBER($C29),"#####")="False",ROUND(MIN(1,IF(Input!$A$11="Weekly",P29/(Formulas!$A$3*1),P29/(Formulas!$A$3*2))),1),ROUND(MIN(1,IF(Input!$A$11="Weekly",P29/(Formulas!$A$3*1),P29/(Formulas!$A$3*2))),1)*$C29))</f>
        <v>0</v>
      </c>
      <c r="S29" s="101"/>
      <c r="T29" s="77"/>
      <c r="U29" s="77"/>
      <c r="V29" s="80">
        <f>IF($C29="",ROUND(MIN(1,IF(Input!$A$11="Weekly",T29/(Formulas!$A$3*1),T29/(Formulas!$A$3*2))),1),IF(TEXT(ISNUMBER($C29),"#####")="False",ROUND(MIN(1,IF(Input!$A$11="Weekly",T29/(Formulas!$A$3*1),T29/(Formulas!$A$3*2))),1),ROUND(MIN(1,IF(Input!$A$11="Weekly",T29/(Formulas!$A$3*1),T29/(Formulas!$A$3*2))),1)*$C29))</f>
        <v>0</v>
      </c>
      <c r="W29" s="79"/>
      <c r="X29" s="77"/>
      <c r="Y29" s="77"/>
      <c r="Z29" s="80">
        <f>IF($C29="",ROUND(MIN(1,IF(Input!$A$11="Weekly",X29/(Formulas!$A$3*1),X29/(Formulas!$A$3*2))),1),IF(TEXT(ISNUMBER($C29),"#####")="False",ROUND(MIN(1,IF(Input!$A$11="Weekly",X29/(Formulas!$A$3*1),X29/(Formulas!$A$3*2))),1),ROUND(MIN(1,IF(Input!$A$11="Weekly",X29/(Formulas!$A$3*1),X29/(Formulas!$A$3*2))),1)*$C29))</f>
        <v>0</v>
      </c>
      <c r="AA29" s="101"/>
      <c r="AB29" s="77"/>
      <c r="AC29" s="77"/>
      <c r="AD29" s="80">
        <f>IF($C29="",ROUND(MIN(1,IF(Input!$A$11="Weekly",AB29/(Formulas!$A$3*1),AB29/(Formulas!$A$3*2))),1),IF(TEXT(ISNUMBER($C29),"#####")="False",ROUND(MIN(1,IF(Input!$A$11="Weekly",AB29/(Formulas!$A$3*1),AB29/(Formulas!$A$3*2))),1),ROUND(MIN(1,IF(Input!$A$11="Weekly",AB29/(Formulas!$A$3*1),AB29/(Formulas!$A$3*2))),1)*$C29))</f>
        <v>0</v>
      </c>
      <c r="AE29" s="101"/>
      <c r="AF29" s="77"/>
      <c r="AG29" s="77"/>
      <c r="AH29" s="80">
        <f>IF($C29="",ROUND(MIN(1,IF(Input!$A$11="Weekly",AF29/(Formulas!$A$3*1),AF29/(Formulas!$A$3*2))),1),IF(TEXT(ISNUMBER($C29),"#####")="False",ROUND(MIN(1,IF(Input!$A$11="Weekly",AF29/(Formulas!$A$3*1),AF29/(Formulas!$A$3*2))),1),ROUND(MIN(1,IF(Input!$A$11="Weekly",AF29/(Formulas!$A$3*1),AF29/(Formulas!$A$3*2))),1)*$C29))</f>
        <v>0</v>
      </c>
      <c r="AI29" s="101"/>
      <c r="AJ29" s="77"/>
      <c r="AK29" s="77"/>
      <c r="AL29" s="80">
        <f>IF($C29="",ROUND(MIN(1,IF(Input!$A$11="Weekly",AJ29/(Formulas!$A$3*1),AJ29/(Formulas!$A$3*2))),1),IF(TEXT(ISNUMBER($C29),"#####")="False",ROUND(MIN(1,IF(Input!$A$11="Weekly",AJ29/(Formulas!$A$3*1),AJ29/(Formulas!$A$3*2))),1),ROUND(MIN(1,IF(Input!$A$11="Weekly",AJ29/(Formulas!$A$3*1),AJ29/(Formulas!$A$3*2))),1)*$C29))</f>
        <v>0</v>
      </c>
      <c r="AM29" s="79"/>
      <c r="AN29" s="77"/>
      <c r="AO29" s="77"/>
      <c r="AP29" s="80">
        <f>IF($C29="",ROUND(MIN(1,IF(Input!$A$11="Weekly",AN29/(Formulas!$A$3*1),AN29/(Formulas!$A$3*2))),1),IF(TEXT(ISNUMBER($C29),"#####")="False",ROUND(MIN(1,IF(Input!$A$11="Weekly",AN29/(Formulas!$A$3*1),AN29/(Formulas!$A$3*2))),1),ROUND(MIN(1,IF(Input!$A$11="Weekly",AN29/(Formulas!$A$3*1),AN29/(Formulas!$A$3*2))),1)*$C29))</f>
        <v>0</v>
      </c>
      <c r="AQ29" s="79"/>
      <c r="AR29" s="77"/>
      <c r="AS29" s="77"/>
      <c r="AT29" s="80">
        <f>IF($C29="",ROUND(MIN(1,IF(Input!$A$11="Weekly",AR29/(Formulas!$A$3*1),AR29/(Formulas!$A$3*2))),1),IF(TEXT(ISNUMBER($C29),"#####")="False",ROUND(MIN(1,IF(Input!$A$11="Weekly",AR29/(Formulas!$A$3*1),AR29/(Formulas!$A$3*2))),1),ROUND(MIN(1,IF(Input!$A$11="Weekly",AR29/(Formulas!$A$3*1),AR29/(Formulas!$A$3*2))),1)*$C29))</f>
        <v>0</v>
      </c>
      <c r="AU29" s="79"/>
      <c r="AV29" s="77"/>
      <c r="AW29" s="77"/>
      <c r="AX29" s="80">
        <f>IF($C29="",ROUND(MIN(1,IF(Input!$A$11="Weekly",AV29/(Formulas!$A$3*1),AV29/(Formulas!$A$3*2))),1),IF(TEXT(ISNUMBER($C29),"#####")="False",ROUND(MIN(1,IF(Input!$A$11="Weekly",AV29/(Formulas!$A$3*1),AV29/(Formulas!$A$3*2))),1),ROUND(MIN(1,IF(Input!$A$11="Weekly",AV29/(Formulas!$A$3*1),AV29/(Formulas!$A$3*2))),1)*$C29))</f>
        <v>0</v>
      </c>
      <c r="AY29" s="79"/>
      <c r="AZ29" s="77"/>
      <c r="BA29" s="77"/>
      <c r="BB29" s="80">
        <f>IF($C29="",ROUND(MIN(1,IF(Input!$A$11="Weekly",AZ29/(Formulas!$A$3*1),AZ29/(Formulas!$A$3*2))),1),IF(TEXT(ISNUMBER($C29),"#####")="False",ROUND(MIN(1,IF(Input!$A$11="Weekly",AZ29/(Formulas!$A$3*1),AZ29/(Formulas!$A$3*2))),1),ROUND(MIN(1,IF(Input!$A$11="Weekly",AZ29/(Formulas!$A$3*1),AZ29/(Formulas!$A$3*2))),1)*$C29))</f>
        <v>0</v>
      </c>
      <c r="BC29" s="79"/>
      <c r="BD29" s="77"/>
      <c r="BE29" s="77"/>
      <c r="BF29" s="80">
        <f>IF($C29="",ROUND(MIN(1,IF(Input!$A$11="Weekly",BD29/(Formulas!$A$3*1),BD29/(Formulas!$A$3*2))),1),IF(TEXT(ISNUMBER($C29),"#####")="False",ROUND(MIN(1,IF(Input!$A$11="Weekly",BD29/(Formulas!$A$3*1),BD29/(Formulas!$A$3*2))),1),ROUND(MIN(1,IF(Input!$A$11="Weekly",BD29/(Formulas!$A$3*1),BD29/(Formulas!$A$3*2))),1)*$C29))</f>
        <v>0</v>
      </c>
      <c r="BG29" s="79"/>
      <c r="BH29" s="77"/>
      <c r="BI29" s="77"/>
      <c r="BJ29" s="80">
        <f>IF($C29="",ROUND(MIN(1,IF(Input!$A$11="Weekly",BH29/(Formulas!$A$3*1),BH29/(Formulas!$A$3*2))),1),IF(TEXT(ISNUMBER($C29),"#####")="False",ROUND(MIN(1,IF(Input!$A$11="Weekly",BH29/(Formulas!$A$3*1),BH29/(Formulas!$A$3*2))),1),ROUND(MIN(1,IF(Input!$A$11="Weekly",BH29/(Formulas!$A$3*1),BH29/(Formulas!$A$3*2))),1)*$C29))</f>
        <v>0</v>
      </c>
      <c r="BK29" s="79"/>
      <c r="BL29" s="77"/>
      <c r="BM29" s="77"/>
      <c r="BN29" s="80">
        <f>IF($C29="",ROUND(MIN(1,IF(Input!$A$11="Weekly",BL29/(Formulas!$A$3*1),BL29/(Formulas!$A$3*2))),1),IF(TEXT(ISNUMBER($C29),"#####")="False",ROUND(MIN(1,IF(Input!$A$11="Weekly",BL29/(Formulas!$A$3*1),BL29/(Formulas!$A$3*2))),1),ROUND(MIN(1,IF(Input!$A$11="Weekly",BL29/(Formulas!$A$3*1),BL29/(Formulas!$A$3*2))),1)*$C29))</f>
        <v>0</v>
      </c>
      <c r="BO29" s="79"/>
      <c r="BP29" s="77"/>
      <c r="BQ29" s="77"/>
      <c r="BR29" s="80">
        <f>IF($C29="",ROUND(MIN(1,IF(Input!$A$11="Weekly",BP29/(Formulas!$A$3*1),BP29/(Formulas!$A$3*2))),1),IF(TEXT(ISNUMBER($C29),"#####")="False",ROUND(MIN(1,IF(Input!$A$11="Weekly",BP29/(Formulas!$A$3*1),BP29/(Formulas!$A$3*2))),1),ROUND(MIN(1,IF(Input!$A$11="Weekly",BP29/(Formulas!$A$3*1),BP29/(Formulas!$A$3*2))),1)*$C29))</f>
        <v>0</v>
      </c>
      <c r="BS29" s="79"/>
      <c r="BT29" s="77"/>
      <c r="BU29" s="77"/>
      <c r="BV29" s="80">
        <f>IF($C29="",ROUND(MIN(1,IF(Input!$A$11="Weekly",BT29/(Formulas!$A$3*1),BT29/(Formulas!$A$3*2))),1),IF(TEXT(ISNUMBER($C29),"#####")="False",ROUND(MIN(1,IF(Input!$A$11="Weekly",BT29/(Formulas!$A$3*1),BT29/(Formulas!$A$3*2))),1),ROUND(MIN(1,IF(Input!$A$11="Weekly",BT29/(Formulas!$A$3*1),BT29/(Formulas!$A$3*2))),1)*$C29))</f>
        <v>0</v>
      </c>
      <c r="BW29" s="79"/>
      <c r="BX29" s="77"/>
      <c r="BY29" s="77"/>
      <c r="BZ29" s="80">
        <f>IF($C29="",ROUND(MIN(1,IF(Input!$A$11="Weekly",BX29/(Formulas!$A$3*1),BX29/(Formulas!$A$3*2))),1),IF(TEXT(ISNUMBER($C29),"#####")="False",ROUND(MIN(1,IF(Input!$A$11="Weekly",BX29/(Formulas!$A$3*1),BX29/(Formulas!$A$3*2))),1),ROUND(MIN(1,IF(Input!$A$11="Weekly",BX29/(Formulas!$A$3*1),BX29/(Formulas!$A$3*2))),1)*$C29))</f>
        <v>0</v>
      </c>
      <c r="CA29" s="79"/>
      <c r="CB29" s="77"/>
      <c r="CC29" s="77"/>
      <c r="CD29" s="80">
        <f>IF($C29="",ROUND(MIN(1,IF(Input!$A$11="Weekly",CB29/(Formulas!$A$3*1),CB29/(Formulas!$A$3*2))),1),IF(TEXT(ISNUMBER($C29),"#####")="False",ROUND(MIN(1,IF(Input!$A$11="Weekly",CB29/(Formulas!$A$3*1),CB29/(Formulas!$A$3*2))),1),ROUND(MIN(1,IF(Input!$A$11="Weekly",CB29/(Formulas!$A$3*1),CB29/(Formulas!$A$3*2))),1)*$C29))</f>
        <v>0</v>
      </c>
      <c r="CE29" s="79"/>
      <c r="CF29" s="77"/>
      <c r="CG29" s="77"/>
      <c r="CH29" s="80">
        <f>IF($C29="",ROUND(MIN(1,IF(Input!$A$11="Weekly",CF29/(Formulas!$A$3*1),CF29/(Formulas!$A$3*2))),1),IF(TEXT(ISNUMBER($C29),"#####")="False",ROUND(MIN(1,IF(Input!$A$11="Weekly",CF29/(Formulas!$A$3*1),CF29/(Formulas!$A$3*2))),1),ROUND(MIN(1,IF(Input!$A$11="Weekly",CF29/(Formulas!$A$3*1),CF29/(Formulas!$A$3*2))),1)*$C29))</f>
        <v>0</v>
      </c>
      <c r="CI29" s="79"/>
      <c r="CJ29" s="77"/>
      <c r="CK29" s="77"/>
      <c r="CL29" s="80">
        <f>IF($C29="",ROUND(MIN(1,IF(Input!$A$11="Weekly",CJ29/(Formulas!$A$3*1),CJ29/(Formulas!$A$3*2))),1),IF(TEXT(ISNUMBER($C29),"#####")="False",ROUND(MIN(1,IF(Input!$A$11="Weekly",CJ29/(Formulas!$A$3*1),CJ29/(Formulas!$A$3*2))),1),ROUND(MIN(1,IF(Input!$A$11="Weekly",CJ29/(Formulas!$A$3*1),CJ29/(Formulas!$A$3*2))),1)*$C29))</f>
        <v>0</v>
      </c>
      <c r="CM29" s="79"/>
      <c r="CN29" s="77"/>
      <c r="CO29" s="77"/>
      <c r="CP29" s="80">
        <f>IF($C29="",ROUND(MIN(1,IF(Input!$A$11="Weekly",CN29/(Formulas!$A$3*1),CN29/(Formulas!$A$3*2))),1),IF(TEXT(ISNUMBER($C29),"#####")="False",ROUND(MIN(1,IF(Input!$A$11="Weekly",CN29/(Formulas!$A$3*1),CN29/(Formulas!$A$3*2))),1),ROUND(MIN(1,IF(Input!$A$11="Weekly",CN29/(Formulas!$A$3*1),CN29/(Formulas!$A$3*2))),1)*$C29))</f>
        <v>0</v>
      </c>
      <c r="CQ29" s="79"/>
      <c r="CR29" s="77"/>
      <c r="CS29" s="77"/>
      <c r="CT29" s="80">
        <f>IF($C29="",ROUND(MIN(1,IF(Input!$A$11="Weekly",CR29/(Formulas!$A$3*1),CR29/(Formulas!$A$3*2))),1),IF(TEXT(ISNUMBER($C29),"#####")="False",ROUND(MIN(1,IF(Input!$A$11="Weekly",CR29/(Formulas!$A$3*1),CR29/(Formulas!$A$3*2))),1),ROUND(MIN(1,IF(Input!$A$11="Weekly",CR29/(Formulas!$A$3*1),CR29/(Formulas!$A$3*2))),1)*$C29))</f>
        <v>0</v>
      </c>
      <c r="CU29" s="79"/>
      <c r="CV29" s="77"/>
      <c r="CW29" s="77"/>
      <c r="CX29" s="80">
        <f>IF($C29="",ROUND(MIN(1,IF(Input!$A$11="Weekly",CV29/(Formulas!$A$3*1),CV29/(Formulas!$A$3*2))),1),IF(TEXT(ISNUMBER($C29),"#####")="False",ROUND(MIN(1,IF(Input!$A$11="Weekly",CV29/(Formulas!$A$3*1),CV29/(Formulas!$A$3*2))),1),ROUND(MIN(1,IF(Input!$A$11="Weekly",CV29/(Formulas!$A$3*1),CV29/(Formulas!$A$3*2))),1)*$C29))</f>
        <v>0</v>
      </c>
      <c r="CY29" s="79"/>
      <c r="CZ29" s="77"/>
      <c r="DA29" s="77"/>
      <c r="DB29" s="80">
        <f>IF($C29="",ROUND(MIN(1,IF(Input!$A$11="Weekly",CZ29/(Formulas!$A$3*1),CZ29/(Formulas!$A$3*2))),1),IF(TEXT(ISNUMBER($C29),"#####")="False",ROUND(MIN(1,IF(Input!$A$11="Weekly",CZ29/(Formulas!$A$3*1),CZ29/(Formulas!$A$3*2))),1),ROUND(MIN(1,IF(Input!$A$11="Weekly",CZ29/(Formulas!$A$3*1),CZ29/(Formulas!$A$3*2))),1)*$C29))</f>
        <v>0</v>
      </c>
      <c r="DC29" s="79"/>
      <c r="DD29" s="77"/>
      <c r="DE29" s="77"/>
      <c r="DF29" s="80">
        <f>IF($C29="",ROUND(MIN(1,IF(Input!$A$11="Weekly",DD29/(Formulas!$A$3*1),DD29/(Formulas!$A$3*2))),1),IF(TEXT(ISNUMBER($C29),"#####")="False",ROUND(MIN(1,IF(Input!$A$11="Weekly",DD29/(Formulas!$A$3*1),DD29/(Formulas!$A$3*2))),1),ROUND(MIN(1,IF(Input!$A$11="Weekly",DD29/(Formulas!$A$3*1),DD29/(Formulas!$A$3*2))),1)*$C29))</f>
        <v>0</v>
      </c>
      <c r="DG29" s="79"/>
      <c r="DH29" s="77"/>
      <c r="DI29" s="77"/>
      <c r="DJ29" s="80">
        <f>IF($C29="",ROUND(MIN(1,IF(Input!$A$11="Weekly",DH29/(Formulas!$A$3*1),DH29/(Formulas!$A$3*2))),1),IF(TEXT(ISNUMBER($C29),"#####")="False",ROUND(MIN(1,IF(Input!$A$11="Weekly",DH29/(Formulas!$A$3*1),DH29/(Formulas!$A$3*2))),1),ROUND(MIN(1,IF(Input!$A$11="Weekly",DH29/(Formulas!$A$3*1),DH29/(Formulas!$A$3*2))),1)*$C29))</f>
        <v>0</v>
      </c>
      <c r="DK29" s="79"/>
      <c r="DL29" s="77"/>
      <c r="DM29" s="77"/>
      <c r="DN29" s="80">
        <f>IF($C29="",ROUND(MIN(1,IF(Input!$A$11="Weekly",DL29/(Formulas!$A$3*1),DL29/(Formulas!$A$3*2))),1),IF(TEXT(ISNUMBER($C29),"#####")="False",ROUND(MIN(1,IF(Input!$A$11="Weekly",DL29/(Formulas!$A$3*1),DL29/(Formulas!$A$3*2))),1),ROUND(MIN(1,IF(Input!$A$11="Weekly",DL29/(Formulas!$A$3*1),DL29/(Formulas!$A$3*2))),1)*$C29))</f>
        <v>0</v>
      </c>
      <c r="DO29" s="79"/>
      <c r="DP29" s="77"/>
      <c r="DQ29" s="77"/>
      <c r="DR29" s="80">
        <f>IF($C29="",ROUND(MIN(1,IF(Input!$A$11="Weekly",DP29/(Formulas!$A$3*1),DP29/(Formulas!$A$3*2))),1),IF(TEXT(ISNUMBER($C29),"#####")="False",ROUND(MIN(1,IF(Input!$A$11="Weekly",DP29/(Formulas!$A$3*1),DP29/(Formulas!$A$3*2))),1),ROUND(MIN(1,IF(Input!$A$11="Weekly",DP29/(Formulas!$A$3*1),DP29/(Formulas!$A$3*2))),1)*$C29))</f>
        <v>0</v>
      </c>
      <c r="DS29" s="79"/>
      <c r="DT29" s="77"/>
      <c r="DU29" s="77"/>
      <c r="DV29" s="80">
        <f>IF($C29="",ROUND(MIN(1,IF(Input!$A$11="Weekly",DT29/(Formulas!$A$3*1),DT29/(Formulas!$A$3*2))),1),IF(TEXT(ISNUMBER($C29),"#####")="False",ROUND(MIN(1,IF(Input!$A$11="Weekly",DT29/(Formulas!$A$3*1),DT29/(Formulas!$A$3*2))),1),ROUND(MIN(1,IF(Input!$A$11="Weekly",DT29/(Formulas!$A$3*1),DT29/(Formulas!$A$3*2))),1)*$C29))</f>
        <v>0</v>
      </c>
      <c r="DW29" s="79"/>
      <c r="DX29" s="77"/>
      <c r="DY29" s="77"/>
      <c r="DZ29" s="80">
        <f>IF($C29="",ROUND(MIN(1,IF(Input!$A$11="Weekly",DX29/(Formulas!$A$3*1),DX29/(Formulas!$A$3*2))),1),IF(TEXT(ISNUMBER($C29),"#####")="False",ROUND(MIN(1,IF(Input!$A$11="Weekly",DX29/(Formulas!$A$3*1),DX29/(Formulas!$A$3*2))),1),ROUND(MIN(1,IF(Input!$A$11="Weekly",DX29/(Formulas!$A$3*1),DX29/(Formulas!$A$3*2))),1)*$C29))</f>
        <v>0</v>
      </c>
      <c r="EA29" s="79"/>
      <c r="EB29" s="77"/>
      <c r="EC29" s="77"/>
      <c r="ED29" s="80">
        <f>IF($C29="",ROUND(MIN(1,IF(Input!$A$11="Weekly",EB29/(Formulas!$A$3*1),EB29/(Formulas!$A$3*2))),1),IF(TEXT(ISNUMBER($C29),"#####")="False",ROUND(MIN(1,IF(Input!$A$11="Weekly",EB29/(Formulas!$A$3*1),EB29/(Formulas!$A$3*2))),1),ROUND(MIN(1,IF(Input!$A$11="Weekly",EB29/(Formulas!$A$3*1),EB29/(Formulas!$A$3*2))),1)*$C29))</f>
        <v>0</v>
      </c>
      <c r="EE29" s="79"/>
      <c r="EF29" s="77"/>
      <c r="EG29" s="77"/>
      <c r="EH29" s="80">
        <f>IF($C29="",ROUND(MIN(1,IF(Input!$A$11="Weekly",EF29/(Formulas!$A$3*1),EF29/(Formulas!$A$3*2))),1),IF(TEXT(ISNUMBER($C29),"#####")="False",ROUND(MIN(1,IF(Input!$A$11="Weekly",EF29/(Formulas!$A$3*1),EF29/(Formulas!$A$3*2))),1),ROUND(MIN(1,IF(Input!$A$11="Weekly",EF29/(Formulas!$A$3*1),EF29/(Formulas!$A$3*2))),1)*$C29))</f>
        <v>0</v>
      </c>
      <c r="EI29" s="79"/>
      <c r="EJ29" s="77"/>
      <c r="EK29" s="77"/>
      <c r="EL29" s="80">
        <f>IF($C29="",ROUND(MIN(1,IF(Input!$A$11="Weekly",EJ29/(Formulas!$A$3*1),EJ29/(Formulas!$A$3*2))),1),IF(TEXT(ISNUMBER($C29),"#####")="False",ROUND(MIN(1,IF(Input!$A$11="Weekly",EJ29/(Formulas!$A$3*1),EJ29/(Formulas!$A$3*2))),1),ROUND(MIN(1,IF(Input!$A$11="Weekly",EJ29/(Formulas!$A$3*1),EJ29/(Formulas!$A$3*2))),1)*$C29))</f>
        <v>0</v>
      </c>
      <c r="EM29" s="79"/>
      <c r="EN29" s="77"/>
      <c r="EO29" s="77"/>
      <c r="EP29" s="80">
        <f>IF($C29="",ROUND(MIN(1,IF(Input!$A$11="Weekly",EN29/(Formulas!$A$3*1),EN29/(Formulas!$A$3*2))),1),IF(TEXT(ISNUMBER($C29),"#####")="False",ROUND(MIN(1,IF(Input!$A$11="Weekly",EN29/(Formulas!$A$3*1),EN29/(Formulas!$A$3*2))),1),ROUND(MIN(1,IF(Input!$A$11="Weekly",EN29/(Formulas!$A$3*1),EN29/(Formulas!$A$3*2))),1)*$C29))</f>
        <v>0</v>
      </c>
      <c r="EQ29" s="79"/>
      <c r="ER29" s="77"/>
      <c r="ES29" s="77"/>
      <c r="ET29" s="80">
        <f>IF($C29="",ROUND(MIN(1,IF(Input!$A$11="Weekly",ER29/(Formulas!$A$3*1),ER29/(Formulas!$A$3*2))),1),IF(TEXT(ISNUMBER($C29),"#####")="False",ROUND(MIN(1,IF(Input!$A$11="Weekly",ER29/(Formulas!$A$3*1),ER29/(Formulas!$A$3*2))),1),ROUND(MIN(1,IF(Input!$A$11="Weekly",ER29/(Formulas!$A$3*1),ER29/(Formulas!$A$3*2))),1)*$C29))</f>
        <v>0</v>
      </c>
      <c r="EU29" s="79"/>
      <c r="EV29" s="77"/>
      <c r="EW29" s="77"/>
      <c r="EX29" s="80">
        <f>IF($C29="",ROUND(MIN(1,IF(Input!$A$11="Weekly",EV29/(Formulas!$A$3*1),EV29/(Formulas!$A$3*2))),1),IF(TEXT(ISNUMBER($C29),"#####")="False",ROUND(MIN(1,IF(Input!$A$11="Weekly",EV29/(Formulas!$A$3*1),EV29/(Formulas!$A$3*2))),1),ROUND(MIN(1,IF(Input!$A$11="Weekly",EV29/(Formulas!$A$3*1),EV29/(Formulas!$A$3*2))),1)*$C29))</f>
        <v>0</v>
      </c>
      <c r="EY29" s="79"/>
      <c r="EZ29" s="77"/>
      <c r="FA29" s="77"/>
      <c r="FB29" s="80">
        <f>IF($C29="",ROUND(MIN(1,IF(Input!$A$11="Weekly",EZ29/(Formulas!$A$3*1),EZ29/(Formulas!$A$3*2))),1),IF(TEXT(ISNUMBER($C29),"#####")="False",ROUND(MIN(1,IF(Input!$A$11="Weekly",EZ29/(Formulas!$A$3*1),EZ29/(Formulas!$A$3*2))),1),ROUND(MIN(1,IF(Input!$A$11="Weekly",EZ29/(Formulas!$A$3*1),EZ29/(Formulas!$A$3*2))),1)*$C29))</f>
        <v>0</v>
      </c>
      <c r="FC29" s="79"/>
      <c r="FD29" s="77"/>
      <c r="FE29" s="77"/>
      <c r="FF29" s="80">
        <f>IF($C29="",ROUND(MIN(1,IF(Input!$A$11="Weekly",FD29/(Formulas!$A$3*1),FD29/(Formulas!$A$3*2))),1),IF(TEXT(ISNUMBER($C29),"#####")="False",ROUND(MIN(1,IF(Input!$A$11="Weekly",FD29/(Formulas!$A$3*1),FD29/(Formulas!$A$3*2))),1),ROUND(MIN(1,IF(Input!$A$11="Weekly",FD29/(Formulas!$A$3*1),FD29/(Formulas!$A$3*2))),1)*$C29))</f>
        <v>0</v>
      </c>
      <c r="FG29" s="79"/>
      <c r="FH29" s="77"/>
      <c r="FI29" s="77"/>
      <c r="FJ29" s="80">
        <f>IF($C29="",ROUND(MIN(1,IF(Input!$A$11="Weekly",FH29/(Formulas!$A$3*1),FH29/(Formulas!$A$3*2))),1),IF(TEXT(ISNUMBER($C29),"#####")="False",ROUND(MIN(1,IF(Input!$A$11="Weekly",FH29/(Formulas!$A$3*1),FH29/(Formulas!$A$3*2))),1),ROUND(MIN(1,IF(Input!$A$11="Weekly",FH29/(Formulas!$A$3*1),FH29/(Formulas!$A$3*2))),1)*$C29))</f>
        <v>0</v>
      </c>
      <c r="FK29" s="79"/>
      <c r="FL29" s="77"/>
      <c r="FM29" s="77"/>
      <c r="FN29" s="80">
        <f>IF($C29="",ROUND(MIN(1,IF(Input!$A$11="Weekly",FL29/(Formulas!$A$3*1),FL29/(Formulas!$A$3*2))),1),IF(TEXT(ISNUMBER($C29),"#####")="False",ROUND(MIN(1,IF(Input!$A$11="Weekly",FL29/(Formulas!$A$3*1),FL29/(Formulas!$A$3*2))),1),ROUND(MIN(1,IF(Input!$A$11="Weekly",FL29/(Formulas!$A$3*1),FL29/(Formulas!$A$3*2))),1)*$C29))</f>
        <v>0</v>
      </c>
      <c r="FO29" s="79"/>
      <c r="FP29" s="77"/>
      <c r="FQ29" s="77"/>
      <c r="FR29" s="80">
        <f>IF($C29="",ROUND(MIN(1,IF(Input!$A$11="Weekly",FP29/(Formulas!$A$3*1),FP29/(Formulas!$A$3*2))),1),IF(TEXT(ISNUMBER($C29),"#####")="False",ROUND(MIN(1,IF(Input!$A$11="Weekly",FP29/(Formulas!$A$3*1),FP29/(Formulas!$A$3*2))),1),ROUND(MIN(1,IF(Input!$A$11="Weekly",FP29/(Formulas!$A$3*1),FP29/(Formulas!$A$3*2))),1)*$C29))</f>
        <v>0</v>
      </c>
      <c r="FS29" s="79"/>
      <c r="FT29" s="77"/>
      <c r="FU29" s="77"/>
      <c r="FV29" s="80">
        <f>IF($C29="",ROUND(MIN(1,IF(Input!$A$11="Weekly",FT29/(Formulas!$A$3*1),FT29/(Formulas!$A$3*2))),1),IF(TEXT(ISNUMBER($C29),"#####")="False",ROUND(MIN(1,IF(Input!$A$11="Weekly",FT29/(Formulas!$A$3*1),FT29/(Formulas!$A$3*2))),1),ROUND(MIN(1,IF(Input!$A$11="Weekly",FT29/(Formulas!$A$3*1),FT29/(Formulas!$A$3*2))),1)*$C29))</f>
        <v>0</v>
      </c>
      <c r="FW29" s="79"/>
      <c r="FX29" s="77"/>
      <c r="FY29" s="77"/>
      <c r="FZ29" s="80">
        <f>IF($C29="",ROUND(MIN(1,IF(Input!$A$11="Weekly",FX29/(Formulas!$A$3*1),FX29/(Formulas!$A$3*2))),1),IF(TEXT(ISNUMBER($C29),"#####")="False",ROUND(MIN(1,IF(Input!$A$11="Weekly",FX29/(Formulas!$A$3*1),FX29/(Formulas!$A$3*2))),1),ROUND(MIN(1,IF(Input!$A$11="Weekly",FX29/(Formulas!$A$3*1),FX29/(Formulas!$A$3*2))),1)*$C29))</f>
        <v>0</v>
      </c>
      <c r="GA29" s="79"/>
      <c r="GB29" s="77"/>
      <c r="GC29" s="77"/>
      <c r="GD29" s="80">
        <f>IF($C29="",ROUND(MIN(1,IF(Input!$A$11="Weekly",GB29/(Formulas!$A$3*1),GB29/(Formulas!$A$3*2))),1),IF(TEXT(ISNUMBER($C29),"#####")="False",ROUND(MIN(1,IF(Input!$A$11="Weekly",GB29/(Formulas!$A$3*1),GB29/(Formulas!$A$3*2))),1),ROUND(MIN(1,IF(Input!$A$11="Weekly",GB29/(Formulas!$A$3*1),GB29/(Formulas!$A$3*2))),1)*$C29))</f>
        <v>0</v>
      </c>
      <c r="GE29" s="79"/>
      <c r="GF29" s="77"/>
      <c r="GG29" s="77"/>
      <c r="GH29" s="80">
        <f>IF($C29="",ROUND(MIN(1,IF(Input!$A$11="Weekly",GF29/(Formulas!$A$3*1),GF29/(Formulas!$A$3*2))),1),IF(TEXT(ISNUMBER($C29),"#####")="False",ROUND(MIN(1,IF(Input!$A$11="Weekly",GF29/(Formulas!$A$3*1),GF29/(Formulas!$A$3*2))),1),ROUND(MIN(1,IF(Input!$A$11="Weekly",GF29/(Formulas!$A$3*1),GF29/(Formulas!$A$3*2))),1)*$C29))</f>
        <v>0</v>
      </c>
      <c r="GI29" s="79"/>
      <c r="GJ29" s="77"/>
      <c r="GK29" s="77"/>
      <c r="GL29" s="80">
        <f>IF($C29="",ROUND(MIN(1,IF(Input!$A$11="Weekly",GJ29/(Formulas!$A$3*1),GJ29/(Formulas!$A$3*2))),1),IF(TEXT(ISNUMBER($C29),"#####")="False",ROUND(MIN(1,IF(Input!$A$11="Weekly",GJ29/(Formulas!$A$3*1),GJ29/(Formulas!$A$3*2))),1),ROUND(MIN(1,IF(Input!$A$11="Weekly",GJ29/(Formulas!$A$3*1),GJ29/(Formulas!$A$3*2))),1)*$C29))</f>
        <v>0</v>
      </c>
      <c r="GM29" s="79"/>
      <c r="GN29" s="77"/>
      <c r="GO29" s="77"/>
      <c r="GP29" s="80">
        <f>IF($C29="",ROUND(MIN(1,IF(Input!$A$11="Weekly",GN29/(Formulas!$A$3*1),GN29/(Formulas!$A$3*2))),1),IF(TEXT(ISNUMBER($C29),"#####")="False",ROUND(MIN(1,IF(Input!$A$11="Weekly",GN29/(Formulas!$A$3*1),GN29/(Formulas!$A$3*2))),1),ROUND(MIN(1,IF(Input!$A$11="Weekly",GN29/(Formulas!$A$3*1),GN29/(Formulas!$A$3*2))),1)*$C29))</f>
        <v>0</v>
      </c>
      <c r="GQ29" s="79"/>
      <c r="GR29" s="77"/>
      <c r="GS29" s="77"/>
      <c r="GT29" s="80">
        <f>IF($C29="",ROUND(MIN(1,IF(Input!$A$11="Weekly",GR29/(Formulas!$A$3*1),GR29/(Formulas!$A$3*2))),1),IF(TEXT(ISNUMBER($C29),"#####")="False",ROUND(MIN(1,IF(Input!$A$11="Weekly",GR29/(Formulas!$A$3*1),GR29/(Formulas!$A$3*2))),1),ROUND(MIN(1,IF(Input!$A$11="Weekly",GR29/(Formulas!$A$3*1),GR29/(Formulas!$A$3*2))),1)*$C29))</f>
        <v>0</v>
      </c>
      <c r="GU29" s="79"/>
      <c r="GV29" s="77"/>
      <c r="GW29" s="77"/>
      <c r="GX29" s="80">
        <f>IF($C29="",ROUND(MIN(1,IF(Input!$A$11="Weekly",GV29/(Formulas!$A$3*1),GV29/(Formulas!$A$3*2))),1),IF(TEXT(ISNUMBER($C29),"#####")="False",ROUND(MIN(1,IF(Input!$A$11="Weekly",GV29/(Formulas!$A$3*1),GV29/(Formulas!$A$3*2))),1),ROUND(MIN(1,IF(Input!$A$11="Weekly",GV29/(Formulas!$A$3*1),GV29/(Formulas!$A$3*2))),1)*$C29))</f>
        <v>0</v>
      </c>
      <c r="GY29" s="79"/>
      <c r="GZ29" s="77"/>
      <c r="HA29" s="77"/>
      <c r="HB29" s="80">
        <f>IF($C29="",ROUND(MIN(1,IF(Input!$A$11="Weekly",GZ29/(Formulas!$A$3*1),GZ29/(Formulas!$A$3*2))),1),IF(TEXT(ISNUMBER($C29),"#####")="False",ROUND(MIN(1,IF(Input!$A$11="Weekly",GZ29/(Formulas!$A$3*1),GZ29/(Formulas!$A$3*2))),1),ROUND(MIN(1,IF(Input!$A$11="Weekly",GZ29/(Formulas!$A$3*1),GZ29/(Formulas!$A$3*2))),1)*$C29))</f>
        <v>0</v>
      </c>
      <c r="HC29" s="79"/>
      <c r="HD29" s="77"/>
      <c r="HE29" s="77"/>
      <c r="HF29" s="80">
        <f>IF($C29="",ROUND(MIN(1,IF(Input!$A$11="Weekly",HD29/(Formulas!$A$3*1),HD29/(Formulas!$A$3*2))),1),IF(TEXT(ISNUMBER($C29),"#####")="False",ROUND(MIN(1,IF(Input!$A$11="Weekly",HD29/(Formulas!$A$3*1),HD29/(Formulas!$A$3*2))),1),ROUND(MIN(1,IF(Input!$A$11="Weekly",HD29/(Formulas!$A$3*1),HD29/(Formulas!$A$3*2))),1)*$C29))</f>
        <v>0</v>
      </c>
      <c r="HG29" s="79"/>
      <c r="HH29" s="35"/>
      <c r="HI29" s="35">
        <f t="shared" si="0"/>
        <v>0</v>
      </c>
      <c r="HJ29" s="35"/>
      <c r="HK29" s="35">
        <f t="shared" si="1"/>
        <v>0</v>
      </c>
      <c r="HL29" s="35"/>
      <c r="HM29" s="35">
        <f t="shared" si="2"/>
        <v>0</v>
      </c>
      <c r="HN29" s="35"/>
      <c r="HO29" s="35">
        <f t="shared" si="3"/>
        <v>0</v>
      </c>
      <c r="HP29" s="35"/>
      <c r="HQ29" s="35"/>
      <c r="HR29" s="35"/>
      <c r="HS29" s="35"/>
      <c r="HT29" s="35"/>
    </row>
    <row r="30" spans="2:228" x14ac:dyDescent="0.25">
      <c r="B30" s="74"/>
      <c r="D30" s="77"/>
      <c r="E30" s="77"/>
      <c r="F30" s="80">
        <f>IF($C30="",ROUND(MIN(1,IF(Input!$A$11="Weekly",D30/(Formulas!$A$3*1),D30/(Formulas!$A$3*2))),1),IF(TEXT(ISNUMBER($C30),"#####")="False",ROUND(MIN(1,IF(Input!$A$11="Weekly",D30/(Formulas!$A$3*1),D30/(Formulas!$A$3*2))),1),ROUND(MIN(1,IF(Input!$A$11="Weekly",D30/(Formulas!$A$3*1),D30/(Formulas!$A$3*2))),1)*$C30))</f>
        <v>0</v>
      </c>
      <c r="G30" s="101"/>
      <c r="H30" s="77"/>
      <c r="I30" s="77"/>
      <c r="J30" s="80">
        <f>IF($C30="",ROUND(MIN(1,IF(Input!$A$11="Weekly",H30/(Formulas!$A$3*1),H30/(Formulas!$A$3*2))),1),IF(TEXT(ISNUMBER($C30),"#####")="False",ROUND(MIN(1,IF(Input!$A$11="Weekly",H30/(Formulas!$A$3*1),H30/(Formulas!$A$3*2))),1),ROUND(MIN(1,IF(Input!$A$11="Weekly",H30/(Formulas!$A$3*1),H30/(Formulas!$A$3*2))),1)*$C30))</f>
        <v>0</v>
      </c>
      <c r="K30" s="101"/>
      <c r="L30" s="77"/>
      <c r="M30" s="77"/>
      <c r="N30" s="80">
        <f>IF($C30="",ROUND(MIN(1,IF(Input!$A$11="Weekly",L30/(Formulas!$A$3*1),L30/(Formulas!$A$3*2))),1),IF(TEXT(ISNUMBER($C30),"#####")="False",ROUND(MIN(1,IF(Input!$A$11="Weekly",L30/(Formulas!$A$3*1),L30/(Formulas!$A$3*2))),1),ROUND(MIN(1,IF(Input!$A$11="Weekly",L30/(Formulas!$A$3*1),L30/(Formulas!$A$3*2))),1)*$C30))</f>
        <v>0</v>
      </c>
      <c r="O30" s="101"/>
      <c r="P30" s="77"/>
      <c r="Q30" s="77"/>
      <c r="R30" s="80">
        <f>IF($C30="",ROUND(MIN(1,IF(Input!$A$11="Weekly",P30/(Formulas!$A$3*1),P30/(Formulas!$A$3*2))),1),IF(TEXT(ISNUMBER($C30),"#####")="False",ROUND(MIN(1,IF(Input!$A$11="Weekly",P30/(Formulas!$A$3*1),P30/(Formulas!$A$3*2))),1),ROUND(MIN(1,IF(Input!$A$11="Weekly",P30/(Formulas!$A$3*1),P30/(Formulas!$A$3*2))),1)*$C30))</f>
        <v>0</v>
      </c>
      <c r="S30" s="101"/>
      <c r="T30" s="77"/>
      <c r="U30" s="77"/>
      <c r="V30" s="80">
        <f>IF($C30="",ROUND(MIN(1,IF(Input!$A$11="Weekly",T30/(Formulas!$A$3*1),T30/(Formulas!$A$3*2))),1),IF(TEXT(ISNUMBER($C30),"#####")="False",ROUND(MIN(1,IF(Input!$A$11="Weekly",T30/(Formulas!$A$3*1),T30/(Formulas!$A$3*2))),1),ROUND(MIN(1,IF(Input!$A$11="Weekly",T30/(Formulas!$A$3*1),T30/(Formulas!$A$3*2))),1)*$C30))</f>
        <v>0</v>
      </c>
      <c r="W30" s="79"/>
      <c r="X30" s="77"/>
      <c r="Y30" s="77"/>
      <c r="Z30" s="80">
        <f>IF($C30="",ROUND(MIN(1,IF(Input!$A$11="Weekly",X30/(Formulas!$A$3*1),X30/(Formulas!$A$3*2))),1),IF(TEXT(ISNUMBER($C30),"#####")="False",ROUND(MIN(1,IF(Input!$A$11="Weekly",X30/(Formulas!$A$3*1),X30/(Formulas!$A$3*2))),1),ROUND(MIN(1,IF(Input!$A$11="Weekly",X30/(Formulas!$A$3*1),X30/(Formulas!$A$3*2))),1)*$C30))</f>
        <v>0</v>
      </c>
      <c r="AA30" s="101"/>
      <c r="AB30" s="77"/>
      <c r="AC30" s="77"/>
      <c r="AD30" s="80">
        <f>IF($C30="",ROUND(MIN(1,IF(Input!$A$11="Weekly",AB30/(Formulas!$A$3*1),AB30/(Formulas!$A$3*2))),1),IF(TEXT(ISNUMBER($C30),"#####")="False",ROUND(MIN(1,IF(Input!$A$11="Weekly",AB30/(Formulas!$A$3*1),AB30/(Formulas!$A$3*2))),1),ROUND(MIN(1,IF(Input!$A$11="Weekly",AB30/(Formulas!$A$3*1),AB30/(Formulas!$A$3*2))),1)*$C30))</f>
        <v>0</v>
      </c>
      <c r="AE30" s="101"/>
      <c r="AF30" s="77"/>
      <c r="AG30" s="77"/>
      <c r="AH30" s="80">
        <f>IF($C30="",ROUND(MIN(1,IF(Input!$A$11="Weekly",AF30/(Formulas!$A$3*1),AF30/(Formulas!$A$3*2))),1),IF(TEXT(ISNUMBER($C30),"#####")="False",ROUND(MIN(1,IF(Input!$A$11="Weekly",AF30/(Formulas!$A$3*1),AF30/(Formulas!$A$3*2))),1),ROUND(MIN(1,IF(Input!$A$11="Weekly",AF30/(Formulas!$A$3*1),AF30/(Formulas!$A$3*2))),1)*$C30))</f>
        <v>0</v>
      </c>
      <c r="AI30" s="101"/>
      <c r="AJ30" s="77"/>
      <c r="AK30" s="77"/>
      <c r="AL30" s="80">
        <f>IF($C30="",ROUND(MIN(1,IF(Input!$A$11="Weekly",AJ30/(Formulas!$A$3*1),AJ30/(Formulas!$A$3*2))),1),IF(TEXT(ISNUMBER($C30),"#####")="False",ROUND(MIN(1,IF(Input!$A$11="Weekly",AJ30/(Formulas!$A$3*1),AJ30/(Formulas!$A$3*2))),1),ROUND(MIN(1,IF(Input!$A$11="Weekly",AJ30/(Formulas!$A$3*1),AJ30/(Formulas!$A$3*2))),1)*$C30))</f>
        <v>0</v>
      </c>
      <c r="AM30" s="79"/>
      <c r="AN30" s="77"/>
      <c r="AO30" s="77"/>
      <c r="AP30" s="80">
        <f>IF($C30="",ROUND(MIN(1,IF(Input!$A$11="Weekly",AN30/(Formulas!$A$3*1),AN30/(Formulas!$A$3*2))),1),IF(TEXT(ISNUMBER($C30),"#####")="False",ROUND(MIN(1,IF(Input!$A$11="Weekly",AN30/(Formulas!$A$3*1),AN30/(Formulas!$A$3*2))),1),ROUND(MIN(1,IF(Input!$A$11="Weekly",AN30/(Formulas!$A$3*1),AN30/(Formulas!$A$3*2))),1)*$C30))</f>
        <v>0</v>
      </c>
      <c r="AQ30" s="79"/>
      <c r="AR30" s="77"/>
      <c r="AS30" s="77"/>
      <c r="AT30" s="80">
        <f>IF($C30="",ROUND(MIN(1,IF(Input!$A$11="Weekly",AR30/(Formulas!$A$3*1),AR30/(Formulas!$A$3*2))),1),IF(TEXT(ISNUMBER($C30),"#####")="False",ROUND(MIN(1,IF(Input!$A$11="Weekly",AR30/(Formulas!$A$3*1),AR30/(Formulas!$A$3*2))),1),ROUND(MIN(1,IF(Input!$A$11="Weekly",AR30/(Formulas!$A$3*1),AR30/(Formulas!$A$3*2))),1)*$C30))</f>
        <v>0</v>
      </c>
      <c r="AU30" s="79"/>
      <c r="AV30" s="77"/>
      <c r="AW30" s="77"/>
      <c r="AX30" s="80">
        <f>IF($C30="",ROUND(MIN(1,IF(Input!$A$11="Weekly",AV30/(Formulas!$A$3*1),AV30/(Formulas!$A$3*2))),1),IF(TEXT(ISNUMBER($C30),"#####")="False",ROUND(MIN(1,IF(Input!$A$11="Weekly",AV30/(Formulas!$A$3*1),AV30/(Formulas!$A$3*2))),1),ROUND(MIN(1,IF(Input!$A$11="Weekly",AV30/(Formulas!$A$3*1),AV30/(Formulas!$A$3*2))),1)*$C30))</f>
        <v>0</v>
      </c>
      <c r="AY30" s="79"/>
      <c r="AZ30" s="77"/>
      <c r="BA30" s="77"/>
      <c r="BB30" s="80">
        <f>IF($C30="",ROUND(MIN(1,IF(Input!$A$11="Weekly",AZ30/(Formulas!$A$3*1),AZ30/(Formulas!$A$3*2))),1),IF(TEXT(ISNUMBER($C30),"#####")="False",ROUND(MIN(1,IF(Input!$A$11="Weekly",AZ30/(Formulas!$A$3*1),AZ30/(Formulas!$A$3*2))),1),ROUND(MIN(1,IF(Input!$A$11="Weekly",AZ30/(Formulas!$A$3*1),AZ30/(Formulas!$A$3*2))),1)*$C30))</f>
        <v>0</v>
      </c>
      <c r="BC30" s="79"/>
      <c r="BD30" s="77"/>
      <c r="BE30" s="77"/>
      <c r="BF30" s="80">
        <f>IF($C30="",ROUND(MIN(1,IF(Input!$A$11="Weekly",BD30/(Formulas!$A$3*1),BD30/(Formulas!$A$3*2))),1),IF(TEXT(ISNUMBER($C30),"#####")="False",ROUND(MIN(1,IF(Input!$A$11="Weekly",BD30/(Formulas!$A$3*1),BD30/(Formulas!$A$3*2))),1),ROUND(MIN(1,IF(Input!$A$11="Weekly",BD30/(Formulas!$A$3*1),BD30/(Formulas!$A$3*2))),1)*$C30))</f>
        <v>0</v>
      </c>
      <c r="BG30" s="79"/>
      <c r="BH30" s="77"/>
      <c r="BI30" s="77"/>
      <c r="BJ30" s="80">
        <f>IF($C30="",ROUND(MIN(1,IF(Input!$A$11="Weekly",BH30/(Formulas!$A$3*1),BH30/(Formulas!$A$3*2))),1),IF(TEXT(ISNUMBER($C30),"#####")="False",ROUND(MIN(1,IF(Input!$A$11="Weekly",BH30/(Formulas!$A$3*1),BH30/(Formulas!$A$3*2))),1),ROUND(MIN(1,IF(Input!$A$11="Weekly",BH30/(Formulas!$A$3*1),BH30/(Formulas!$A$3*2))),1)*$C30))</f>
        <v>0</v>
      </c>
      <c r="BK30" s="79"/>
      <c r="BL30" s="77"/>
      <c r="BM30" s="77"/>
      <c r="BN30" s="80">
        <f>IF($C30="",ROUND(MIN(1,IF(Input!$A$11="Weekly",BL30/(Formulas!$A$3*1),BL30/(Formulas!$A$3*2))),1),IF(TEXT(ISNUMBER($C30),"#####")="False",ROUND(MIN(1,IF(Input!$A$11="Weekly",BL30/(Formulas!$A$3*1),BL30/(Formulas!$A$3*2))),1),ROUND(MIN(1,IF(Input!$A$11="Weekly",BL30/(Formulas!$A$3*1),BL30/(Formulas!$A$3*2))),1)*$C30))</f>
        <v>0</v>
      </c>
      <c r="BO30" s="79"/>
      <c r="BP30" s="77"/>
      <c r="BQ30" s="77"/>
      <c r="BR30" s="80">
        <f>IF($C30="",ROUND(MIN(1,IF(Input!$A$11="Weekly",BP30/(Formulas!$A$3*1),BP30/(Formulas!$A$3*2))),1),IF(TEXT(ISNUMBER($C30),"#####")="False",ROUND(MIN(1,IF(Input!$A$11="Weekly",BP30/(Formulas!$A$3*1),BP30/(Formulas!$A$3*2))),1),ROUND(MIN(1,IF(Input!$A$11="Weekly",BP30/(Formulas!$A$3*1),BP30/(Formulas!$A$3*2))),1)*$C30))</f>
        <v>0</v>
      </c>
      <c r="BS30" s="79"/>
      <c r="BT30" s="77"/>
      <c r="BU30" s="77"/>
      <c r="BV30" s="80">
        <f>IF($C30="",ROUND(MIN(1,IF(Input!$A$11="Weekly",BT30/(Formulas!$A$3*1),BT30/(Formulas!$A$3*2))),1),IF(TEXT(ISNUMBER($C30),"#####")="False",ROUND(MIN(1,IF(Input!$A$11="Weekly",BT30/(Formulas!$A$3*1),BT30/(Formulas!$A$3*2))),1),ROUND(MIN(1,IF(Input!$A$11="Weekly",BT30/(Formulas!$A$3*1),BT30/(Formulas!$A$3*2))),1)*$C30))</f>
        <v>0</v>
      </c>
      <c r="BW30" s="79"/>
      <c r="BX30" s="77"/>
      <c r="BY30" s="77"/>
      <c r="BZ30" s="80">
        <f>IF($C30="",ROUND(MIN(1,IF(Input!$A$11="Weekly",BX30/(Formulas!$A$3*1),BX30/(Formulas!$A$3*2))),1),IF(TEXT(ISNUMBER($C30),"#####")="False",ROUND(MIN(1,IF(Input!$A$11="Weekly",BX30/(Formulas!$A$3*1),BX30/(Formulas!$A$3*2))),1),ROUND(MIN(1,IF(Input!$A$11="Weekly",BX30/(Formulas!$A$3*1),BX30/(Formulas!$A$3*2))),1)*$C30))</f>
        <v>0</v>
      </c>
      <c r="CA30" s="79"/>
      <c r="CB30" s="77"/>
      <c r="CC30" s="77"/>
      <c r="CD30" s="80">
        <f>IF($C30="",ROUND(MIN(1,IF(Input!$A$11="Weekly",CB30/(Formulas!$A$3*1),CB30/(Formulas!$A$3*2))),1),IF(TEXT(ISNUMBER($C30),"#####")="False",ROUND(MIN(1,IF(Input!$A$11="Weekly",CB30/(Formulas!$A$3*1),CB30/(Formulas!$A$3*2))),1),ROUND(MIN(1,IF(Input!$A$11="Weekly",CB30/(Formulas!$A$3*1),CB30/(Formulas!$A$3*2))),1)*$C30))</f>
        <v>0</v>
      </c>
      <c r="CE30" s="79"/>
      <c r="CF30" s="77"/>
      <c r="CG30" s="77"/>
      <c r="CH30" s="80">
        <f>IF($C30="",ROUND(MIN(1,IF(Input!$A$11="Weekly",CF30/(Formulas!$A$3*1),CF30/(Formulas!$A$3*2))),1),IF(TEXT(ISNUMBER($C30),"#####")="False",ROUND(MIN(1,IF(Input!$A$11="Weekly",CF30/(Formulas!$A$3*1),CF30/(Formulas!$A$3*2))),1),ROUND(MIN(1,IF(Input!$A$11="Weekly",CF30/(Formulas!$A$3*1),CF30/(Formulas!$A$3*2))),1)*$C30))</f>
        <v>0</v>
      </c>
      <c r="CI30" s="79"/>
      <c r="CJ30" s="77"/>
      <c r="CK30" s="77"/>
      <c r="CL30" s="80">
        <f>IF($C30="",ROUND(MIN(1,IF(Input!$A$11="Weekly",CJ30/(Formulas!$A$3*1),CJ30/(Formulas!$A$3*2))),1),IF(TEXT(ISNUMBER($C30),"#####")="False",ROUND(MIN(1,IF(Input!$A$11="Weekly",CJ30/(Formulas!$A$3*1),CJ30/(Formulas!$A$3*2))),1),ROUND(MIN(1,IF(Input!$A$11="Weekly",CJ30/(Formulas!$A$3*1),CJ30/(Formulas!$A$3*2))),1)*$C30))</f>
        <v>0</v>
      </c>
      <c r="CM30" s="79"/>
      <c r="CN30" s="77"/>
      <c r="CO30" s="77"/>
      <c r="CP30" s="80">
        <f>IF($C30="",ROUND(MIN(1,IF(Input!$A$11="Weekly",CN30/(Formulas!$A$3*1),CN30/(Formulas!$A$3*2))),1),IF(TEXT(ISNUMBER($C30),"#####")="False",ROUND(MIN(1,IF(Input!$A$11="Weekly",CN30/(Formulas!$A$3*1),CN30/(Formulas!$A$3*2))),1),ROUND(MIN(1,IF(Input!$A$11="Weekly",CN30/(Formulas!$A$3*1),CN30/(Formulas!$A$3*2))),1)*$C30))</f>
        <v>0</v>
      </c>
      <c r="CQ30" s="79"/>
      <c r="CR30" s="77"/>
      <c r="CS30" s="77"/>
      <c r="CT30" s="80">
        <f>IF($C30="",ROUND(MIN(1,IF(Input!$A$11="Weekly",CR30/(Formulas!$A$3*1),CR30/(Formulas!$A$3*2))),1),IF(TEXT(ISNUMBER($C30),"#####")="False",ROUND(MIN(1,IF(Input!$A$11="Weekly",CR30/(Formulas!$A$3*1),CR30/(Formulas!$A$3*2))),1),ROUND(MIN(1,IF(Input!$A$11="Weekly",CR30/(Formulas!$A$3*1),CR30/(Formulas!$A$3*2))),1)*$C30))</f>
        <v>0</v>
      </c>
      <c r="CU30" s="79"/>
      <c r="CV30" s="77"/>
      <c r="CW30" s="77"/>
      <c r="CX30" s="80">
        <f>IF($C30="",ROUND(MIN(1,IF(Input!$A$11="Weekly",CV30/(Formulas!$A$3*1),CV30/(Formulas!$A$3*2))),1),IF(TEXT(ISNUMBER($C30),"#####")="False",ROUND(MIN(1,IF(Input!$A$11="Weekly",CV30/(Formulas!$A$3*1),CV30/(Formulas!$A$3*2))),1),ROUND(MIN(1,IF(Input!$A$11="Weekly",CV30/(Formulas!$A$3*1),CV30/(Formulas!$A$3*2))),1)*$C30))</f>
        <v>0</v>
      </c>
      <c r="CY30" s="79"/>
      <c r="CZ30" s="77"/>
      <c r="DA30" s="77"/>
      <c r="DB30" s="80">
        <f>IF($C30="",ROUND(MIN(1,IF(Input!$A$11="Weekly",CZ30/(Formulas!$A$3*1),CZ30/(Formulas!$A$3*2))),1),IF(TEXT(ISNUMBER($C30),"#####")="False",ROUND(MIN(1,IF(Input!$A$11="Weekly",CZ30/(Formulas!$A$3*1),CZ30/(Formulas!$A$3*2))),1),ROUND(MIN(1,IF(Input!$A$11="Weekly",CZ30/(Formulas!$A$3*1),CZ30/(Formulas!$A$3*2))),1)*$C30))</f>
        <v>0</v>
      </c>
      <c r="DC30" s="79"/>
      <c r="DD30" s="77"/>
      <c r="DE30" s="77"/>
      <c r="DF30" s="80">
        <f>IF($C30="",ROUND(MIN(1,IF(Input!$A$11="Weekly",DD30/(Formulas!$A$3*1),DD30/(Formulas!$A$3*2))),1),IF(TEXT(ISNUMBER($C30),"#####")="False",ROUND(MIN(1,IF(Input!$A$11="Weekly",DD30/(Formulas!$A$3*1),DD30/(Formulas!$A$3*2))),1),ROUND(MIN(1,IF(Input!$A$11="Weekly",DD30/(Formulas!$A$3*1),DD30/(Formulas!$A$3*2))),1)*$C30))</f>
        <v>0</v>
      </c>
      <c r="DG30" s="79"/>
      <c r="DH30" s="77"/>
      <c r="DI30" s="77"/>
      <c r="DJ30" s="80">
        <f>IF($C30="",ROUND(MIN(1,IF(Input!$A$11="Weekly",DH30/(Formulas!$A$3*1),DH30/(Formulas!$A$3*2))),1),IF(TEXT(ISNUMBER($C30),"#####")="False",ROUND(MIN(1,IF(Input!$A$11="Weekly",DH30/(Formulas!$A$3*1),DH30/(Formulas!$A$3*2))),1),ROUND(MIN(1,IF(Input!$A$11="Weekly",DH30/(Formulas!$A$3*1),DH30/(Formulas!$A$3*2))),1)*$C30))</f>
        <v>0</v>
      </c>
      <c r="DK30" s="79"/>
      <c r="DL30" s="77"/>
      <c r="DM30" s="77"/>
      <c r="DN30" s="80">
        <f>IF($C30="",ROUND(MIN(1,IF(Input!$A$11="Weekly",DL30/(Formulas!$A$3*1),DL30/(Formulas!$A$3*2))),1),IF(TEXT(ISNUMBER($C30),"#####")="False",ROUND(MIN(1,IF(Input!$A$11="Weekly",DL30/(Formulas!$A$3*1),DL30/(Formulas!$A$3*2))),1),ROUND(MIN(1,IF(Input!$A$11="Weekly",DL30/(Formulas!$A$3*1),DL30/(Formulas!$A$3*2))),1)*$C30))</f>
        <v>0</v>
      </c>
      <c r="DO30" s="79"/>
      <c r="DP30" s="77"/>
      <c r="DQ30" s="77"/>
      <c r="DR30" s="80">
        <f>IF($C30="",ROUND(MIN(1,IF(Input!$A$11="Weekly",DP30/(Formulas!$A$3*1),DP30/(Formulas!$A$3*2))),1),IF(TEXT(ISNUMBER($C30),"#####")="False",ROUND(MIN(1,IF(Input!$A$11="Weekly",DP30/(Formulas!$A$3*1),DP30/(Formulas!$A$3*2))),1),ROUND(MIN(1,IF(Input!$A$11="Weekly",DP30/(Formulas!$A$3*1),DP30/(Formulas!$A$3*2))),1)*$C30))</f>
        <v>0</v>
      </c>
      <c r="DS30" s="79"/>
      <c r="DT30" s="77"/>
      <c r="DU30" s="77"/>
      <c r="DV30" s="80">
        <f>IF($C30="",ROUND(MIN(1,IF(Input!$A$11="Weekly",DT30/(Formulas!$A$3*1),DT30/(Formulas!$A$3*2))),1),IF(TEXT(ISNUMBER($C30),"#####")="False",ROUND(MIN(1,IF(Input!$A$11="Weekly",DT30/(Formulas!$A$3*1),DT30/(Formulas!$A$3*2))),1),ROUND(MIN(1,IF(Input!$A$11="Weekly",DT30/(Formulas!$A$3*1),DT30/(Formulas!$A$3*2))),1)*$C30))</f>
        <v>0</v>
      </c>
      <c r="DW30" s="79"/>
      <c r="DX30" s="77"/>
      <c r="DY30" s="77"/>
      <c r="DZ30" s="80">
        <f>IF($C30="",ROUND(MIN(1,IF(Input!$A$11="Weekly",DX30/(Formulas!$A$3*1),DX30/(Formulas!$A$3*2))),1),IF(TEXT(ISNUMBER($C30),"#####")="False",ROUND(MIN(1,IF(Input!$A$11="Weekly",DX30/(Formulas!$A$3*1),DX30/(Formulas!$A$3*2))),1),ROUND(MIN(1,IF(Input!$A$11="Weekly",DX30/(Formulas!$A$3*1),DX30/(Formulas!$A$3*2))),1)*$C30))</f>
        <v>0</v>
      </c>
      <c r="EA30" s="79"/>
      <c r="EB30" s="77"/>
      <c r="EC30" s="77"/>
      <c r="ED30" s="80">
        <f>IF($C30="",ROUND(MIN(1,IF(Input!$A$11="Weekly",EB30/(Formulas!$A$3*1),EB30/(Formulas!$A$3*2))),1),IF(TEXT(ISNUMBER($C30),"#####")="False",ROUND(MIN(1,IF(Input!$A$11="Weekly",EB30/(Formulas!$A$3*1),EB30/(Formulas!$A$3*2))),1),ROUND(MIN(1,IF(Input!$A$11="Weekly",EB30/(Formulas!$A$3*1),EB30/(Formulas!$A$3*2))),1)*$C30))</f>
        <v>0</v>
      </c>
      <c r="EE30" s="79"/>
      <c r="EF30" s="77"/>
      <c r="EG30" s="77"/>
      <c r="EH30" s="80">
        <f>IF($C30="",ROUND(MIN(1,IF(Input!$A$11="Weekly",EF30/(Formulas!$A$3*1),EF30/(Formulas!$A$3*2))),1),IF(TEXT(ISNUMBER($C30),"#####")="False",ROUND(MIN(1,IF(Input!$A$11="Weekly",EF30/(Formulas!$A$3*1),EF30/(Formulas!$A$3*2))),1),ROUND(MIN(1,IF(Input!$A$11="Weekly",EF30/(Formulas!$A$3*1),EF30/(Formulas!$A$3*2))),1)*$C30))</f>
        <v>0</v>
      </c>
      <c r="EI30" s="79"/>
      <c r="EJ30" s="77"/>
      <c r="EK30" s="77"/>
      <c r="EL30" s="80">
        <f>IF($C30="",ROUND(MIN(1,IF(Input!$A$11="Weekly",EJ30/(Formulas!$A$3*1),EJ30/(Formulas!$A$3*2))),1),IF(TEXT(ISNUMBER($C30),"#####")="False",ROUND(MIN(1,IF(Input!$A$11="Weekly",EJ30/(Formulas!$A$3*1),EJ30/(Formulas!$A$3*2))),1),ROUND(MIN(1,IF(Input!$A$11="Weekly",EJ30/(Formulas!$A$3*1),EJ30/(Formulas!$A$3*2))),1)*$C30))</f>
        <v>0</v>
      </c>
      <c r="EM30" s="79"/>
      <c r="EN30" s="77"/>
      <c r="EO30" s="77"/>
      <c r="EP30" s="80">
        <f>IF($C30="",ROUND(MIN(1,IF(Input!$A$11="Weekly",EN30/(Formulas!$A$3*1),EN30/(Formulas!$A$3*2))),1),IF(TEXT(ISNUMBER($C30),"#####")="False",ROUND(MIN(1,IF(Input!$A$11="Weekly",EN30/(Formulas!$A$3*1),EN30/(Formulas!$A$3*2))),1),ROUND(MIN(1,IF(Input!$A$11="Weekly",EN30/(Formulas!$A$3*1),EN30/(Formulas!$A$3*2))),1)*$C30))</f>
        <v>0</v>
      </c>
      <c r="EQ30" s="79"/>
      <c r="ER30" s="77"/>
      <c r="ES30" s="77"/>
      <c r="ET30" s="80">
        <f>IF($C30="",ROUND(MIN(1,IF(Input!$A$11="Weekly",ER30/(Formulas!$A$3*1),ER30/(Formulas!$A$3*2))),1),IF(TEXT(ISNUMBER($C30),"#####")="False",ROUND(MIN(1,IF(Input!$A$11="Weekly",ER30/(Formulas!$A$3*1),ER30/(Formulas!$A$3*2))),1),ROUND(MIN(1,IF(Input!$A$11="Weekly",ER30/(Formulas!$A$3*1),ER30/(Formulas!$A$3*2))),1)*$C30))</f>
        <v>0</v>
      </c>
      <c r="EU30" s="79"/>
      <c r="EV30" s="77"/>
      <c r="EW30" s="77"/>
      <c r="EX30" s="80">
        <f>IF($C30="",ROUND(MIN(1,IF(Input!$A$11="Weekly",EV30/(Formulas!$A$3*1),EV30/(Formulas!$A$3*2))),1),IF(TEXT(ISNUMBER($C30),"#####")="False",ROUND(MIN(1,IF(Input!$A$11="Weekly",EV30/(Formulas!$A$3*1),EV30/(Formulas!$A$3*2))),1),ROUND(MIN(1,IF(Input!$A$11="Weekly",EV30/(Formulas!$A$3*1),EV30/(Formulas!$A$3*2))),1)*$C30))</f>
        <v>0</v>
      </c>
      <c r="EY30" s="79"/>
      <c r="EZ30" s="77"/>
      <c r="FA30" s="77"/>
      <c r="FB30" s="80">
        <f>IF($C30="",ROUND(MIN(1,IF(Input!$A$11="Weekly",EZ30/(Formulas!$A$3*1),EZ30/(Formulas!$A$3*2))),1),IF(TEXT(ISNUMBER($C30),"#####")="False",ROUND(MIN(1,IF(Input!$A$11="Weekly",EZ30/(Formulas!$A$3*1),EZ30/(Formulas!$A$3*2))),1),ROUND(MIN(1,IF(Input!$A$11="Weekly",EZ30/(Formulas!$A$3*1),EZ30/(Formulas!$A$3*2))),1)*$C30))</f>
        <v>0</v>
      </c>
      <c r="FC30" s="79"/>
      <c r="FD30" s="77"/>
      <c r="FE30" s="77"/>
      <c r="FF30" s="80">
        <f>IF($C30="",ROUND(MIN(1,IF(Input!$A$11="Weekly",FD30/(Formulas!$A$3*1),FD30/(Formulas!$A$3*2))),1),IF(TEXT(ISNUMBER($C30),"#####")="False",ROUND(MIN(1,IF(Input!$A$11="Weekly",FD30/(Formulas!$A$3*1),FD30/(Formulas!$A$3*2))),1),ROUND(MIN(1,IF(Input!$A$11="Weekly",FD30/(Formulas!$A$3*1),FD30/(Formulas!$A$3*2))),1)*$C30))</f>
        <v>0</v>
      </c>
      <c r="FG30" s="79"/>
      <c r="FH30" s="77"/>
      <c r="FI30" s="77"/>
      <c r="FJ30" s="80">
        <f>IF($C30="",ROUND(MIN(1,IF(Input!$A$11="Weekly",FH30/(Formulas!$A$3*1),FH30/(Formulas!$A$3*2))),1),IF(TEXT(ISNUMBER($C30),"#####")="False",ROUND(MIN(1,IF(Input!$A$11="Weekly",FH30/(Formulas!$A$3*1),FH30/(Formulas!$A$3*2))),1),ROUND(MIN(1,IF(Input!$A$11="Weekly",FH30/(Formulas!$A$3*1),FH30/(Formulas!$A$3*2))),1)*$C30))</f>
        <v>0</v>
      </c>
      <c r="FK30" s="79"/>
      <c r="FL30" s="77"/>
      <c r="FM30" s="77"/>
      <c r="FN30" s="80">
        <f>IF($C30="",ROUND(MIN(1,IF(Input!$A$11="Weekly",FL30/(Formulas!$A$3*1),FL30/(Formulas!$A$3*2))),1),IF(TEXT(ISNUMBER($C30),"#####")="False",ROUND(MIN(1,IF(Input!$A$11="Weekly",FL30/(Formulas!$A$3*1),FL30/(Formulas!$A$3*2))),1),ROUND(MIN(1,IF(Input!$A$11="Weekly",FL30/(Formulas!$A$3*1),FL30/(Formulas!$A$3*2))),1)*$C30))</f>
        <v>0</v>
      </c>
      <c r="FO30" s="79"/>
      <c r="FP30" s="77"/>
      <c r="FQ30" s="77"/>
      <c r="FR30" s="80">
        <f>IF($C30="",ROUND(MIN(1,IF(Input!$A$11="Weekly",FP30/(Formulas!$A$3*1),FP30/(Formulas!$A$3*2))),1),IF(TEXT(ISNUMBER($C30),"#####")="False",ROUND(MIN(1,IF(Input!$A$11="Weekly",FP30/(Formulas!$A$3*1),FP30/(Formulas!$A$3*2))),1),ROUND(MIN(1,IF(Input!$A$11="Weekly",FP30/(Formulas!$A$3*1),FP30/(Formulas!$A$3*2))),1)*$C30))</f>
        <v>0</v>
      </c>
      <c r="FS30" s="79"/>
      <c r="FT30" s="77"/>
      <c r="FU30" s="77"/>
      <c r="FV30" s="80">
        <f>IF($C30="",ROUND(MIN(1,IF(Input!$A$11="Weekly",FT30/(Formulas!$A$3*1),FT30/(Formulas!$A$3*2))),1),IF(TEXT(ISNUMBER($C30),"#####")="False",ROUND(MIN(1,IF(Input!$A$11="Weekly",FT30/(Formulas!$A$3*1),FT30/(Formulas!$A$3*2))),1),ROUND(MIN(1,IF(Input!$A$11="Weekly",FT30/(Formulas!$A$3*1),FT30/(Formulas!$A$3*2))),1)*$C30))</f>
        <v>0</v>
      </c>
      <c r="FW30" s="79"/>
      <c r="FX30" s="77"/>
      <c r="FY30" s="77"/>
      <c r="FZ30" s="80">
        <f>IF($C30="",ROUND(MIN(1,IF(Input!$A$11="Weekly",FX30/(Formulas!$A$3*1),FX30/(Formulas!$A$3*2))),1),IF(TEXT(ISNUMBER($C30),"#####")="False",ROUND(MIN(1,IF(Input!$A$11="Weekly",FX30/(Formulas!$A$3*1),FX30/(Formulas!$A$3*2))),1),ROUND(MIN(1,IF(Input!$A$11="Weekly",FX30/(Formulas!$A$3*1),FX30/(Formulas!$A$3*2))),1)*$C30))</f>
        <v>0</v>
      </c>
      <c r="GA30" s="79"/>
      <c r="GB30" s="77"/>
      <c r="GC30" s="77"/>
      <c r="GD30" s="80">
        <f>IF($C30="",ROUND(MIN(1,IF(Input!$A$11="Weekly",GB30/(Formulas!$A$3*1),GB30/(Formulas!$A$3*2))),1),IF(TEXT(ISNUMBER($C30),"#####")="False",ROUND(MIN(1,IF(Input!$A$11="Weekly",GB30/(Formulas!$A$3*1),GB30/(Formulas!$A$3*2))),1),ROUND(MIN(1,IF(Input!$A$11="Weekly",GB30/(Formulas!$A$3*1),GB30/(Formulas!$A$3*2))),1)*$C30))</f>
        <v>0</v>
      </c>
      <c r="GE30" s="79"/>
      <c r="GF30" s="77"/>
      <c r="GG30" s="77"/>
      <c r="GH30" s="80">
        <f>IF($C30="",ROUND(MIN(1,IF(Input!$A$11="Weekly",GF30/(Formulas!$A$3*1),GF30/(Formulas!$A$3*2))),1),IF(TEXT(ISNUMBER($C30),"#####")="False",ROUND(MIN(1,IF(Input!$A$11="Weekly",GF30/(Formulas!$A$3*1),GF30/(Formulas!$A$3*2))),1),ROUND(MIN(1,IF(Input!$A$11="Weekly",GF30/(Formulas!$A$3*1),GF30/(Formulas!$A$3*2))),1)*$C30))</f>
        <v>0</v>
      </c>
      <c r="GI30" s="79"/>
      <c r="GJ30" s="77"/>
      <c r="GK30" s="77"/>
      <c r="GL30" s="80">
        <f>IF($C30="",ROUND(MIN(1,IF(Input!$A$11="Weekly",GJ30/(Formulas!$A$3*1),GJ30/(Formulas!$A$3*2))),1),IF(TEXT(ISNUMBER($C30),"#####")="False",ROUND(MIN(1,IF(Input!$A$11="Weekly",GJ30/(Formulas!$A$3*1),GJ30/(Formulas!$A$3*2))),1),ROUND(MIN(1,IF(Input!$A$11="Weekly",GJ30/(Formulas!$A$3*1),GJ30/(Formulas!$A$3*2))),1)*$C30))</f>
        <v>0</v>
      </c>
      <c r="GM30" s="79"/>
      <c r="GN30" s="77"/>
      <c r="GO30" s="77"/>
      <c r="GP30" s="80">
        <f>IF($C30="",ROUND(MIN(1,IF(Input!$A$11="Weekly",GN30/(Formulas!$A$3*1),GN30/(Formulas!$A$3*2))),1),IF(TEXT(ISNUMBER($C30),"#####")="False",ROUND(MIN(1,IF(Input!$A$11="Weekly",GN30/(Formulas!$A$3*1),GN30/(Formulas!$A$3*2))),1),ROUND(MIN(1,IF(Input!$A$11="Weekly",GN30/(Formulas!$A$3*1),GN30/(Formulas!$A$3*2))),1)*$C30))</f>
        <v>0</v>
      </c>
      <c r="GQ30" s="79"/>
      <c r="GR30" s="77"/>
      <c r="GS30" s="77"/>
      <c r="GT30" s="80">
        <f>IF($C30="",ROUND(MIN(1,IF(Input!$A$11="Weekly",GR30/(Formulas!$A$3*1),GR30/(Formulas!$A$3*2))),1),IF(TEXT(ISNUMBER($C30),"#####")="False",ROUND(MIN(1,IF(Input!$A$11="Weekly",GR30/(Formulas!$A$3*1),GR30/(Formulas!$A$3*2))),1),ROUND(MIN(1,IF(Input!$A$11="Weekly",GR30/(Formulas!$A$3*1),GR30/(Formulas!$A$3*2))),1)*$C30))</f>
        <v>0</v>
      </c>
      <c r="GU30" s="79"/>
      <c r="GV30" s="77"/>
      <c r="GW30" s="77"/>
      <c r="GX30" s="80">
        <f>IF($C30="",ROUND(MIN(1,IF(Input!$A$11="Weekly",GV30/(Formulas!$A$3*1),GV30/(Formulas!$A$3*2))),1),IF(TEXT(ISNUMBER($C30),"#####")="False",ROUND(MIN(1,IF(Input!$A$11="Weekly",GV30/(Formulas!$A$3*1),GV30/(Formulas!$A$3*2))),1),ROUND(MIN(1,IF(Input!$A$11="Weekly",GV30/(Formulas!$A$3*1),GV30/(Formulas!$A$3*2))),1)*$C30))</f>
        <v>0</v>
      </c>
      <c r="GY30" s="79"/>
      <c r="GZ30" s="77"/>
      <c r="HA30" s="77"/>
      <c r="HB30" s="80">
        <f>IF($C30="",ROUND(MIN(1,IF(Input!$A$11="Weekly",GZ30/(Formulas!$A$3*1),GZ30/(Formulas!$A$3*2))),1),IF(TEXT(ISNUMBER($C30),"#####")="False",ROUND(MIN(1,IF(Input!$A$11="Weekly",GZ30/(Formulas!$A$3*1),GZ30/(Formulas!$A$3*2))),1),ROUND(MIN(1,IF(Input!$A$11="Weekly",GZ30/(Formulas!$A$3*1),GZ30/(Formulas!$A$3*2))),1)*$C30))</f>
        <v>0</v>
      </c>
      <c r="HC30" s="79"/>
      <c r="HD30" s="77"/>
      <c r="HE30" s="77"/>
      <c r="HF30" s="80">
        <f>IF($C30="",ROUND(MIN(1,IF(Input!$A$11="Weekly",HD30/(Formulas!$A$3*1),HD30/(Formulas!$A$3*2))),1),IF(TEXT(ISNUMBER($C30),"#####")="False",ROUND(MIN(1,IF(Input!$A$11="Weekly",HD30/(Formulas!$A$3*1),HD30/(Formulas!$A$3*2))),1),ROUND(MIN(1,IF(Input!$A$11="Weekly",HD30/(Formulas!$A$3*1),HD30/(Formulas!$A$3*2))),1)*$C30))</f>
        <v>0</v>
      </c>
      <c r="HG30" s="79"/>
      <c r="HH30" s="35"/>
      <c r="HI30" s="35">
        <f t="shared" si="0"/>
        <v>0</v>
      </c>
      <c r="HJ30" s="35"/>
      <c r="HK30" s="35">
        <f t="shared" si="1"/>
        <v>0</v>
      </c>
      <c r="HL30" s="35"/>
      <c r="HM30" s="35">
        <f t="shared" si="2"/>
        <v>0</v>
      </c>
      <c r="HN30" s="35"/>
      <c r="HO30" s="35">
        <f t="shared" si="3"/>
        <v>0</v>
      </c>
      <c r="HP30" s="35"/>
      <c r="HQ30" s="35"/>
      <c r="HR30" s="35"/>
      <c r="HS30" s="35"/>
      <c r="HT30" s="35"/>
    </row>
    <row r="31" spans="2:228" x14ac:dyDescent="0.25">
      <c r="B31" s="74"/>
      <c r="D31" s="77"/>
      <c r="E31" s="77"/>
      <c r="F31" s="80">
        <f>IF($C31="",ROUND(MIN(1,IF(Input!$A$11="Weekly",D31/(Formulas!$A$3*1),D31/(Formulas!$A$3*2))),1),IF(TEXT(ISNUMBER($C31),"#####")="False",ROUND(MIN(1,IF(Input!$A$11="Weekly",D31/(Formulas!$A$3*1),D31/(Formulas!$A$3*2))),1),ROUND(MIN(1,IF(Input!$A$11="Weekly",D31/(Formulas!$A$3*1),D31/(Formulas!$A$3*2))),1)*$C31))</f>
        <v>0</v>
      </c>
      <c r="G31" s="101"/>
      <c r="H31" s="77"/>
      <c r="I31" s="77"/>
      <c r="J31" s="80">
        <f>IF($C31="",ROUND(MIN(1,IF(Input!$A$11="Weekly",H31/(Formulas!$A$3*1),H31/(Formulas!$A$3*2))),1),IF(TEXT(ISNUMBER($C31),"#####")="False",ROUND(MIN(1,IF(Input!$A$11="Weekly",H31/(Formulas!$A$3*1),H31/(Formulas!$A$3*2))),1),ROUND(MIN(1,IF(Input!$A$11="Weekly",H31/(Formulas!$A$3*1),H31/(Formulas!$A$3*2))),1)*$C31))</f>
        <v>0</v>
      </c>
      <c r="K31" s="101"/>
      <c r="L31" s="77"/>
      <c r="M31" s="77"/>
      <c r="N31" s="80">
        <f>IF($C31="",ROUND(MIN(1,IF(Input!$A$11="Weekly",L31/(Formulas!$A$3*1),L31/(Formulas!$A$3*2))),1),IF(TEXT(ISNUMBER($C31),"#####")="False",ROUND(MIN(1,IF(Input!$A$11="Weekly",L31/(Formulas!$A$3*1),L31/(Formulas!$A$3*2))),1),ROUND(MIN(1,IF(Input!$A$11="Weekly",L31/(Formulas!$A$3*1),L31/(Formulas!$A$3*2))),1)*$C31))</f>
        <v>0</v>
      </c>
      <c r="O31" s="101"/>
      <c r="P31" s="77"/>
      <c r="Q31" s="77"/>
      <c r="R31" s="80">
        <f>IF($C31="",ROUND(MIN(1,IF(Input!$A$11="Weekly",P31/(Formulas!$A$3*1),P31/(Formulas!$A$3*2))),1),IF(TEXT(ISNUMBER($C31),"#####")="False",ROUND(MIN(1,IF(Input!$A$11="Weekly",P31/(Formulas!$A$3*1),P31/(Formulas!$A$3*2))),1),ROUND(MIN(1,IF(Input!$A$11="Weekly",P31/(Formulas!$A$3*1),P31/(Formulas!$A$3*2))),1)*$C31))</f>
        <v>0</v>
      </c>
      <c r="S31" s="101"/>
      <c r="T31" s="77"/>
      <c r="U31" s="77"/>
      <c r="V31" s="80">
        <f>IF($C31="",ROUND(MIN(1,IF(Input!$A$11="Weekly",T31/(Formulas!$A$3*1),T31/(Formulas!$A$3*2))),1),IF(TEXT(ISNUMBER($C31),"#####")="False",ROUND(MIN(1,IF(Input!$A$11="Weekly",T31/(Formulas!$A$3*1),T31/(Formulas!$A$3*2))),1),ROUND(MIN(1,IF(Input!$A$11="Weekly",T31/(Formulas!$A$3*1),T31/(Formulas!$A$3*2))),1)*$C31))</f>
        <v>0</v>
      </c>
      <c r="W31" s="79"/>
      <c r="X31" s="77"/>
      <c r="Y31" s="77"/>
      <c r="Z31" s="80">
        <f>IF($C31="",ROUND(MIN(1,IF(Input!$A$11="Weekly",X31/(Formulas!$A$3*1),X31/(Formulas!$A$3*2))),1),IF(TEXT(ISNUMBER($C31),"#####")="False",ROUND(MIN(1,IF(Input!$A$11="Weekly",X31/(Formulas!$A$3*1),X31/(Formulas!$A$3*2))),1),ROUND(MIN(1,IF(Input!$A$11="Weekly",X31/(Formulas!$A$3*1),X31/(Formulas!$A$3*2))),1)*$C31))</f>
        <v>0</v>
      </c>
      <c r="AA31" s="101"/>
      <c r="AB31" s="77"/>
      <c r="AC31" s="77"/>
      <c r="AD31" s="80">
        <f>IF($C31="",ROUND(MIN(1,IF(Input!$A$11="Weekly",AB31/(Formulas!$A$3*1),AB31/(Formulas!$A$3*2))),1),IF(TEXT(ISNUMBER($C31),"#####")="False",ROUND(MIN(1,IF(Input!$A$11="Weekly",AB31/(Formulas!$A$3*1),AB31/(Formulas!$A$3*2))),1),ROUND(MIN(1,IF(Input!$A$11="Weekly",AB31/(Formulas!$A$3*1),AB31/(Formulas!$A$3*2))),1)*$C31))</f>
        <v>0</v>
      </c>
      <c r="AE31" s="101"/>
      <c r="AF31" s="77"/>
      <c r="AG31" s="77"/>
      <c r="AH31" s="80">
        <f>IF($C31="",ROUND(MIN(1,IF(Input!$A$11="Weekly",AF31/(Formulas!$A$3*1),AF31/(Formulas!$A$3*2))),1),IF(TEXT(ISNUMBER($C31),"#####")="False",ROUND(MIN(1,IF(Input!$A$11="Weekly",AF31/(Formulas!$A$3*1),AF31/(Formulas!$A$3*2))),1),ROUND(MIN(1,IF(Input!$A$11="Weekly",AF31/(Formulas!$A$3*1),AF31/(Formulas!$A$3*2))),1)*$C31))</f>
        <v>0</v>
      </c>
      <c r="AI31" s="101"/>
      <c r="AJ31" s="77"/>
      <c r="AK31" s="77"/>
      <c r="AL31" s="80">
        <f>IF($C31="",ROUND(MIN(1,IF(Input!$A$11="Weekly",AJ31/(Formulas!$A$3*1),AJ31/(Formulas!$A$3*2))),1),IF(TEXT(ISNUMBER($C31),"#####")="False",ROUND(MIN(1,IF(Input!$A$11="Weekly",AJ31/(Formulas!$A$3*1),AJ31/(Formulas!$A$3*2))),1),ROUND(MIN(1,IF(Input!$A$11="Weekly",AJ31/(Formulas!$A$3*1),AJ31/(Formulas!$A$3*2))),1)*$C31))</f>
        <v>0</v>
      </c>
      <c r="AM31" s="79"/>
      <c r="AN31" s="77"/>
      <c r="AO31" s="77"/>
      <c r="AP31" s="80">
        <f>IF($C31="",ROUND(MIN(1,IF(Input!$A$11="Weekly",AN31/(Formulas!$A$3*1),AN31/(Formulas!$A$3*2))),1),IF(TEXT(ISNUMBER($C31),"#####")="False",ROUND(MIN(1,IF(Input!$A$11="Weekly",AN31/(Formulas!$A$3*1),AN31/(Formulas!$A$3*2))),1),ROUND(MIN(1,IF(Input!$A$11="Weekly",AN31/(Formulas!$A$3*1),AN31/(Formulas!$A$3*2))),1)*$C31))</f>
        <v>0</v>
      </c>
      <c r="AQ31" s="79"/>
      <c r="AR31" s="77"/>
      <c r="AS31" s="77"/>
      <c r="AT31" s="80">
        <f>IF($C31="",ROUND(MIN(1,IF(Input!$A$11="Weekly",AR31/(Formulas!$A$3*1),AR31/(Formulas!$A$3*2))),1),IF(TEXT(ISNUMBER($C31),"#####")="False",ROUND(MIN(1,IF(Input!$A$11="Weekly",AR31/(Formulas!$A$3*1),AR31/(Formulas!$A$3*2))),1),ROUND(MIN(1,IF(Input!$A$11="Weekly",AR31/(Formulas!$A$3*1),AR31/(Formulas!$A$3*2))),1)*$C31))</f>
        <v>0</v>
      </c>
      <c r="AU31" s="79"/>
      <c r="AV31" s="77"/>
      <c r="AW31" s="77"/>
      <c r="AX31" s="80">
        <f>IF($C31="",ROUND(MIN(1,IF(Input!$A$11="Weekly",AV31/(Formulas!$A$3*1),AV31/(Formulas!$A$3*2))),1),IF(TEXT(ISNUMBER($C31),"#####")="False",ROUND(MIN(1,IF(Input!$A$11="Weekly",AV31/(Formulas!$A$3*1),AV31/(Formulas!$A$3*2))),1),ROUND(MIN(1,IF(Input!$A$11="Weekly",AV31/(Formulas!$A$3*1),AV31/(Formulas!$A$3*2))),1)*$C31))</f>
        <v>0</v>
      </c>
      <c r="AY31" s="79"/>
      <c r="AZ31" s="77"/>
      <c r="BA31" s="77"/>
      <c r="BB31" s="80">
        <f>IF($C31="",ROUND(MIN(1,IF(Input!$A$11="Weekly",AZ31/(Formulas!$A$3*1),AZ31/(Formulas!$A$3*2))),1),IF(TEXT(ISNUMBER($C31),"#####")="False",ROUND(MIN(1,IF(Input!$A$11="Weekly",AZ31/(Formulas!$A$3*1),AZ31/(Formulas!$A$3*2))),1),ROUND(MIN(1,IF(Input!$A$11="Weekly",AZ31/(Formulas!$A$3*1),AZ31/(Formulas!$A$3*2))),1)*$C31))</f>
        <v>0</v>
      </c>
      <c r="BC31" s="79"/>
      <c r="BD31" s="77"/>
      <c r="BE31" s="77"/>
      <c r="BF31" s="80">
        <f>IF($C31="",ROUND(MIN(1,IF(Input!$A$11="Weekly",BD31/(Formulas!$A$3*1),BD31/(Formulas!$A$3*2))),1),IF(TEXT(ISNUMBER($C31),"#####")="False",ROUND(MIN(1,IF(Input!$A$11="Weekly",BD31/(Formulas!$A$3*1),BD31/(Formulas!$A$3*2))),1),ROUND(MIN(1,IF(Input!$A$11="Weekly",BD31/(Formulas!$A$3*1),BD31/(Formulas!$A$3*2))),1)*$C31))</f>
        <v>0</v>
      </c>
      <c r="BG31" s="79"/>
      <c r="BH31" s="77"/>
      <c r="BI31" s="77"/>
      <c r="BJ31" s="80">
        <f>IF($C31="",ROUND(MIN(1,IF(Input!$A$11="Weekly",BH31/(Formulas!$A$3*1),BH31/(Formulas!$A$3*2))),1),IF(TEXT(ISNUMBER($C31),"#####")="False",ROUND(MIN(1,IF(Input!$A$11="Weekly",BH31/(Formulas!$A$3*1),BH31/(Formulas!$A$3*2))),1),ROUND(MIN(1,IF(Input!$A$11="Weekly",BH31/(Formulas!$A$3*1),BH31/(Formulas!$A$3*2))),1)*$C31))</f>
        <v>0</v>
      </c>
      <c r="BK31" s="79"/>
      <c r="BL31" s="77"/>
      <c r="BM31" s="77"/>
      <c r="BN31" s="80">
        <f>IF($C31="",ROUND(MIN(1,IF(Input!$A$11="Weekly",BL31/(Formulas!$A$3*1),BL31/(Formulas!$A$3*2))),1),IF(TEXT(ISNUMBER($C31),"#####")="False",ROUND(MIN(1,IF(Input!$A$11="Weekly",BL31/(Formulas!$A$3*1),BL31/(Formulas!$A$3*2))),1),ROUND(MIN(1,IF(Input!$A$11="Weekly",BL31/(Formulas!$A$3*1),BL31/(Formulas!$A$3*2))),1)*$C31))</f>
        <v>0</v>
      </c>
      <c r="BO31" s="79"/>
      <c r="BP31" s="77"/>
      <c r="BQ31" s="77"/>
      <c r="BR31" s="80">
        <f>IF($C31="",ROUND(MIN(1,IF(Input!$A$11="Weekly",BP31/(Formulas!$A$3*1),BP31/(Formulas!$A$3*2))),1),IF(TEXT(ISNUMBER($C31),"#####")="False",ROUND(MIN(1,IF(Input!$A$11="Weekly",BP31/(Formulas!$A$3*1),BP31/(Formulas!$A$3*2))),1),ROUND(MIN(1,IF(Input!$A$11="Weekly",BP31/(Formulas!$A$3*1),BP31/(Formulas!$A$3*2))),1)*$C31))</f>
        <v>0</v>
      </c>
      <c r="BS31" s="79"/>
      <c r="BT31" s="77"/>
      <c r="BU31" s="77"/>
      <c r="BV31" s="80">
        <f>IF($C31="",ROUND(MIN(1,IF(Input!$A$11="Weekly",BT31/(Formulas!$A$3*1),BT31/(Formulas!$A$3*2))),1),IF(TEXT(ISNUMBER($C31),"#####")="False",ROUND(MIN(1,IF(Input!$A$11="Weekly",BT31/(Formulas!$A$3*1),BT31/(Formulas!$A$3*2))),1),ROUND(MIN(1,IF(Input!$A$11="Weekly",BT31/(Formulas!$A$3*1),BT31/(Formulas!$A$3*2))),1)*$C31))</f>
        <v>0</v>
      </c>
      <c r="BW31" s="79"/>
      <c r="BX31" s="77"/>
      <c r="BY31" s="77"/>
      <c r="BZ31" s="80">
        <f>IF($C31="",ROUND(MIN(1,IF(Input!$A$11="Weekly",BX31/(Formulas!$A$3*1),BX31/(Formulas!$A$3*2))),1),IF(TEXT(ISNUMBER($C31),"#####")="False",ROUND(MIN(1,IF(Input!$A$11="Weekly",BX31/(Formulas!$A$3*1),BX31/(Formulas!$A$3*2))),1),ROUND(MIN(1,IF(Input!$A$11="Weekly",BX31/(Formulas!$A$3*1),BX31/(Formulas!$A$3*2))),1)*$C31))</f>
        <v>0</v>
      </c>
      <c r="CA31" s="79"/>
      <c r="CB31" s="77"/>
      <c r="CC31" s="77"/>
      <c r="CD31" s="80">
        <f>IF($C31="",ROUND(MIN(1,IF(Input!$A$11="Weekly",CB31/(Formulas!$A$3*1),CB31/(Formulas!$A$3*2))),1),IF(TEXT(ISNUMBER($C31),"#####")="False",ROUND(MIN(1,IF(Input!$A$11="Weekly",CB31/(Formulas!$A$3*1),CB31/(Formulas!$A$3*2))),1),ROUND(MIN(1,IF(Input!$A$11="Weekly",CB31/(Formulas!$A$3*1),CB31/(Formulas!$A$3*2))),1)*$C31))</f>
        <v>0</v>
      </c>
      <c r="CE31" s="79"/>
      <c r="CF31" s="77"/>
      <c r="CG31" s="77"/>
      <c r="CH31" s="80">
        <f>IF($C31="",ROUND(MIN(1,IF(Input!$A$11="Weekly",CF31/(Formulas!$A$3*1),CF31/(Formulas!$A$3*2))),1),IF(TEXT(ISNUMBER($C31),"#####")="False",ROUND(MIN(1,IF(Input!$A$11="Weekly",CF31/(Formulas!$A$3*1),CF31/(Formulas!$A$3*2))),1),ROUND(MIN(1,IF(Input!$A$11="Weekly",CF31/(Formulas!$A$3*1),CF31/(Formulas!$A$3*2))),1)*$C31))</f>
        <v>0</v>
      </c>
      <c r="CI31" s="79"/>
      <c r="CJ31" s="77"/>
      <c r="CK31" s="77"/>
      <c r="CL31" s="80">
        <f>IF($C31="",ROUND(MIN(1,IF(Input!$A$11="Weekly",CJ31/(Formulas!$A$3*1),CJ31/(Formulas!$A$3*2))),1),IF(TEXT(ISNUMBER($C31),"#####")="False",ROUND(MIN(1,IF(Input!$A$11="Weekly",CJ31/(Formulas!$A$3*1),CJ31/(Formulas!$A$3*2))),1),ROUND(MIN(1,IF(Input!$A$11="Weekly",CJ31/(Formulas!$A$3*1),CJ31/(Formulas!$A$3*2))),1)*$C31))</f>
        <v>0</v>
      </c>
      <c r="CM31" s="79"/>
      <c r="CN31" s="77"/>
      <c r="CO31" s="77"/>
      <c r="CP31" s="80">
        <f>IF($C31="",ROUND(MIN(1,IF(Input!$A$11="Weekly",CN31/(Formulas!$A$3*1),CN31/(Formulas!$A$3*2))),1),IF(TEXT(ISNUMBER($C31),"#####")="False",ROUND(MIN(1,IF(Input!$A$11="Weekly",CN31/(Formulas!$A$3*1),CN31/(Formulas!$A$3*2))),1),ROUND(MIN(1,IF(Input!$A$11="Weekly",CN31/(Formulas!$A$3*1),CN31/(Formulas!$A$3*2))),1)*$C31))</f>
        <v>0</v>
      </c>
      <c r="CQ31" s="79"/>
      <c r="CR31" s="77"/>
      <c r="CS31" s="77"/>
      <c r="CT31" s="80">
        <f>IF($C31="",ROUND(MIN(1,IF(Input!$A$11="Weekly",CR31/(Formulas!$A$3*1),CR31/(Formulas!$A$3*2))),1),IF(TEXT(ISNUMBER($C31),"#####")="False",ROUND(MIN(1,IF(Input!$A$11="Weekly",CR31/(Formulas!$A$3*1),CR31/(Formulas!$A$3*2))),1),ROUND(MIN(1,IF(Input!$A$11="Weekly",CR31/(Formulas!$A$3*1),CR31/(Formulas!$A$3*2))),1)*$C31))</f>
        <v>0</v>
      </c>
      <c r="CU31" s="79"/>
      <c r="CV31" s="77"/>
      <c r="CW31" s="77"/>
      <c r="CX31" s="80">
        <f>IF($C31="",ROUND(MIN(1,IF(Input!$A$11="Weekly",CV31/(Formulas!$A$3*1),CV31/(Formulas!$A$3*2))),1),IF(TEXT(ISNUMBER($C31),"#####")="False",ROUND(MIN(1,IF(Input!$A$11="Weekly",CV31/(Formulas!$A$3*1),CV31/(Formulas!$A$3*2))),1),ROUND(MIN(1,IF(Input!$A$11="Weekly",CV31/(Formulas!$A$3*1),CV31/(Formulas!$A$3*2))),1)*$C31))</f>
        <v>0</v>
      </c>
      <c r="CY31" s="79"/>
      <c r="CZ31" s="77"/>
      <c r="DA31" s="77"/>
      <c r="DB31" s="80">
        <f>IF($C31="",ROUND(MIN(1,IF(Input!$A$11="Weekly",CZ31/(Formulas!$A$3*1),CZ31/(Formulas!$A$3*2))),1),IF(TEXT(ISNUMBER($C31),"#####")="False",ROUND(MIN(1,IF(Input!$A$11="Weekly",CZ31/(Formulas!$A$3*1),CZ31/(Formulas!$A$3*2))),1),ROUND(MIN(1,IF(Input!$A$11="Weekly",CZ31/(Formulas!$A$3*1),CZ31/(Formulas!$A$3*2))),1)*$C31))</f>
        <v>0</v>
      </c>
      <c r="DC31" s="79"/>
      <c r="DD31" s="77"/>
      <c r="DE31" s="77"/>
      <c r="DF31" s="80">
        <f>IF($C31="",ROUND(MIN(1,IF(Input!$A$11="Weekly",DD31/(Formulas!$A$3*1),DD31/(Formulas!$A$3*2))),1),IF(TEXT(ISNUMBER($C31),"#####")="False",ROUND(MIN(1,IF(Input!$A$11="Weekly",DD31/(Formulas!$A$3*1),DD31/(Formulas!$A$3*2))),1),ROUND(MIN(1,IF(Input!$A$11="Weekly",DD31/(Formulas!$A$3*1),DD31/(Formulas!$A$3*2))),1)*$C31))</f>
        <v>0</v>
      </c>
      <c r="DG31" s="79"/>
      <c r="DH31" s="77"/>
      <c r="DI31" s="77"/>
      <c r="DJ31" s="80">
        <f>IF($C31="",ROUND(MIN(1,IF(Input!$A$11="Weekly",DH31/(Formulas!$A$3*1),DH31/(Formulas!$A$3*2))),1),IF(TEXT(ISNUMBER($C31),"#####")="False",ROUND(MIN(1,IF(Input!$A$11="Weekly",DH31/(Formulas!$A$3*1),DH31/(Formulas!$A$3*2))),1),ROUND(MIN(1,IF(Input!$A$11="Weekly",DH31/(Formulas!$A$3*1),DH31/(Formulas!$A$3*2))),1)*$C31))</f>
        <v>0</v>
      </c>
      <c r="DK31" s="79"/>
      <c r="DL31" s="77"/>
      <c r="DM31" s="77"/>
      <c r="DN31" s="80">
        <f>IF($C31="",ROUND(MIN(1,IF(Input!$A$11="Weekly",DL31/(Formulas!$A$3*1),DL31/(Formulas!$A$3*2))),1),IF(TEXT(ISNUMBER($C31),"#####")="False",ROUND(MIN(1,IF(Input!$A$11="Weekly",DL31/(Formulas!$A$3*1),DL31/(Formulas!$A$3*2))),1),ROUND(MIN(1,IF(Input!$A$11="Weekly",DL31/(Formulas!$A$3*1),DL31/(Formulas!$A$3*2))),1)*$C31))</f>
        <v>0</v>
      </c>
      <c r="DO31" s="79"/>
      <c r="DP31" s="77"/>
      <c r="DQ31" s="77"/>
      <c r="DR31" s="80">
        <f>IF($C31="",ROUND(MIN(1,IF(Input!$A$11="Weekly",DP31/(Formulas!$A$3*1),DP31/(Formulas!$A$3*2))),1),IF(TEXT(ISNUMBER($C31),"#####")="False",ROUND(MIN(1,IF(Input!$A$11="Weekly",DP31/(Formulas!$A$3*1),DP31/(Formulas!$A$3*2))),1),ROUND(MIN(1,IF(Input!$A$11="Weekly",DP31/(Formulas!$A$3*1),DP31/(Formulas!$A$3*2))),1)*$C31))</f>
        <v>0</v>
      </c>
      <c r="DS31" s="79"/>
      <c r="DT31" s="77"/>
      <c r="DU31" s="77"/>
      <c r="DV31" s="80">
        <f>IF($C31="",ROUND(MIN(1,IF(Input!$A$11="Weekly",DT31/(Formulas!$A$3*1),DT31/(Formulas!$A$3*2))),1),IF(TEXT(ISNUMBER($C31),"#####")="False",ROUND(MIN(1,IF(Input!$A$11="Weekly",DT31/(Formulas!$A$3*1),DT31/(Formulas!$A$3*2))),1),ROUND(MIN(1,IF(Input!$A$11="Weekly",DT31/(Formulas!$A$3*1),DT31/(Formulas!$A$3*2))),1)*$C31))</f>
        <v>0</v>
      </c>
      <c r="DW31" s="79"/>
      <c r="DX31" s="77"/>
      <c r="DY31" s="77"/>
      <c r="DZ31" s="80">
        <f>IF($C31="",ROUND(MIN(1,IF(Input!$A$11="Weekly",DX31/(Formulas!$A$3*1),DX31/(Formulas!$A$3*2))),1),IF(TEXT(ISNUMBER($C31),"#####")="False",ROUND(MIN(1,IF(Input!$A$11="Weekly",DX31/(Formulas!$A$3*1),DX31/(Formulas!$A$3*2))),1),ROUND(MIN(1,IF(Input!$A$11="Weekly",DX31/(Formulas!$A$3*1),DX31/(Formulas!$A$3*2))),1)*$C31))</f>
        <v>0</v>
      </c>
      <c r="EA31" s="79"/>
      <c r="EB31" s="77"/>
      <c r="EC31" s="77"/>
      <c r="ED31" s="80">
        <f>IF($C31="",ROUND(MIN(1,IF(Input!$A$11="Weekly",EB31/(Formulas!$A$3*1),EB31/(Formulas!$A$3*2))),1),IF(TEXT(ISNUMBER($C31),"#####")="False",ROUND(MIN(1,IF(Input!$A$11="Weekly",EB31/(Formulas!$A$3*1),EB31/(Formulas!$A$3*2))),1),ROUND(MIN(1,IF(Input!$A$11="Weekly",EB31/(Formulas!$A$3*1),EB31/(Formulas!$A$3*2))),1)*$C31))</f>
        <v>0</v>
      </c>
      <c r="EE31" s="79"/>
      <c r="EF31" s="77"/>
      <c r="EG31" s="77"/>
      <c r="EH31" s="80">
        <f>IF($C31="",ROUND(MIN(1,IF(Input!$A$11="Weekly",EF31/(Formulas!$A$3*1),EF31/(Formulas!$A$3*2))),1),IF(TEXT(ISNUMBER($C31),"#####")="False",ROUND(MIN(1,IF(Input!$A$11="Weekly",EF31/(Formulas!$A$3*1),EF31/(Formulas!$A$3*2))),1),ROUND(MIN(1,IF(Input!$A$11="Weekly",EF31/(Formulas!$A$3*1),EF31/(Formulas!$A$3*2))),1)*$C31))</f>
        <v>0</v>
      </c>
      <c r="EI31" s="79"/>
      <c r="EJ31" s="77"/>
      <c r="EK31" s="77"/>
      <c r="EL31" s="80">
        <f>IF($C31="",ROUND(MIN(1,IF(Input!$A$11="Weekly",EJ31/(Formulas!$A$3*1),EJ31/(Formulas!$A$3*2))),1),IF(TEXT(ISNUMBER($C31),"#####")="False",ROUND(MIN(1,IF(Input!$A$11="Weekly",EJ31/(Formulas!$A$3*1),EJ31/(Formulas!$A$3*2))),1),ROUND(MIN(1,IF(Input!$A$11="Weekly",EJ31/(Formulas!$A$3*1),EJ31/(Formulas!$A$3*2))),1)*$C31))</f>
        <v>0</v>
      </c>
      <c r="EM31" s="79"/>
      <c r="EN31" s="77"/>
      <c r="EO31" s="77"/>
      <c r="EP31" s="80">
        <f>IF($C31="",ROUND(MIN(1,IF(Input!$A$11="Weekly",EN31/(Formulas!$A$3*1),EN31/(Formulas!$A$3*2))),1),IF(TEXT(ISNUMBER($C31),"#####")="False",ROUND(MIN(1,IF(Input!$A$11="Weekly",EN31/(Formulas!$A$3*1),EN31/(Formulas!$A$3*2))),1),ROUND(MIN(1,IF(Input!$A$11="Weekly",EN31/(Formulas!$A$3*1),EN31/(Formulas!$A$3*2))),1)*$C31))</f>
        <v>0</v>
      </c>
      <c r="EQ31" s="79"/>
      <c r="ER31" s="77"/>
      <c r="ES31" s="77"/>
      <c r="ET31" s="80">
        <f>IF($C31="",ROUND(MIN(1,IF(Input!$A$11="Weekly",ER31/(Formulas!$A$3*1),ER31/(Formulas!$A$3*2))),1),IF(TEXT(ISNUMBER($C31),"#####")="False",ROUND(MIN(1,IF(Input!$A$11="Weekly",ER31/(Formulas!$A$3*1),ER31/(Formulas!$A$3*2))),1),ROUND(MIN(1,IF(Input!$A$11="Weekly",ER31/(Formulas!$A$3*1),ER31/(Formulas!$A$3*2))),1)*$C31))</f>
        <v>0</v>
      </c>
      <c r="EU31" s="79"/>
      <c r="EV31" s="77"/>
      <c r="EW31" s="77"/>
      <c r="EX31" s="80">
        <f>IF($C31="",ROUND(MIN(1,IF(Input!$A$11="Weekly",EV31/(Formulas!$A$3*1),EV31/(Formulas!$A$3*2))),1),IF(TEXT(ISNUMBER($C31),"#####")="False",ROUND(MIN(1,IF(Input!$A$11="Weekly",EV31/(Formulas!$A$3*1),EV31/(Formulas!$A$3*2))),1),ROUND(MIN(1,IF(Input!$A$11="Weekly",EV31/(Formulas!$A$3*1),EV31/(Formulas!$A$3*2))),1)*$C31))</f>
        <v>0</v>
      </c>
      <c r="EY31" s="79"/>
      <c r="EZ31" s="77"/>
      <c r="FA31" s="77"/>
      <c r="FB31" s="80">
        <f>IF($C31="",ROUND(MIN(1,IF(Input!$A$11="Weekly",EZ31/(Formulas!$A$3*1),EZ31/(Formulas!$A$3*2))),1),IF(TEXT(ISNUMBER($C31),"#####")="False",ROUND(MIN(1,IF(Input!$A$11="Weekly",EZ31/(Formulas!$A$3*1),EZ31/(Formulas!$A$3*2))),1),ROUND(MIN(1,IF(Input!$A$11="Weekly",EZ31/(Formulas!$A$3*1),EZ31/(Formulas!$A$3*2))),1)*$C31))</f>
        <v>0</v>
      </c>
      <c r="FC31" s="79"/>
      <c r="FD31" s="77"/>
      <c r="FE31" s="77"/>
      <c r="FF31" s="80">
        <f>IF($C31="",ROUND(MIN(1,IF(Input!$A$11="Weekly",FD31/(Formulas!$A$3*1),FD31/(Formulas!$A$3*2))),1),IF(TEXT(ISNUMBER($C31),"#####")="False",ROUND(MIN(1,IF(Input!$A$11="Weekly",FD31/(Formulas!$A$3*1),FD31/(Formulas!$A$3*2))),1),ROUND(MIN(1,IF(Input!$A$11="Weekly",FD31/(Formulas!$A$3*1),FD31/(Formulas!$A$3*2))),1)*$C31))</f>
        <v>0</v>
      </c>
      <c r="FG31" s="79"/>
      <c r="FH31" s="77"/>
      <c r="FI31" s="77"/>
      <c r="FJ31" s="80">
        <f>IF($C31="",ROUND(MIN(1,IF(Input!$A$11="Weekly",FH31/(Formulas!$A$3*1),FH31/(Formulas!$A$3*2))),1),IF(TEXT(ISNUMBER($C31),"#####")="False",ROUND(MIN(1,IF(Input!$A$11="Weekly",FH31/(Formulas!$A$3*1),FH31/(Formulas!$A$3*2))),1),ROUND(MIN(1,IF(Input!$A$11="Weekly",FH31/(Formulas!$A$3*1),FH31/(Formulas!$A$3*2))),1)*$C31))</f>
        <v>0</v>
      </c>
      <c r="FK31" s="79"/>
      <c r="FL31" s="77"/>
      <c r="FM31" s="77"/>
      <c r="FN31" s="80">
        <f>IF($C31="",ROUND(MIN(1,IF(Input!$A$11="Weekly",FL31/(Formulas!$A$3*1),FL31/(Formulas!$A$3*2))),1),IF(TEXT(ISNUMBER($C31),"#####")="False",ROUND(MIN(1,IF(Input!$A$11="Weekly",FL31/(Formulas!$A$3*1),FL31/(Formulas!$A$3*2))),1),ROUND(MIN(1,IF(Input!$A$11="Weekly",FL31/(Formulas!$A$3*1),FL31/(Formulas!$A$3*2))),1)*$C31))</f>
        <v>0</v>
      </c>
      <c r="FO31" s="79"/>
      <c r="FP31" s="77"/>
      <c r="FQ31" s="77"/>
      <c r="FR31" s="80">
        <f>IF($C31="",ROUND(MIN(1,IF(Input!$A$11="Weekly",FP31/(Formulas!$A$3*1),FP31/(Formulas!$A$3*2))),1),IF(TEXT(ISNUMBER($C31),"#####")="False",ROUND(MIN(1,IF(Input!$A$11="Weekly",FP31/(Formulas!$A$3*1),FP31/(Formulas!$A$3*2))),1),ROUND(MIN(1,IF(Input!$A$11="Weekly",FP31/(Formulas!$A$3*1),FP31/(Formulas!$A$3*2))),1)*$C31))</f>
        <v>0</v>
      </c>
      <c r="FS31" s="79"/>
      <c r="FT31" s="77"/>
      <c r="FU31" s="77"/>
      <c r="FV31" s="80">
        <f>IF($C31="",ROUND(MIN(1,IF(Input!$A$11="Weekly",FT31/(Formulas!$A$3*1),FT31/(Formulas!$A$3*2))),1),IF(TEXT(ISNUMBER($C31),"#####")="False",ROUND(MIN(1,IF(Input!$A$11="Weekly",FT31/(Formulas!$A$3*1),FT31/(Formulas!$A$3*2))),1),ROUND(MIN(1,IF(Input!$A$11="Weekly",FT31/(Formulas!$A$3*1),FT31/(Formulas!$A$3*2))),1)*$C31))</f>
        <v>0</v>
      </c>
      <c r="FW31" s="79"/>
      <c r="FX31" s="77"/>
      <c r="FY31" s="77"/>
      <c r="FZ31" s="80">
        <f>IF($C31="",ROUND(MIN(1,IF(Input!$A$11="Weekly",FX31/(Formulas!$A$3*1),FX31/(Formulas!$A$3*2))),1),IF(TEXT(ISNUMBER($C31),"#####")="False",ROUND(MIN(1,IF(Input!$A$11="Weekly",FX31/(Formulas!$A$3*1),FX31/(Formulas!$A$3*2))),1),ROUND(MIN(1,IF(Input!$A$11="Weekly",FX31/(Formulas!$A$3*1),FX31/(Formulas!$A$3*2))),1)*$C31))</f>
        <v>0</v>
      </c>
      <c r="GA31" s="79"/>
      <c r="GB31" s="77"/>
      <c r="GC31" s="77"/>
      <c r="GD31" s="80">
        <f>IF($C31="",ROUND(MIN(1,IF(Input!$A$11="Weekly",GB31/(Formulas!$A$3*1),GB31/(Formulas!$A$3*2))),1),IF(TEXT(ISNUMBER($C31),"#####")="False",ROUND(MIN(1,IF(Input!$A$11="Weekly",GB31/(Formulas!$A$3*1),GB31/(Formulas!$A$3*2))),1),ROUND(MIN(1,IF(Input!$A$11="Weekly",GB31/(Formulas!$A$3*1),GB31/(Formulas!$A$3*2))),1)*$C31))</f>
        <v>0</v>
      </c>
      <c r="GE31" s="79"/>
      <c r="GF31" s="77"/>
      <c r="GG31" s="77"/>
      <c r="GH31" s="80">
        <f>IF($C31="",ROUND(MIN(1,IF(Input!$A$11="Weekly",GF31/(Formulas!$A$3*1),GF31/(Formulas!$A$3*2))),1),IF(TEXT(ISNUMBER($C31),"#####")="False",ROUND(MIN(1,IF(Input!$A$11="Weekly",GF31/(Formulas!$A$3*1),GF31/(Formulas!$A$3*2))),1),ROUND(MIN(1,IF(Input!$A$11="Weekly",GF31/(Formulas!$A$3*1),GF31/(Formulas!$A$3*2))),1)*$C31))</f>
        <v>0</v>
      </c>
      <c r="GI31" s="79"/>
      <c r="GJ31" s="77"/>
      <c r="GK31" s="77"/>
      <c r="GL31" s="80">
        <f>IF($C31="",ROUND(MIN(1,IF(Input!$A$11="Weekly",GJ31/(Formulas!$A$3*1),GJ31/(Formulas!$A$3*2))),1),IF(TEXT(ISNUMBER($C31),"#####")="False",ROUND(MIN(1,IF(Input!$A$11="Weekly",GJ31/(Formulas!$A$3*1),GJ31/(Formulas!$A$3*2))),1),ROUND(MIN(1,IF(Input!$A$11="Weekly",GJ31/(Formulas!$A$3*1),GJ31/(Formulas!$A$3*2))),1)*$C31))</f>
        <v>0</v>
      </c>
      <c r="GM31" s="79"/>
      <c r="GN31" s="77"/>
      <c r="GO31" s="77"/>
      <c r="GP31" s="80">
        <f>IF($C31="",ROUND(MIN(1,IF(Input!$A$11="Weekly",GN31/(Formulas!$A$3*1),GN31/(Formulas!$A$3*2))),1),IF(TEXT(ISNUMBER($C31),"#####")="False",ROUND(MIN(1,IF(Input!$A$11="Weekly",GN31/(Formulas!$A$3*1),GN31/(Formulas!$A$3*2))),1),ROUND(MIN(1,IF(Input!$A$11="Weekly",GN31/(Formulas!$A$3*1),GN31/(Formulas!$A$3*2))),1)*$C31))</f>
        <v>0</v>
      </c>
      <c r="GQ31" s="79"/>
      <c r="GR31" s="77"/>
      <c r="GS31" s="77"/>
      <c r="GT31" s="80">
        <f>IF($C31="",ROUND(MIN(1,IF(Input!$A$11="Weekly",GR31/(Formulas!$A$3*1),GR31/(Formulas!$A$3*2))),1),IF(TEXT(ISNUMBER($C31),"#####")="False",ROUND(MIN(1,IF(Input!$A$11="Weekly",GR31/(Formulas!$A$3*1),GR31/(Formulas!$A$3*2))),1),ROUND(MIN(1,IF(Input!$A$11="Weekly",GR31/(Formulas!$A$3*1),GR31/(Formulas!$A$3*2))),1)*$C31))</f>
        <v>0</v>
      </c>
      <c r="GU31" s="79"/>
      <c r="GV31" s="77"/>
      <c r="GW31" s="77"/>
      <c r="GX31" s="80">
        <f>IF($C31="",ROUND(MIN(1,IF(Input!$A$11="Weekly",GV31/(Formulas!$A$3*1),GV31/(Formulas!$A$3*2))),1),IF(TEXT(ISNUMBER($C31),"#####")="False",ROUND(MIN(1,IF(Input!$A$11="Weekly",GV31/(Formulas!$A$3*1),GV31/(Formulas!$A$3*2))),1),ROUND(MIN(1,IF(Input!$A$11="Weekly",GV31/(Formulas!$A$3*1),GV31/(Formulas!$A$3*2))),1)*$C31))</f>
        <v>0</v>
      </c>
      <c r="GY31" s="79"/>
      <c r="GZ31" s="77"/>
      <c r="HA31" s="77"/>
      <c r="HB31" s="80">
        <f>IF($C31="",ROUND(MIN(1,IF(Input!$A$11="Weekly",GZ31/(Formulas!$A$3*1),GZ31/(Formulas!$A$3*2))),1),IF(TEXT(ISNUMBER($C31),"#####")="False",ROUND(MIN(1,IF(Input!$A$11="Weekly",GZ31/(Formulas!$A$3*1),GZ31/(Formulas!$A$3*2))),1),ROUND(MIN(1,IF(Input!$A$11="Weekly",GZ31/(Formulas!$A$3*1),GZ31/(Formulas!$A$3*2))),1)*$C31))</f>
        <v>0</v>
      </c>
      <c r="HC31" s="79"/>
      <c r="HD31" s="77"/>
      <c r="HE31" s="77"/>
      <c r="HF31" s="80">
        <f>IF($C31="",ROUND(MIN(1,IF(Input!$A$11="Weekly",HD31/(Formulas!$A$3*1),HD31/(Formulas!$A$3*2))),1),IF(TEXT(ISNUMBER($C31),"#####")="False",ROUND(MIN(1,IF(Input!$A$11="Weekly",HD31/(Formulas!$A$3*1),HD31/(Formulas!$A$3*2))),1),ROUND(MIN(1,IF(Input!$A$11="Weekly",HD31/(Formulas!$A$3*1),HD31/(Formulas!$A$3*2))),1)*$C31))</f>
        <v>0</v>
      </c>
      <c r="HG31" s="79"/>
      <c r="HH31" s="35"/>
      <c r="HI31" s="35">
        <f t="shared" si="0"/>
        <v>0</v>
      </c>
      <c r="HJ31" s="35"/>
      <c r="HK31" s="35">
        <f t="shared" si="1"/>
        <v>0</v>
      </c>
      <c r="HL31" s="35"/>
      <c r="HM31" s="35">
        <f t="shared" si="2"/>
        <v>0</v>
      </c>
      <c r="HN31" s="35"/>
      <c r="HO31" s="35">
        <f t="shared" si="3"/>
        <v>0</v>
      </c>
      <c r="HP31" s="35"/>
      <c r="HQ31" s="35"/>
      <c r="HR31" s="35"/>
      <c r="HS31" s="35"/>
      <c r="HT31" s="35"/>
    </row>
    <row r="32" spans="2:228" x14ac:dyDescent="0.25">
      <c r="B32" s="74"/>
      <c r="D32" s="77"/>
      <c r="E32" s="77"/>
      <c r="F32" s="80">
        <f>IF($C32="",ROUND(MIN(1,IF(Input!$A$11="Weekly",D32/(Formulas!$A$3*1),D32/(Formulas!$A$3*2))),1),IF(TEXT(ISNUMBER($C32),"#####")="False",ROUND(MIN(1,IF(Input!$A$11="Weekly",D32/(Formulas!$A$3*1),D32/(Formulas!$A$3*2))),1),ROUND(MIN(1,IF(Input!$A$11="Weekly",D32/(Formulas!$A$3*1),D32/(Formulas!$A$3*2))),1)*$C32))</f>
        <v>0</v>
      </c>
      <c r="G32" s="101"/>
      <c r="H32" s="77"/>
      <c r="I32" s="77"/>
      <c r="J32" s="80">
        <f>IF($C32="",ROUND(MIN(1,IF(Input!$A$11="Weekly",H32/(Formulas!$A$3*1),H32/(Formulas!$A$3*2))),1),IF(TEXT(ISNUMBER($C32),"#####")="False",ROUND(MIN(1,IF(Input!$A$11="Weekly",H32/(Formulas!$A$3*1),H32/(Formulas!$A$3*2))),1),ROUND(MIN(1,IF(Input!$A$11="Weekly",H32/(Formulas!$A$3*1),H32/(Formulas!$A$3*2))),1)*$C32))</f>
        <v>0</v>
      </c>
      <c r="K32" s="101"/>
      <c r="L32" s="77"/>
      <c r="M32" s="77"/>
      <c r="N32" s="80">
        <f>IF($C32="",ROUND(MIN(1,IF(Input!$A$11="Weekly",L32/(Formulas!$A$3*1),L32/(Formulas!$A$3*2))),1),IF(TEXT(ISNUMBER($C32),"#####")="False",ROUND(MIN(1,IF(Input!$A$11="Weekly",L32/(Formulas!$A$3*1),L32/(Formulas!$A$3*2))),1),ROUND(MIN(1,IF(Input!$A$11="Weekly",L32/(Formulas!$A$3*1),L32/(Formulas!$A$3*2))),1)*$C32))</f>
        <v>0</v>
      </c>
      <c r="O32" s="101"/>
      <c r="P32" s="77"/>
      <c r="Q32" s="77"/>
      <c r="R32" s="80">
        <f>IF($C32="",ROUND(MIN(1,IF(Input!$A$11="Weekly",P32/(Formulas!$A$3*1),P32/(Formulas!$A$3*2))),1),IF(TEXT(ISNUMBER($C32),"#####")="False",ROUND(MIN(1,IF(Input!$A$11="Weekly",P32/(Formulas!$A$3*1),P32/(Formulas!$A$3*2))),1),ROUND(MIN(1,IF(Input!$A$11="Weekly",P32/(Formulas!$A$3*1),P32/(Formulas!$A$3*2))),1)*$C32))</f>
        <v>0</v>
      </c>
      <c r="S32" s="101"/>
      <c r="T32" s="77"/>
      <c r="U32" s="77"/>
      <c r="V32" s="80">
        <f>IF($C32="",ROUND(MIN(1,IF(Input!$A$11="Weekly",T32/(Formulas!$A$3*1),T32/(Formulas!$A$3*2))),1),IF(TEXT(ISNUMBER($C32),"#####")="False",ROUND(MIN(1,IF(Input!$A$11="Weekly",T32/(Formulas!$A$3*1),T32/(Formulas!$A$3*2))),1),ROUND(MIN(1,IF(Input!$A$11="Weekly",T32/(Formulas!$A$3*1),T32/(Formulas!$A$3*2))),1)*$C32))</f>
        <v>0</v>
      </c>
      <c r="W32" s="79"/>
      <c r="X32" s="77"/>
      <c r="Y32" s="77"/>
      <c r="Z32" s="80">
        <f>IF($C32="",ROUND(MIN(1,IF(Input!$A$11="Weekly",X32/(Formulas!$A$3*1),X32/(Formulas!$A$3*2))),1),IF(TEXT(ISNUMBER($C32),"#####")="False",ROUND(MIN(1,IF(Input!$A$11="Weekly",X32/(Formulas!$A$3*1),X32/(Formulas!$A$3*2))),1),ROUND(MIN(1,IF(Input!$A$11="Weekly",X32/(Formulas!$A$3*1),X32/(Formulas!$A$3*2))),1)*$C32))</f>
        <v>0</v>
      </c>
      <c r="AA32" s="101"/>
      <c r="AB32" s="77"/>
      <c r="AC32" s="77"/>
      <c r="AD32" s="80">
        <f>IF($C32="",ROUND(MIN(1,IF(Input!$A$11="Weekly",AB32/(Formulas!$A$3*1),AB32/(Formulas!$A$3*2))),1),IF(TEXT(ISNUMBER($C32),"#####")="False",ROUND(MIN(1,IF(Input!$A$11="Weekly",AB32/(Formulas!$A$3*1),AB32/(Formulas!$A$3*2))),1),ROUND(MIN(1,IF(Input!$A$11="Weekly",AB32/(Formulas!$A$3*1),AB32/(Formulas!$A$3*2))),1)*$C32))</f>
        <v>0</v>
      </c>
      <c r="AE32" s="101"/>
      <c r="AF32" s="77"/>
      <c r="AG32" s="77"/>
      <c r="AH32" s="80">
        <f>IF($C32="",ROUND(MIN(1,IF(Input!$A$11="Weekly",AF32/(Formulas!$A$3*1),AF32/(Formulas!$A$3*2))),1),IF(TEXT(ISNUMBER($C32),"#####")="False",ROUND(MIN(1,IF(Input!$A$11="Weekly",AF32/(Formulas!$A$3*1),AF32/(Formulas!$A$3*2))),1),ROUND(MIN(1,IF(Input!$A$11="Weekly",AF32/(Formulas!$A$3*1),AF32/(Formulas!$A$3*2))),1)*$C32))</f>
        <v>0</v>
      </c>
      <c r="AI32" s="101"/>
      <c r="AJ32" s="77"/>
      <c r="AK32" s="77"/>
      <c r="AL32" s="80">
        <f>IF($C32="",ROUND(MIN(1,IF(Input!$A$11="Weekly",AJ32/(Formulas!$A$3*1),AJ32/(Formulas!$A$3*2))),1),IF(TEXT(ISNUMBER($C32),"#####")="False",ROUND(MIN(1,IF(Input!$A$11="Weekly",AJ32/(Formulas!$A$3*1),AJ32/(Formulas!$A$3*2))),1),ROUND(MIN(1,IF(Input!$A$11="Weekly",AJ32/(Formulas!$A$3*1),AJ32/(Formulas!$A$3*2))),1)*$C32))</f>
        <v>0</v>
      </c>
      <c r="AM32" s="79"/>
      <c r="AN32" s="77"/>
      <c r="AO32" s="77"/>
      <c r="AP32" s="80">
        <f>IF($C32="",ROUND(MIN(1,IF(Input!$A$11="Weekly",AN32/(Formulas!$A$3*1),AN32/(Formulas!$A$3*2))),1),IF(TEXT(ISNUMBER($C32),"#####")="False",ROUND(MIN(1,IF(Input!$A$11="Weekly",AN32/(Formulas!$A$3*1),AN32/(Formulas!$A$3*2))),1),ROUND(MIN(1,IF(Input!$A$11="Weekly",AN32/(Formulas!$A$3*1),AN32/(Formulas!$A$3*2))),1)*$C32))</f>
        <v>0</v>
      </c>
      <c r="AQ32" s="79"/>
      <c r="AR32" s="77"/>
      <c r="AS32" s="77"/>
      <c r="AT32" s="80">
        <f>IF($C32="",ROUND(MIN(1,IF(Input!$A$11="Weekly",AR32/(Formulas!$A$3*1),AR32/(Formulas!$A$3*2))),1),IF(TEXT(ISNUMBER($C32),"#####")="False",ROUND(MIN(1,IF(Input!$A$11="Weekly",AR32/(Formulas!$A$3*1),AR32/(Formulas!$A$3*2))),1),ROUND(MIN(1,IF(Input!$A$11="Weekly",AR32/(Formulas!$A$3*1),AR32/(Formulas!$A$3*2))),1)*$C32))</f>
        <v>0</v>
      </c>
      <c r="AU32" s="79"/>
      <c r="AV32" s="77"/>
      <c r="AW32" s="77"/>
      <c r="AX32" s="80">
        <f>IF($C32="",ROUND(MIN(1,IF(Input!$A$11="Weekly",AV32/(Formulas!$A$3*1),AV32/(Formulas!$A$3*2))),1),IF(TEXT(ISNUMBER($C32),"#####")="False",ROUND(MIN(1,IF(Input!$A$11="Weekly",AV32/(Formulas!$A$3*1),AV32/(Formulas!$A$3*2))),1),ROUND(MIN(1,IF(Input!$A$11="Weekly",AV32/(Formulas!$A$3*1),AV32/(Formulas!$A$3*2))),1)*$C32))</f>
        <v>0</v>
      </c>
      <c r="AY32" s="79"/>
      <c r="AZ32" s="77"/>
      <c r="BA32" s="77"/>
      <c r="BB32" s="80">
        <f>IF($C32="",ROUND(MIN(1,IF(Input!$A$11="Weekly",AZ32/(Formulas!$A$3*1),AZ32/(Formulas!$A$3*2))),1),IF(TEXT(ISNUMBER($C32),"#####")="False",ROUND(MIN(1,IF(Input!$A$11="Weekly",AZ32/(Formulas!$A$3*1),AZ32/(Formulas!$A$3*2))),1),ROUND(MIN(1,IF(Input!$A$11="Weekly",AZ32/(Formulas!$A$3*1),AZ32/(Formulas!$A$3*2))),1)*$C32))</f>
        <v>0</v>
      </c>
      <c r="BC32" s="79"/>
      <c r="BD32" s="77"/>
      <c r="BE32" s="77"/>
      <c r="BF32" s="80">
        <f>IF($C32="",ROUND(MIN(1,IF(Input!$A$11="Weekly",BD32/(Formulas!$A$3*1),BD32/(Formulas!$A$3*2))),1),IF(TEXT(ISNUMBER($C32),"#####")="False",ROUND(MIN(1,IF(Input!$A$11="Weekly",BD32/(Formulas!$A$3*1),BD32/(Formulas!$A$3*2))),1),ROUND(MIN(1,IF(Input!$A$11="Weekly",BD32/(Formulas!$A$3*1),BD32/(Formulas!$A$3*2))),1)*$C32))</f>
        <v>0</v>
      </c>
      <c r="BG32" s="79"/>
      <c r="BH32" s="77"/>
      <c r="BI32" s="77"/>
      <c r="BJ32" s="80">
        <f>IF($C32="",ROUND(MIN(1,IF(Input!$A$11="Weekly",BH32/(Formulas!$A$3*1),BH32/(Formulas!$A$3*2))),1),IF(TEXT(ISNUMBER($C32),"#####")="False",ROUND(MIN(1,IF(Input!$A$11="Weekly",BH32/(Formulas!$A$3*1),BH32/(Formulas!$A$3*2))),1),ROUND(MIN(1,IF(Input!$A$11="Weekly",BH32/(Formulas!$A$3*1),BH32/(Formulas!$A$3*2))),1)*$C32))</f>
        <v>0</v>
      </c>
      <c r="BK32" s="79"/>
      <c r="BL32" s="77"/>
      <c r="BM32" s="77"/>
      <c r="BN32" s="80">
        <f>IF($C32="",ROUND(MIN(1,IF(Input!$A$11="Weekly",BL32/(Formulas!$A$3*1),BL32/(Formulas!$A$3*2))),1),IF(TEXT(ISNUMBER($C32),"#####")="False",ROUND(MIN(1,IF(Input!$A$11="Weekly",BL32/(Formulas!$A$3*1),BL32/(Formulas!$A$3*2))),1),ROUND(MIN(1,IF(Input!$A$11="Weekly",BL32/(Formulas!$A$3*1),BL32/(Formulas!$A$3*2))),1)*$C32))</f>
        <v>0</v>
      </c>
      <c r="BO32" s="79"/>
      <c r="BP32" s="77"/>
      <c r="BQ32" s="77"/>
      <c r="BR32" s="80">
        <f>IF($C32="",ROUND(MIN(1,IF(Input!$A$11="Weekly",BP32/(Formulas!$A$3*1),BP32/(Formulas!$A$3*2))),1),IF(TEXT(ISNUMBER($C32),"#####")="False",ROUND(MIN(1,IF(Input!$A$11="Weekly",BP32/(Formulas!$A$3*1),BP32/(Formulas!$A$3*2))),1),ROUND(MIN(1,IF(Input!$A$11="Weekly",BP32/(Formulas!$A$3*1),BP32/(Formulas!$A$3*2))),1)*$C32))</f>
        <v>0</v>
      </c>
      <c r="BS32" s="79"/>
      <c r="BT32" s="77"/>
      <c r="BU32" s="77"/>
      <c r="BV32" s="80">
        <f>IF($C32="",ROUND(MIN(1,IF(Input!$A$11="Weekly",BT32/(Formulas!$A$3*1),BT32/(Formulas!$A$3*2))),1),IF(TEXT(ISNUMBER($C32),"#####")="False",ROUND(MIN(1,IF(Input!$A$11="Weekly",BT32/(Formulas!$A$3*1),BT32/(Formulas!$A$3*2))),1),ROUND(MIN(1,IF(Input!$A$11="Weekly",BT32/(Formulas!$A$3*1),BT32/(Formulas!$A$3*2))),1)*$C32))</f>
        <v>0</v>
      </c>
      <c r="BW32" s="79"/>
      <c r="BX32" s="77"/>
      <c r="BY32" s="77"/>
      <c r="BZ32" s="80">
        <f>IF($C32="",ROUND(MIN(1,IF(Input!$A$11="Weekly",BX32/(Formulas!$A$3*1),BX32/(Formulas!$A$3*2))),1),IF(TEXT(ISNUMBER($C32),"#####")="False",ROUND(MIN(1,IF(Input!$A$11="Weekly",BX32/(Formulas!$A$3*1),BX32/(Formulas!$A$3*2))),1),ROUND(MIN(1,IF(Input!$A$11="Weekly",BX32/(Formulas!$A$3*1),BX32/(Formulas!$A$3*2))),1)*$C32))</f>
        <v>0</v>
      </c>
      <c r="CA32" s="79"/>
      <c r="CB32" s="77"/>
      <c r="CC32" s="77"/>
      <c r="CD32" s="80">
        <f>IF($C32="",ROUND(MIN(1,IF(Input!$A$11="Weekly",CB32/(Formulas!$A$3*1),CB32/(Formulas!$A$3*2))),1),IF(TEXT(ISNUMBER($C32),"#####")="False",ROUND(MIN(1,IF(Input!$A$11="Weekly",CB32/(Formulas!$A$3*1),CB32/(Formulas!$A$3*2))),1),ROUND(MIN(1,IF(Input!$A$11="Weekly",CB32/(Formulas!$A$3*1),CB32/(Formulas!$A$3*2))),1)*$C32))</f>
        <v>0</v>
      </c>
      <c r="CE32" s="79"/>
      <c r="CF32" s="77"/>
      <c r="CG32" s="77"/>
      <c r="CH32" s="80">
        <f>IF($C32="",ROUND(MIN(1,IF(Input!$A$11="Weekly",CF32/(Formulas!$A$3*1),CF32/(Formulas!$A$3*2))),1),IF(TEXT(ISNUMBER($C32),"#####")="False",ROUND(MIN(1,IF(Input!$A$11="Weekly",CF32/(Formulas!$A$3*1),CF32/(Formulas!$A$3*2))),1),ROUND(MIN(1,IF(Input!$A$11="Weekly",CF32/(Formulas!$A$3*1),CF32/(Formulas!$A$3*2))),1)*$C32))</f>
        <v>0</v>
      </c>
      <c r="CI32" s="79"/>
      <c r="CJ32" s="77"/>
      <c r="CK32" s="77"/>
      <c r="CL32" s="80">
        <f>IF($C32="",ROUND(MIN(1,IF(Input!$A$11="Weekly",CJ32/(Formulas!$A$3*1),CJ32/(Formulas!$A$3*2))),1),IF(TEXT(ISNUMBER($C32),"#####")="False",ROUND(MIN(1,IF(Input!$A$11="Weekly",CJ32/(Formulas!$A$3*1),CJ32/(Formulas!$A$3*2))),1),ROUND(MIN(1,IF(Input!$A$11="Weekly",CJ32/(Formulas!$A$3*1),CJ32/(Formulas!$A$3*2))),1)*$C32))</f>
        <v>0</v>
      </c>
      <c r="CM32" s="79"/>
      <c r="CN32" s="77"/>
      <c r="CO32" s="77"/>
      <c r="CP32" s="80">
        <f>IF($C32="",ROUND(MIN(1,IF(Input!$A$11="Weekly",CN32/(Formulas!$A$3*1),CN32/(Formulas!$A$3*2))),1),IF(TEXT(ISNUMBER($C32),"#####")="False",ROUND(MIN(1,IF(Input!$A$11="Weekly",CN32/(Formulas!$A$3*1),CN32/(Formulas!$A$3*2))),1),ROUND(MIN(1,IF(Input!$A$11="Weekly",CN32/(Formulas!$A$3*1),CN32/(Formulas!$A$3*2))),1)*$C32))</f>
        <v>0</v>
      </c>
      <c r="CQ32" s="79"/>
      <c r="CR32" s="77"/>
      <c r="CS32" s="77"/>
      <c r="CT32" s="80">
        <f>IF($C32="",ROUND(MIN(1,IF(Input!$A$11="Weekly",CR32/(Formulas!$A$3*1),CR32/(Formulas!$A$3*2))),1),IF(TEXT(ISNUMBER($C32),"#####")="False",ROUND(MIN(1,IF(Input!$A$11="Weekly",CR32/(Formulas!$A$3*1),CR32/(Formulas!$A$3*2))),1),ROUND(MIN(1,IF(Input!$A$11="Weekly",CR32/(Formulas!$A$3*1),CR32/(Formulas!$A$3*2))),1)*$C32))</f>
        <v>0</v>
      </c>
      <c r="CU32" s="79"/>
      <c r="CV32" s="77"/>
      <c r="CW32" s="77"/>
      <c r="CX32" s="80">
        <f>IF($C32="",ROUND(MIN(1,IF(Input!$A$11="Weekly",CV32/(Formulas!$A$3*1),CV32/(Formulas!$A$3*2))),1),IF(TEXT(ISNUMBER($C32),"#####")="False",ROUND(MIN(1,IF(Input!$A$11="Weekly",CV32/(Formulas!$A$3*1),CV32/(Formulas!$A$3*2))),1),ROUND(MIN(1,IF(Input!$A$11="Weekly",CV32/(Formulas!$A$3*1),CV32/(Formulas!$A$3*2))),1)*$C32))</f>
        <v>0</v>
      </c>
      <c r="CY32" s="79"/>
      <c r="CZ32" s="77"/>
      <c r="DA32" s="77"/>
      <c r="DB32" s="80">
        <f>IF($C32="",ROUND(MIN(1,IF(Input!$A$11="Weekly",CZ32/(Formulas!$A$3*1),CZ32/(Formulas!$A$3*2))),1),IF(TEXT(ISNUMBER($C32),"#####")="False",ROUND(MIN(1,IF(Input!$A$11="Weekly",CZ32/(Formulas!$A$3*1),CZ32/(Formulas!$A$3*2))),1),ROUND(MIN(1,IF(Input!$A$11="Weekly",CZ32/(Formulas!$A$3*1),CZ32/(Formulas!$A$3*2))),1)*$C32))</f>
        <v>0</v>
      </c>
      <c r="DC32" s="79"/>
      <c r="DD32" s="77"/>
      <c r="DE32" s="77"/>
      <c r="DF32" s="80">
        <f>IF($C32="",ROUND(MIN(1,IF(Input!$A$11="Weekly",DD32/(Formulas!$A$3*1),DD32/(Formulas!$A$3*2))),1),IF(TEXT(ISNUMBER($C32),"#####")="False",ROUND(MIN(1,IF(Input!$A$11="Weekly",DD32/(Formulas!$A$3*1),DD32/(Formulas!$A$3*2))),1),ROUND(MIN(1,IF(Input!$A$11="Weekly",DD32/(Formulas!$A$3*1),DD32/(Formulas!$A$3*2))),1)*$C32))</f>
        <v>0</v>
      </c>
      <c r="DG32" s="79"/>
      <c r="DH32" s="77"/>
      <c r="DI32" s="77"/>
      <c r="DJ32" s="80">
        <f>IF($C32="",ROUND(MIN(1,IF(Input!$A$11="Weekly",DH32/(Formulas!$A$3*1),DH32/(Formulas!$A$3*2))),1),IF(TEXT(ISNUMBER($C32),"#####")="False",ROUND(MIN(1,IF(Input!$A$11="Weekly",DH32/(Formulas!$A$3*1),DH32/(Formulas!$A$3*2))),1),ROUND(MIN(1,IF(Input!$A$11="Weekly",DH32/(Formulas!$A$3*1),DH32/(Formulas!$A$3*2))),1)*$C32))</f>
        <v>0</v>
      </c>
      <c r="DK32" s="79"/>
      <c r="DL32" s="77"/>
      <c r="DM32" s="77"/>
      <c r="DN32" s="80">
        <f>IF($C32="",ROUND(MIN(1,IF(Input!$A$11="Weekly",DL32/(Formulas!$A$3*1),DL32/(Formulas!$A$3*2))),1),IF(TEXT(ISNUMBER($C32),"#####")="False",ROUND(MIN(1,IF(Input!$A$11="Weekly",DL32/(Formulas!$A$3*1),DL32/(Formulas!$A$3*2))),1),ROUND(MIN(1,IF(Input!$A$11="Weekly",DL32/(Formulas!$A$3*1),DL32/(Formulas!$A$3*2))),1)*$C32))</f>
        <v>0</v>
      </c>
      <c r="DO32" s="79"/>
      <c r="DP32" s="77"/>
      <c r="DQ32" s="77"/>
      <c r="DR32" s="80">
        <f>IF($C32="",ROUND(MIN(1,IF(Input!$A$11="Weekly",DP32/(Formulas!$A$3*1),DP32/(Formulas!$A$3*2))),1),IF(TEXT(ISNUMBER($C32),"#####")="False",ROUND(MIN(1,IF(Input!$A$11="Weekly",DP32/(Formulas!$A$3*1),DP32/(Formulas!$A$3*2))),1),ROUND(MIN(1,IF(Input!$A$11="Weekly",DP32/(Formulas!$A$3*1),DP32/(Formulas!$A$3*2))),1)*$C32))</f>
        <v>0</v>
      </c>
      <c r="DS32" s="79"/>
      <c r="DT32" s="77"/>
      <c r="DU32" s="77"/>
      <c r="DV32" s="80">
        <f>IF($C32="",ROUND(MIN(1,IF(Input!$A$11="Weekly",DT32/(Formulas!$A$3*1),DT32/(Formulas!$A$3*2))),1),IF(TEXT(ISNUMBER($C32),"#####")="False",ROUND(MIN(1,IF(Input!$A$11="Weekly",DT32/(Formulas!$A$3*1),DT32/(Formulas!$A$3*2))),1),ROUND(MIN(1,IF(Input!$A$11="Weekly",DT32/(Formulas!$A$3*1),DT32/(Formulas!$A$3*2))),1)*$C32))</f>
        <v>0</v>
      </c>
      <c r="DW32" s="79"/>
      <c r="DX32" s="77"/>
      <c r="DY32" s="77"/>
      <c r="DZ32" s="80">
        <f>IF($C32="",ROUND(MIN(1,IF(Input!$A$11="Weekly",DX32/(Formulas!$A$3*1),DX32/(Formulas!$A$3*2))),1),IF(TEXT(ISNUMBER($C32),"#####")="False",ROUND(MIN(1,IF(Input!$A$11="Weekly",DX32/(Formulas!$A$3*1),DX32/(Formulas!$A$3*2))),1),ROUND(MIN(1,IF(Input!$A$11="Weekly",DX32/(Formulas!$A$3*1),DX32/(Formulas!$A$3*2))),1)*$C32))</f>
        <v>0</v>
      </c>
      <c r="EA32" s="79"/>
      <c r="EB32" s="77"/>
      <c r="EC32" s="77"/>
      <c r="ED32" s="80">
        <f>IF($C32="",ROUND(MIN(1,IF(Input!$A$11="Weekly",EB32/(Formulas!$A$3*1),EB32/(Formulas!$A$3*2))),1),IF(TEXT(ISNUMBER($C32),"#####")="False",ROUND(MIN(1,IF(Input!$A$11="Weekly",EB32/(Formulas!$A$3*1),EB32/(Formulas!$A$3*2))),1),ROUND(MIN(1,IF(Input!$A$11="Weekly",EB32/(Formulas!$A$3*1),EB32/(Formulas!$A$3*2))),1)*$C32))</f>
        <v>0</v>
      </c>
      <c r="EE32" s="79"/>
      <c r="EF32" s="77"/>
      <c r="EG32" s="77"/>
      <c r="EH32" s="80">
        <f>IF($C32="",ROUND(MIN(1,IF(Input!$A$11="Weekly",EF32/(Formulas!$A$3*1),EF32/(Formulas!$A$3*2))),1),IF(TEXT(ISNUMBER($C32),"#####")="False",ROUND(MIN(1,IF(Input!$A$11="Weekly",EF32/(Formulas!$A$3*1),EF32/(Formulas!$A$3*2))),1),ROUND(MIN(1,IF(Input!$A$11="Weekly",EF32/(Formulas!$A$3*1),EF32/(Formulas!$A$3*2))),1)*$C32))</f>
        <v>0</v>
      </c>
      <c r="EI32" s="79"/>
      <c r="EJ32" s="77"/>
      <c r="EK32" s="77"/>
      <c r="EL32" s="80">
        <f>IF($C32="",ROUND(MIN(1,IF(Input!$A$11="Weekly",EJ32/(Formulas!$A$3*1),EJ32/(Formulas!$A$3*2))),1),IF(TEXT(ISNUMBER($C32),"#####")="False",ROUND(MIN(1,IF(Input!$A$11="Weekly",EJ32/(Formulas!$A$3*1),EJ32/(Formulas!$A$3*2))),1),ROUND(MIN(1,IF(Input!$A$11="Weekly",EJ32/(Formulas!$A$3*1),EJ32/(Formulas!$A$3*2))),1)*$C32))</f>
        <v>0</v>
      </c>
      <c r="EM32" s="79"/>
      <c r="EN32" s="77"/>
      <c r="EO32" s="77"/>
      <c r="EP32" s="80">
        <f>IF($C32="",ROUND(MIN(1,IF(Input!$A$11="Weekly",EN32/(Formulas!$A$3*1),EN32/(Formulas!$A$3*2))),1),IF(TEXT(ISNUMBER($C32),"#####")="False",ROUND(MIN(1,IF(Input!$A$11="Weekly",EN32/(Formulas!$A$3*1),EN32/(Formulas!$A$3*2))),1),ROUND(MIN(1,IF(Input!$A$11="Weekly",EN32/(Formulas!$A$3*1),EN32/(Formulas!$A$3*2))),1)*$C32))</f>
        <v>0</v>
      </c>
      <c r="EQ32" s="79"/>
      <c r="ER32" s="77"/>
      <c r="ES32" s="77"/>
      <c r="ET32" s="80">
        <f>IF($C32="",ROUND(MIN(1,IF(Input!$A$11="Weekly",ER32/(Formulas!$A$3*1),ER32/(Formulas!$A$3*2))),1),IF(TEXT(ISNUMBER($C32),"#####")="False",ROUND(MIN(1,IF(Input!$A$11="Weekly",ER32/(Formulas!$A$3*1),ER32/(Formulas!$A$3*2))),1),ROUND(MIN(1,IF(Input!$A$11="Weekly",ER32/(Formulas!$A$3*1),ER32/(Formulas!$A$3*2))),1)*$C32))</f>
        <v>0</v>
      </c>
      <c r="EU32" s="79"/>
      <c r="EV32" s="77"/>
      <c r="EW32" s="77"/>
      <c r="EX32" s="80">
        <f>IF($C32="",ROUND(MIN(1,IF(Input!$A$11="Weekly",EV32/(Formulas!$A$3*1),EV32/(Formulas!$A$3*2))),1),IF(TEXT(ISNUMBER($C32),"#####")="False",ROUND(MIN(1,IF(Input!$A$11="Weekly",EV32/(Formulas!$A$3*1),EV32/(Formulas!$A$3*2))),1),ROUND(MIN(1,IF(Input!$A$11="Weekly",EV32/(Formulas!$A$3*1),EV32/(Formulas!$A$3*2))),1)*$C32))</f>
        <v>0</v>
      </c>
      <c r="EY32" s="79"/>
      <c r="EZ32" s="77"/>
      <c r="FA32" s="77"/>
      <c r="FB32" s="80">
        <f>IF($C32="",ROUND(MIN(1,IF(Input!$A$11="Weekly",EZ32/(Formulas!$A$3*1),EZ32/(Formulas!$A$3*2))),1),IF(TEXT(ISNUMBER($C32),"#####")="False",ROUND(MIN(1,IF(Input!$A$11="Weekly",EZ32/(Formulas!$A$3*1),EZ32/(Formulas!$A$3*2))),1),ROUND(MIN(1,IF(Input!$A$11="Weekly",EZ32/(Formulas!$A$3*1),EZ32/(Formulas!$A$3*2))),1)*$C32))</f>
        <v>0</v>
      </c>
      <c r="FC32" s="79"/>
      <c r="FD32" s="77"/>
      <c r="FE32" s="77"/>
      <c r="FF32" s="80">
        <f>IF($C32="",ROUND(MIN(1,IF(Input!$A$11="Weekly",FD32/(Formulas!$A$3*1),FD32/(Formulas!$A$3*2))),1),IF(TEXT(ISNUMBER($C32),"#####")="False",ROUND(MIN(1,IF(Input!$A$11="Weekly",FD32/(Formulas!$A$3*1),FD32/(Formulas!$A$3*2))),1),ROUND(MIN(1,IF(Input!$A$11="Weekly",FD32/(Formulas!$A$3*1),FD32/(Formulas!$A$3*2))),1)*$C32))</f>
        <v>0</v>
      </c>
      <c r="FG32" s="79"/>
      <c r="FH32" s="77"/>
      <c r="FI32" s="77"/>
      <c r="FJ32" s="80">
        <f>IF($C32="",ROUND(MIN(1,IF(Input!$A$11="Weekly",FH32/(Formulas!$A$3*1),FH32/(Formulas!$A$3*2))),1),IF(TEXT(ISNUMBER($C32),"#####")="False",ROUND(MIN(1,IF(Input!$A$11="Weekly",FH32/(Formulas!$A$3*1),FH32/(Formulas!$A$3*2))),1),ROUND(MIN(1,IF(Input!$A$11="Weekly",FH32/(Formulas!$A$3*1),FH32/(Formulas!$A$3*2))),1)*$C32))</f>
        <v>0</v>
      </c>
      <c r="FK32" s="79"/>
      <c r="FL32" s="77"/>
      <c r="FM32" s="77"/>
      <c r="FN32" s="80">
        <f>IF($C32="",ROUND(MIN(1,IF(Input!$A$11="Weekly",FL32/(Formulas!$A$3*1),FL32/(Formulas!$A$3*2))),1),IF(TEXT(ISNUMBER($C32),"#####")="False",ROUND(MIN(1,IF(Input!$A$11="Weekly",FL32/(Formulas!$A$3*1),FL32/(Formulas!$A$3*2))),1),ROUND(MIN(1,IF(Input!$A$11="Weekly",FL32/(Formulas!$A$3*1),FL32/(Formulas!$A$3*2))),1)*$C32))</f>
        <v>0</v>
      </c>
      <c r="FO32" s="79"/>
      <c r="FP32" s="77"/>
      <c r="FQ32" s="77"/>
      <c r="FR32" s="80">
        <f>IF($C32="",ROUND(MIN(1,IF(Input!$A$11="Weekly",FP32/(Formulas!$A$3*1),FP32/(Formulas!$A$3*2))),1),IF(TEXT(ISNUMBER($C32),"#####")="False",ROUND(MIN(1,IF(Input!$A$11="Weekly",FP32/(Formulas!$A$3*1),FP32/(Formulas!$A$3*2))),1),ROUND(MIN(1,IF(Input!$A$11="Weekly",FP32/(Formulas!$A$3*1),FP32/(Formulas!$A$3*2))),1)*$C32))</f>
        <v>0</v>
      </c>
      <c r="FS32" s="79"/>
      <c r="FT32" s="77"/>
      <c r="FU32" s="77"/>
      <c r="FV32" s="80">
        <f>IF($C32="",ROUND(MIN(1,IF(Input!$A$11="Weekly",FT32/(Formulas!$A$3*1),FT32/(Formulas!$A$3*2))),1),IF(TEXT(ISNUMBER($C32),"#####")="False",ROUND(MIN(1,IF(Input!$A$11="Weekly",FT32/(Formulas!$A$3*1),FT32/(Formulas!$A$3*2))),1),ROUND(MIN(1,IF(Input!$A$11="Weekly",FT32/(Formulas!$A$3*1),FT32/(Formulas!$A$3*2))),1)*$C32))</f>
        <v>0</v>
      </c>
      <c r="FW32" s="79"/>
      <c r="FX32" s="77"/>
      <c r="FY32" s="77"/>
      <c r="FZ32" s="80">
        <f>IF($C32="",ROUND(MIN(1,IF(Input!$A$11="Weekly",FX32/(Formulas!$A$3*1),FX32/(Formulas!$A$3*2))),1),IF(TEXT(ISNUMBER($C32),"#####")="False",ROUND(MIN(1,IF(Input!$A$11="Weekly",FX32/(Formulas!$A$3*1),FX32/(Formulas!$A$3*2))),1),ROUND(MIN(1,IF(Input!$A$11="Weekly",FX32/(Formulas!$A$3*1),FX32/(Formulas!$A$3*2))),1)*$C32))</f>
        <v>0</v>
      </c>
      <c r="GA32" s="79"/>
      <c r="GB32" s="77"/>
      <c r="GC32" s="77"/>
      <c r="GD32" s="80">
        <f>IF($C32="",ROUND(MIN(1,IF(Input!$A$11="Weekly",GB32/(Formulas!$A$3*1),GB32/(Formulas!$A$3*2))),1),IF(TEXT(ISNUMBER($C32),"#####")="False",ROUND(MIN(1,IF(Input!$A$11="Weekly",GB32/(Formulas!$A$3*1),GB32/(Formulas!$A$3*2))),1),ROUND(MIN(1,IF(Input!$A$11="Weekly",GB32/(Formulas!$A$3*1),GB32/(Formulas!$A$3*2))),1)*$C32))</f>
        <v>0</v>
      </c>
      <c r="GE32" s="79"/>
      <c r="GF32" s="77"/>
      <c r="GG32" s="77"/>
      <c r="GH32" s="80">
        <f>IF($C32="",ROUND(MIN(1,IF(Input!$A$11="Weekly",GF32/(Formulas!$A$3*1),GF32/(Formulas!$A$3*2))),1),IF(TEXT(ISNUMBER($C32),"#####")="False",ROUND(MIN(1,IF(Input!$A$11="Weekly",GF32/(Formulas!$A$3*1),GF32/(Formulas!$A$3*2))),1),ROUND(MIN(1,IF(Input!$A$11="Weekly",GF32/(Formulas!$A$3*1),GF32/(Formulas!$A$3*2))),1)*$C32))</f>
        <v>0</v>
      </c>
      <c r="GI32" s="79"/>
      <c r="GJ32" s="77"/>
      <c r="GK32" s="77"/>
      <c r="GL32" s="80">
        <f>IF($C32="",ROUND(MIN(1,IF(Input!$A$11="Weekly",GJ32/(Formulas!$A$3*1),GJ32/(Formulas!$A$3*2))),1),IF(TEXT(ISNUMBER($C32),"#####")="False",ROUND(MIN(1,IF(Input!$A$11="Weekly",GJ32/(Formulas!$A$3*1),GJ32/(Formulas!$A$3*2))),1),ROUND(MIN(1,IF(Input!$A$11="Weekly",GJ32/(Formulas!$A$3*1),GJ32/(Formulas!$A$3*2))),1)*$C32))</f>
        <v>0</v>
      </c>
      <c r="GM32" s="79"/>
      <c r="GN32" s="77"/>
      <c r="GO32" s="77"/>
      <c r="GP32" s="80">
        <f>IF($C32="",ROUND(MIN(1,IF(Input!$A$11="Weekly",GN32/(Formulas!$A$3*1),GN32/(Formulas!$A$3*2))),1),IF(TEXT(ISNUMBER($C32),"#####")="False",ROUND(MIN(1,IF(Input!$A$11="Weekly",GN32/(Formulas!$A$3*1),GN32/(Formulas!$A$3*2))),1),ROUND(MIN(1,IF(Input!$A$11="Weekly",GN32/(Formulas!$A$3*1),GN32/(Formulas!$A$3*2))),1)*$C32))</f>
        <v>0</v>
      </c>
      <c r="GQ32" s="79"/>
      <c r="GR32" s="77"/>
      <c r="GS32" s="77"/>
      <c r="GT32" s="80">
        <f>IF($C32="",ROUND(MIN(1,IF(Input!$A$11="Weekly",GR32/(Formulas!$A$3*1),GR32/(Formulas!$A$3*2))),1),IF(TEXT(ISNUMBER($C32),"#####")="False",ROUND(MIN(1,IF(Input!$A$11="Weekly",GR32/(Formulas!$A$3*1),GR32/(Formulas!$A$3*2))),1),ROUND(MIN(1,IF(Input!$A$11="Weekly",GR32/(Formulas!$A$3*1),GR32/(Formulas!$A$3*2))),1)*$C32))</f>
        <v>0</v>
      </c>
      <c r="GU32" s="79"/>
      <c r="GV32" s="77"/>
      <c r="GW32" s="77"/>
      <c r="GX32" s="80">
        <f>IF($C32="",ROUND(MIN(1,IF(Input!$A$11="Weekly",GV32/(Formulas!$A$3*1),GV32/(Formulas!$A$3*2))),1),IF(TEXT(ISNUMBER($C32),"#####")="False",ROUND(MIN(1,IF(Input!$A$11="Weekly",GV32/(Formulas!$A$3*1),GV32/(Formulas!$A$3*2))),1),ROUND(MIN(1,IF(Input!$A$11="Weekly",GV32/(Formulas!$A$3*1),GV32/(Formulas!$A$3*2))),1)*$C32))</f>
        <v>0</v>
      </c>
      <c r="GY32" s="79"/>
      <c r="GZ32" s="77"/>
      <c r="HA32" s="77"/>
      <c r="HB32" s="80">
        <f>IF($C32="",ROUND(MIN(1,IF(Input!$A$11="Weekly",GZ32/(Formulas!$A$3*1),GZ32/(Formulas!$A$3*2))),1),IF(TEXT(ISNUMBER($C32),"#####")="False",ROUND(MIN(1,IF(Input!$A$11="Weekly",GZ32/(Formulas!$A$3*1),GZ32/(Formulas!$A$3*2))),1),ROUND(MIN(1,IF(Input!$A$11="Weekly",GZ32/(Formulas!$A$3*1),GZ32/(Formulas!$A$3*2))),1)*$C32))</f>
        <v>0</v>
      </c>
      <c r="HC32" s="79"/>
      <c r="HD32" s="77"/>
      <c r="HE32" s="77"/>
      <c r="HF32" s="80">
        <f>IF($C32="",ROUND(MIN(1,IF(Input!$A$11="Weekly",HD32/(Formulas!$A$3*1),HD32/(Formulas!$A$3*2))),1),IF(TEXT(ISNUMBER($C32),"#####")="False",ROUND(MIN(1,IF(Input!$A$11="Weekly",HD32/(Formulas!$A$3*1),HD32/(Formulas!$A$3*2))),1),ROUND(MIN(1,IF(Input!$A$11="Weekly",HD32/(Formulas!$A$3*1),HD32/(Formulas!$A$3*2))),1)*$C32))</f>
        <v>0</v>
      </c>
      <c r="HG32" s="79"/>
      <c r="HH32" s="35"/>
      <c r="HI32" s="35">
        <f t="shared" si="0"/>
        <v>0</v>
      </c>
      <c r="HJ32" s="35"/>
      <c r="HK32" s="35">
        <f t="shared" si="1"/>
        <v>0</v>
      </c>
      <c r="HL32" s="35"/>
      <c r="HM32" s="35">
        <f t="shared" si="2"/>
        <v>0</v>
      </c>
      <c r="HN32" s="35"/>
      <c r="HO32" s="35">
        <f t="shared" si="3"/>
        <v>0</v>
      </c>
      <c r="HP32" s="35"/>
      <c r="HQ32" s="35"/>
      <c r="HR32" s="35"/>
      <c r="HS32" s="35"/>
      <c r="HT32" s="35"/>
    </row>
    <row r="33" spans="2:228" x14ac:dyDescent="0.25">
      <c r="B33" s="74"/>
      <c r="D33" s="77"/>
      <c r="E33" s="77"/>
      <c r="F33" s="80">
        <f>IF($C33="",ROUND(MIN(1,IF(Input!$A$11="Weekly",D33/(Formulas!$A$3*1),D33/(Formulas!$A$3*2))),1),IF(TEXT(ISNUMBER($C33),"#####")="False",ROUND(MIN(1,IF(Input!$A$11="Weekly",D33/(Formulas!$A$3*1),D33/(Formulas!$A$3*2))),1),ROUND(MIN(1,IF(Input!$A$11="Weekly",D33/(Formulas!$A$3*1),D33/(Formulas!$A$3*2))),1)*$C33))</f>
        <v>0</v>
      </c>
      <c r="G33" s="101"/>
      <c r="H33" s="77"/>
      <c r="I33" s="77"/>
      <c r="J33" s="80">
        <f>IF($C33="",ROUND(MIN(1,IF(Input!$A$11="Weekly",H33/(Formulas!$A$3*1),H33/(Formulas!$A$3*2))),1),IF(TEXT(ISNUMBER($C33),"#####")="False",ROUND(MIN(1,IF(Input!$A$11="Weekly",H33/(Formulas!$A$3*1),H33/(Formulas!$A$3*2))),1),ROUND(MIN(1,IF(Input!$A$11="Weekly",H33/(Formulas!$A$3*1),H33/(Formulas!$A$3*2))),1)*$C33))</f>
        <v>0</v>
      </c>
      <c r="K33" s="101"/>
      <c r="L33" s="77"/>
      <c r="M33" s="77"/>
      <c r="N33" s="80">
        <f>IF($C33="",ROUND(MIN(1,IF(Input!$A$11="Weekly",L33/(Formulas!$A$3*1),L33/(Formulas!$A$3*2))),1),IF(TEXT(ISNUMBER($C33),"#####")="False",ROUND(MIN(1,IF(Input!$A$11="Weekly",L33/(Formulas!$A$3*1),L33/(Formulas!$A$3*2))),1),ROUND(MIN(1,IF(Input!$A$11="Weekly",L33/(Formulas!$A$3*1),L33/(Formulas!$A$3*2))),1)*$C33))</f>
        <v>0</v>
      </c>
      <c r="O33" s="101"/>
      <c r="P33" s="77"/>
      <c r="Q33" s="77"/>
      <c r="R33" s="80">
        <f>IF($C33="",ROUND(MIN(1,IF(Input!$A$11="Weekly",P33/(Formulas!$A$3*1),P33/(Formulas!$A$3*2))),1),IF(TEXT(ISNUMBER($C33),"#####")="False",ROUND(MIN(1,IF(Input!$A$11="Weekly",P33/(Formulas!$A$3*1),P33/(Formulas!$A$3*2))),1),ROUND(MIN(1,IF(Input!$A$11="Weekly",P33/(Formulas!$A$3*1),P33/(Formulas!$A$3*2))),1)*$C33))</f>
        <v>0</v>
      </c>
      <c r="S33" s="101"/>
      <c r="T33" s="77"/>
      <c r="U33" s="77"/>
      <c r="V33" s="80">
        <f>IF($C33="",ROUND(MIN(1,IF(Input!$A$11="Weekly",T33/(Formulas!$A$3*1),T33/(Formulas!$A$3*2))),1),IF(TEXT(ISNUMBER($C33),"#####")="False",ROUND(MIN(1,IF(Input!$A$11="Weekly",T33/(Formulas!$A$3*1),T33/(Formulas!$A$3*2))),1),ROUND(MIN(1,IF(Input!$A$11="Weekly",T33/(Formulas!$A$3*1),T33/(Formulas!$A$3*2))),1)*$C33))</f>
        <v>0</v>
      </c>
      <c r="W33" s="79"/>
      <c r="X33" s="77"/>
      <c r="Y33" s="77"/>
      <c r="Z33" s="80">
        <f>IF($C33="",ROUND(MIN(1,IF(Input!$A$11="Weekly",X33/(Formulas!$A$3*1),X33/(Formulas!$A$3*2))),1),IF(TEXT(ISNUMBER($C33),"#####")="False",ROUND(MIN(1,IF(Input!$A$11="Weekly",X33/(Formulas!$A$3*1),X33/(Formulas!$A$3*2))),1),ROUND(MIN(1,IF(Input!$A$11="Weekly",X33/(Formulas!$A$3*1),X33/(Formulas!$A$3*2))),1)*$C33))</f>
        <v>0</v>
      </c>
      <c r="AA33" s="101"/>
      <c r="AB33" s="77"/>
      <c r="AC33" s="77"/>
      <c r="AD33" s="80">
        <f>IF($C33="",ROUND(MIN(1,IF(Input!$A$11="Weekly",AB33/(Formulas!$A$3*1),AB33/(Formulas!$A$3*2))),1),IF(TEXT(ISNUMBER($C33),"#####")="False",ROUND(MIN(1,IF(Input!$A$11="Weekly",AB33/(Formulas!$A$3*1),AB33/(Formulas!$A$3*2))),1),ROUND(MIN(1,IF(Input!$A$11="Weekly",AB33/(Formulas!$A$3*1),AB33/(Formulas!$A$3*2))),1)*$C33))</f>
        <v>0</v>
      </c>
      <c r="AE33" s="101"/>
      <c r="AF33" s="77"/>
      <c r="AG33" s="77"/>
      <c r="AH33" s="80">
        <f>IF($C33="",ROUND(MIN(1,IF(Input!$A$11="Weekly",AF33/(Formulas!$A$3*1),AF33/(Formulas!$A$3*2))),1),IF(TEXT(ISNUMBER($C33),"#####")="False",ROUND(MIN(1,IF(Input!$A$11="Weekly",AF33/(Formulas!$A$3*1),AF33/(Formulas!$A$3*2))),1),ROUND(MIN(1,IF(Input!$A$11="Weekly",AF33/(Formulas!$A$3*1),AF33/(Formulas!$A$3*2))),1)*$C33))</f>
        <v>0</v>
      </c>
      <c r="AI33" s="101"/>
      <c r="AJ33" s="77"/>
      <c r="AK33" s="77"/>
      <c r="AL33" s="80">
        <f>IF($C33="",ROUND(MIN(1,IF(Input!$A$11="Weekly",AJ33/(Formulas!$A$3*1),AJ33/(Formulas!$A$3*2))),1),IF(TEXT(ISNUMBER($C33),"#####")="False",ROUND(MIN(1,IF(Input!$A$11="Weekly",AJ33/(Formulas!$A$3*1),AJ33/(Formulas!$A$3*2))),1),ROUND(MIN(1,IF(Input!$A$11="Weekly",AJ33/(Formulas!$A$3*1),AJ33/(Formulas!$A$3*2))),1)*$C33))</f>
        <v>0</v>
      </c>
      <c r="AM33" s="79"/>
      <c r="AN33" s="77"/>
      <c r="AO33" s="77"/>
      <c r="AP33" s="80">
        <f>IF($C33="",ROUND(MIN(1,IF(Input!$A$11="Weekly",AN33/(Formulas!$A$3*1),AN33/(Formulas!$A$3*2))),1),IF(TEXT(ISNUMBER($C33),"#####")="False",ROUND(MIN(1,IF(Input!$A$11="Weekly",AN33/(Formulas!$A$3*1),AN33/(Formulas!$A$3*2))),1),ROUND(MIN(1,IF(Input!$A$11="Weekly",AN33/(Formulas!$A$3*1),AN33/(Formulas!$A$3*2))),1)*$C33))</f>
        <v>0</v>
      </c>
      <c r="AQ33" s="79"/>
      <c r="AR33" s="77"/>
      <c r="AS33" s="77"/>
      <c r="AT33" s="80">
        <f>IF($C33="",ROUND(MIN(1,IF(Input!$A$11="Weekly",AR33/(Formulas!$A$3*1),AR33/(Formulas!$A$3*2))),1),IF(TEXT(ISNUMBER($C33),"#####")="False",ROUND(MIN(1,IF(Input!$A$11="Weekly",AR33/(Formulas!$A$3*1),AR33/(Formulas!$A$3*2))),1),ROUND(MIN(1,IF(Input!$A$11="Weekly",AR33/(Formulas!$A$3*1),AR33/(Formulas!$A$3*2))),1)*$C33))</f>
        <v>0</v>
      </c>
      <c r="AU33" s="79"/>
      <c r="AV33" s="77"/>
      <c r="AW33" s="77"/>
      <c r="AX33" s="80">
        <f>IF($C33="",ROUND(MIN(1,IF(Input!$A$11="Weekly",AV33/(Formulas!$A$3*1),AV33/(Formulas!$A$3*2))),1),IF(TEXT(ISNUMBER($C33),"#####")="False",ROUND(MIN(1,IF(Input!$A$11="Weekly",AV33/(Formulas!$A$3*1),AV33/(Formulas!$A$3*2))),1),ROUND(MIN(1,IF(Input!$A$11="Weekly",AV33/(Formulas!$A$3*1),AV33/(Formulas!$A$3*2))),1)*$C33))</f>
        <v>0</v>
      </c>
      <c r="AY33" s="79"/>
      <c r="AZ33" s="77"/>
      <c r="BA33" s="77"/>
      <c r="BB33" s="80">
        <f>IF($C33="",ROUND(MIN(1,IF(Input!$A$11="Weekly",AZ33/(Formulas!$A$3*1),AZ33/(Formulas!$A$3*2))),1),IF(TEXT(ISNUMBER($C33),"#####")="False",ROUND(MIN(1,IF(Input!$A$11="Weekly",AZ33/(Formulas!$A$3*1),AZ33/(Formulas!$A$3*2))),1),ROUND(MIN(1,IF(Input!$A$11="Weekly",AZ33/(Formulas!$A$3*1),AZ33/(Formulas!$A$3*2))),1)*$C33))</f>
        <v>0</v>
      </c>
      <c r="BC33" s="79"/>
      <c r="BD33" s="77"/>
      <c r="BE33" s="77"/>
      <c r="BF33" s="80">
        <f>IF($C33="",ROUND(MIN(1,IF(Input!$A$11="Weekly",BD33/(Formulas!$A$3*1),BD33/(Formulas!$A$3*2))),1),IF(TEXT(ISNUMBER($C33),"#####")="False",ROUND(MIN(1,IF(Input!$A$11="Weekly",BD33/(Formulas!$A$3*1),BD33/(Formulas!$A$3*2))),1),ROUND(MIN(1,IF(Input!$A$11="Weekly",BD33/(Formulas!$A$3*1),BD33/(Formulas!$A$3*2))),1)*$C33))</f>
        <v>0</v>
      </c>
      <c r="BG33" s="79"/>
      <c r="BH33" s="77"/>
      <c r="BI33" s="77"/>
      <c r="BJ33" s="80">
        <f>IF($C33="",ROUND(MIN(1,IF(Input!$A$11="Weekly",BH33/(Formulas!$A$3*1),BH33/(Formulas!$A$3*2))),1),IF(TEXT(ISNUMBER($C33),"#####")="False",ROUND(MIN(1,IF(Input!$A$11="Weekly",BH33/(Formulas!$A$3*1),BH33/(Formulas!$A$3*2))),1),ROUND(MIN(1,IF(Input!$A$11="Weekly",BH33/(Formulas!$A$3*1),BH33/(Formulas!$A$3*2))),1)*$C33))</f>
        <v>0</v>
      </c>
      <c r="BK33" s="79"/>
      <c r="BL33" s="77"/>
      <c r="BM33" s="77"/>
      <c r="BN33" s="80">
        <f>IF($C33="",ROUND(MIN(1,IF(Input!$A$11="Weekly",BL33/(Formulas!$A$3*1),BL33/(Formulas!$A$3*2))),1),IF(TEXT(ISNUMBER($C33),"#####")="False",ROUND(MIN(1,IF(Input!$A$11="Weekly",BL33/(Formulas!$A$3*1),BL33/(Formulas!$A$3*2))),1),ROUND(MIN(1,IF(Input!$A$11="Weekly",BL33/(Formulas!$A$3*1),BL33/(Formulas!$A$3*2))),1)*$C33))</f>
        <v>0</v>
      </c>
      <c r="BO33" s="79"/>
      <c r="BP33" s="77"/>
      <c r="BQ33" s="77"/>
      <c r="BR33" s="80">
        <f>IF($C33="",ROUND(MIN(1,IF(Input!$A$11="Weekly",BP33/(Formulas!$A$3*1),BP33/(Formulas!$A$3*2))),1),IF(TEXT(ISNUMBER($C33),"#####")="False",ROUND(MIN(1,IF(Input!$A$11="Weekly",BP33/(Formulas!$A$3*1),BP33/(Formulas!$A$3*2))),1),ROUND(MIN(1,IF(Input!$A$11="Weekly",BP33/(Formulas!$A$3*1),BP33/(Formulas!$A$3*2))),1)*$C33))</f>
        <v>0</v>
      </c>
      <c r="BS33" s="79"/>
      <c r="BT33" s="77"/>
      <c r="BU33" s="77"/>
      <c r="BV33" s="80">
        <f>IF($C33="",ROUND(MIN(1,IF(Input!$A$11="Weekly",BT33/(Formulas!$A$3*1),BT33/(Formulas!$A$3*2))),1),IF(TEXT(ISNUMBER($C33),"#####")="False",ROUND(MIN(1,IF(Input!$A$11="Weekly",BT33/(Formulas!$A$3*1),BT33/(Formulas!$A$3*2))),1),ROUND(MIN(1,IF(Input!$A$11="Weekly",BT33/(Formulas!$A$3*1),BT33/(Formulas!$A$3*2))),1)*$C33))</f>
        <v>0</v>
      </c>
      <c r="BW33" s="79"/>
      <c r="BX33" s="77"/>
      <c r="BY33" s="77"/>
      <c r="BZ33" s="80">
        <f>IF($C33="",ROUND(MIN(1,IF(Input!$A$11="Weekly",BX33/(Formulas!$A$3*1),BX33/(Formulas!$A$3*2))),1),IF(TEXT(ISNUMBER($C33),"#####")="False",ROUND(MIN(1,IF(Input!$A$11="Weekly",BX33/(Formulas!$A$3*1),BX33/(Formulas!$A$3*2))),1),ROUND(MIN(1,IF(Input!$A$11="Weekly",BX33/(Formulas!$A$3*1),BX33/(Formulas!$A$3*2))),1)*$C33))</f>
        <v>0</v>
      </c>
      <c r="CA33" s="79"/>
      <c r="CB33" s="77"/>
      <c r="CC33" s="77"/>
      <c r="CD33" s="80">
        <f>IF($C33="",ROUND(MIN(1,IF(Input!$A$11="Weekly",CB33/(Formulas!$A$3*1),CB33/(Formulas!$A$3*2))),1),IF(TEXT(ISNUMBER($C33),"#####")="False",ROUND(MIN(1,IF(Input!$A$11="Weekly",CB33/(Formulas!$A$3*1),CB33/(Formulas!$A$3*2))),1),ROUND(MIN(1,IF(Input!$A$11="Weekly",CB33/(Formulas!$A$3*1),CB33/(Formulas!$A$3*2))),1)*$C33))</f>
        <v>0</v>
      </c>
      <c r="CE33" s="79"/>
      <c r="CF33" s="77"/>
      <c r="CG33" s="77"/>
      <c r="CH33" s="80">
        <f>IF($C33="",ROUND(MIN(1,IF(Input!$A$11="Weekly",CF33/(Formulas!$A$3*1),CF33/(Formulas!$A$3*2))),1),IF(TEXT(ISNUMBER($C33),"#####")="False",ROUND(MIN(1,IF(Input!$A$11="Weekly",CF33/(Formulas!$A$3*1),CF33/(Formulas!$A$3*2))),1),ROUND(MIN(1,IF(Input!$A$11="Weekly",CF33/(Formulas!$A$3*1),CF33/(Formulas!$A$3*2))),1)*$C33))</f>
        <v>0</v>
      </c>
      <c r="CI33" s="79"/>
      <c r="CJ33" s="77"/>
      <c r="CK33" s="77"/>
      <c r="CL33" s="80">
        <f>IF($C33="",ROUND(MIN(1,IF(Input!$A$11="Weekly",CJ33/(Formulas!$A$3*1),CJ33/(Formulas!$A$3*2))),1),IF(TEXT(ISNUMBER($C33),"#####")="False",ROUND(MIN(1,IF(Input!$A$11="Weekly",CJ33/(Formulas!$A$3*1),CJ33/(Formulas!$A$3*2))),1),ROUND(MIN(1,IF(Input!$A$11="Weekly",CJ33/(Formulas!$A$3*1),CJ33/(Formulas!$A$3*2))),1)*$C33))</f>
        <v>0</v>
      </c>
      <c r="CM33" s="79"/>
      <c r="CN33" s="77"/>
      <c r="CO33" s="77"/>
      <c r="CP33" s="80">
        <f>IF($C33="",ROUND(MIN(1,IF(Input!$A$11="Weekly",CN33/(Formulas!$A$3*1),CN33/(Formulas!$A$3*2))),1),IF(TEXT(ISNUMBER($C33),"#####")="False",ROUND(MIN(1,IF(Input!$A$11="Weekly",CN33/(Formulas!$A$3*1),CN33/(Formulas!$A$3*2))),1),ROUND(MIN(1,IF(Input!$A$11="Weekly",CN33/(Formulas!$A$3*1),CN33/(Formulas!$A$3*2))),1)*$C33))</f>
        <v>0</v>
      </c>
      <c r="CQ33" s="79"/>
      <c r="CR33" s="77"/>
      <c r="CS33" s="77"/>
      <c r="CT33" s="80">
        <f>IF($C33="",ROUND(MIN(1,IF(Input!$A$11="Weekly",CR33/(Formulas!$A$3*1),CR33/(Formulas!$A$3*2))),1),IF(TEXT(ISNUMBER($C33),"#####")="False",ROUND(MIN(1,IF(Input!$A$11="Weekly",CR33/(Formulas!$A$3*1),CR33/(Formulas!$A$3*2))),1),ROUND(MIN(1,IF(Input!$A$11="Weekly",CR33/(Formulas!$A$3*1),CR33/(Formulas!$A$3*2))),1)*$C33))</f>
        <v>0</v>
      </c>
      <c r="CU33" s="79"/>
      <c r="CV33" s="77"/>
      <c r="CW33" s="77"/>
      <c r="CX33" s="80">
        <f>IF($C33="",ROUND(MIN(1,IF(Input!$A$11="Weekly",CV33/(Formulas!$A$3*1),CV33/(Formulas!$A$3*2))),1),IF(TEXT(ISNUMBER($C33),"#####")="False",ROUND(MIN(1,IF(Input!$A$11="Weekly",CV33/(Formulas!$A$3*1),CV33/(Formulas!$A$3*2))),1),ROUND(MIN(1,IF(Input!$A$11="Weekly",CV33/(Formulas!$A$3*1),CV33/(Formulas!$A$3*2))),1)*$C33))</f>
        <v>0</v>
      </c>
      <c r="CY33" s="79"/>
      <c r="CZ33" s="77"/>
      <c r="DA33" s="77"/>
      <c r="DB33" s="80">
        <f>IF($C33="",ROUND(MIN(1,IF(Input!$A$11="Weekly",CZ33/(Formulas!$A$3*1),CZ33/(Formulas!$A$3*2))),1),IF(TEXT(ISNUMBER($C33),"#####")="False",ROUND(MIN(1,IF(Input!$A$11="Weekly",CZ33/(Formulas!$A$3*1),CZ33/(Formulas!$A$3*2))),1),ROUND(MIN(1,IF(Input!$A$11="Weekly",CZ33/(Formulas!$A$3*1),CZ33/(Formulas!$A$3*2))),1)*$C33))</f>
        <v>0</v>
      </c>
      <c r="DC33" s="79"/>
      <c r="DD33" s="77"/>
      <c r="DE33" s="77"/>
      <c r="DF33" s="80">
        <f>IF($C33="",ROUND(MIN(1,IF(Input!$A$11="Weekly",DD33/(Formulas!$A$3*1),DD33/(Formulas!$A$3*2))),1),IF(TEXT(ISNUMBER($C33),"#####")="False",ROUND(MIN(1,IF(Input!$A$11="Weekly",DD33/(Formulas!$A$3*1),DD33/(Formulas!$A$3*2))),1),ROUND(MIN(1,IF(Input!$A$11="Weekly",DD33/(Formulas!$A$3*1),DD33/(Formulas!$A$3*2))),1)*$C33))</f>
        <v>0</v>
      </c>
      <c r="DG33" s="79"/>
      <c r="DH33" s="77"/>
      <c r="DI33" s="77"/>
      <c r="DJ33" s="80">
        <f>IF($C33="",ROUND(MIN(1,IF(Input!$A$11="Weekly",DH33/(Formulas!$A$3*1),DH33/(Formulas!$A$3*2))),1),IF(TEXT(ISNUMBER($C33),"#####")="False",ROUND(MIN(1,IF(Input!$A$11="Weekly",DH33/(Formulas!$A$3*1),DH33/(Formulas!$A$3*2))),1),ROUND(MIN(1,IF(Input!$A$11="Weekly",DH33/(Formulas!$A$3*1),DH33/(Formulas!$A$3*2))),1)*$C33))</f>
        <v>0</v>
      </c>
      <c r="DK33" s="79"/>
      <c r="DL33" s="77"/>
      <c r="DM33" s="77"/>
      <c r="DN33" s="80">
        <f>IF($C33="",ROUND(MIN(1,IF(Input!$A$11="Weekly",DL33/(Formulas!$A$3*1),DL33/(Formulas!$A$3*2))),1),IF(TEXT(ISNUMBER($C33),"#####")="False",ROUND(MIN(1,IF(Input!$A$11="Weekly",DL33/(Formulas!$A$3*1),DL33/(Formulas!$A$3*2))),1),ROUND(MIN(1,IF(Input!$A$11="Weekly",DL33/(Formulas!$A$3*1),DL33/(Formulas!$A$3*2))),1)*$C33))</f>
        <v>0</v>
      </c>
      <c r="DO33" s="79"/>
      <c r="DP33" s="77"/>
      <c r="DQ33" s="77"/>
      <c r="DR33" s="80">
        <f>IF($C33="",ROUND(MIN(1,IF(Input!$A$11="Weekly",DP33/(Formulas!$A$3*1),DP33/(Formulas!$A$3*2))),1),IF(TEXT(ISNUMBER($C33),"#####")="False",ROUND(MIN(1,IF(Input!$A$11="Weekly",DP33/(Formulas!$A$3*1),DP33/(Formulas!$A$3*2))),1),ROUND(MIN(1,IF(Input!$A$11="Weekly",DP33/(Formulas!$A$3*1),DP33/(Formulas!$A$3*2))),1)*$C33))</f>
        <v>0</v>
      </c>
      <c r="DS33" s="79"/>
      <c r="DT33" s="77"/>
      <c r="DU33" s="77"/>
      <c r="DV33" s="80">
        <f>IF($C33="",ROUND(MIN(1,IF(Input!$A$11="Weekly",DT33/(Formulas!$A$3*1),DT33/(Formulas!$A$3*2))),1),IF(TEXT(ISNUMBER($C33),"#####")="False",ROUND(MIN(1,IF(Input!$A$11="Weekly",DT33/(Formulas!$A$3*1),DT33/(Formulas!$A$3*2))),1),ROUND(MIN(1,IF(Input!$A$11="Weekly",DT33/(Formulas!$A$3*1),DT33/(Formulas!$A$3*2))),1)*$C33))</f>
        <v>0</v>
      </c>
      <c r="DW33" s="79"/>
      <c r="DX33" s="77"/>
      <c r="DY33" s="77"/>
      <c r="DZ33" s="80">
        <f>IF($C33="",ROUND(MIN(1,IF(Input!$A$11="Weekly",DX33/(Formulas!$A$3*1),DX33/(Formulas!$A$3*2))),1),IF(TEXT(ISNUMBER($C33),"#####")="False",ROUND(MIN(1,IF(Input!$A$11="Weekly",DX33/(Formulas!$A$3*1),DX33/(Formulas!$A$3*2))),1),ROUND(MIN(1,IF(Input!$A$11="Weekly",DX33/(Formulas!$A$3*1),DX33/(Formulas!$A$3*2))),1)*$C33))</f>
        <v>0</v>
      </c>
      <c r="EA33" s="79"/>
      <c r="EB33" s="77"/>
      <c r="EC33" s="77"/>
      <c r="ED33" s="80">
        <f>IF($C33="",ROUND(MIN(1,IF(Input!$A$11="Weekly",EB33/(Formulas!$A$3*1),EB33/(Formulas!$A$3*2))),1),IF(TEXT(ISNUMBER($C33),"#####")="False",ROUND(MIN(1,IF(Input!$A$11="Weekly",EB33/(Formulas!$A$3*1),EB33/(Formulas!$A$3*2))),1),ROUND(MIN(1,IF(Input!$A$11="Weekly",EB33/(Formulas!$A$3*1),EB33/(Formulas!$A$3*2))),1)*$C33))</f>
        <v>0</v>
      </c>
      <c r="EE33" s="79"/>
      <c r="EF33" s="77"/>
      <c r="EG33" s="77"/>
      <c r="EH33" s="80">
        <f>IF($C33="",ROUND(MIN(1,IF(Input!$A$11="Weekly",EF33/(Formulas!$A$3*1),EF33/(Formulas!$A$3*2))),1),IF(TEXT(ISNUMBER($C33),"#####")="False",ROUND(MIN(1,IF(Input!$A$11="Weekly",EF33/(Formulas!$A$3*1),EF33/(Formulas!$A$3*2))),1),ROUND(MIN(1,IF(Input!$A$11="Weekly",EF33/(Formulas!$A$3*1),EF33/(Formulas!$A$3*2))),1)*$C33))</f>
        <v>0</v>
      </c>
      <c r="EI33" s="79"/>
      <c r="EJ33" s="77"/>
      <c r="EK33" s="77"/>
      <c r="EL33" s="80">
        <f>IF($C33="",ROUND(MIN(1,IF(Input!$A$11="Weekly",EJ33/(Formulas!$A$3*1),EJ33/(Formulas!$A$3*2))),1),IF(TEXT(ISNUMBER($C33),"#####")="False",ROUND(MIN(1,IF(Input!$A$11="Weekly",EJ33/(Formulas!$A$3*1),EJ33/(Formulas!$A$3*2))),1),ROUND(MIN(1,IF(Input!$A$11="Weekly",EJ33/(Formulas!$A$3*1),EJ33/(Formulas!$A$3*2))),1)*$C33))</f>
        <v>0</v>
      </c>
      <c r="EM33" s="79"/>
      <c r="EN33" s="77"/>
      <c r="EO33" s="77"/>
      <c r="EP33" s="80">
        <f>IF($C33="",ROUND(MIN(1,IF(Input!$A$11="Weekly",EN33/(Formulas!$A$3*1),EN33/(Formulas!$A$3*2))),1),IF(TEXT(ISNUMBER($C33),"#####")="False",ROUND(MIN(1,IF(Input!$A$11="Weekly",EN33/(Formulas!$A$3*1),EN33/(Formulas!$A$3*2))),1),ROUND(MIN(1,IF(Input!$A$11="Weekly",EN33/(Formulas!$A$3*1),EN33/(Formulas!$A$3*2))),1)*$C33))</f>
        <v>0</v>
      </c>
      <c r="EQ33" s="79"/>
      <c r="ER33" s="77"/>
      <c r="ES33" s="77"/>
      <c r="ET33" s="80">
        <f>IF($C33="",ROUND(MIN(1,IF(Input!$A$11="Weekly",ER33/(Formulas!$A$3*1),ER33/(Formulas!$A$3*2))),1),IF(TEXT(ISNUMBER($C33),"#####")="False",ROUND(MIN(1,IF(Input!$A$11="Weekly",ER33/(Formulas!$A$3*1),ER33/(Formulas!$A$3*2))),1),ROUND(MIN(1,IF(Input!$A$11="Weekly",ER33/(Formulas!$A$3*1),ER33/(Formulas!$A$3*2))),1)*$C33))</f>
        <v>0</v>
      </c>
      <c r="EU33" s="79"/>
      <c r="EV33" s="77"/>
      <c r="EW33" s="77"/>
      <c r="EX33" s="80">
        <f>IF($C33="",ROUND(MIN(1,IF(Input!$A$11="Weekly",EV33/(Formulas!$A$3*1),EV33/(Formulas!$A$3*2))),1),IF(TEXT(ISNUMBER($C33),"#####")="False",ROUND(MIN(1,IF(Input!$A$11="Weekly",EV33/(Formulas!$A$3*1),EV33/(Formulas!$A$3*2))),1),ROUND(MIN(1,IF(Input!$A$11="Weekly",EV33/(Formulas!$A$3*1),EV33/(Formulas!$A$3*2))),1)*$C33))</f>
        <v>0</v>
      </c>
      <c r="EY33" s="79"/>
      <c r="EZ33" s="77"/>
      <c r="FA33" s="77"/>
      <c r="FB33" s="80">
        <f>IF($C33="",ROUND(MIN(1,IF(Input!$A$11="Weekly",EZ33/(Formulas!$A$3*1),EZ33/(Formulas!$A$3*2))),1),IF(TEXT(ISNUMBER($C33),"#####")="False",ROUND(MIN(1,IF(Input!$A$11="Weekly",EZ33/(Formulas!$A$3*1),EZ33/(Formulas!$A$3*2))),1),ROUND(MIN(1,IF(Input!$A$11="Weekly",EZ33/(Formulas!$A$3*1),EZ33/(Formulas!$A$3*2))),1)*$C33))</f>
        <v>0</v>
      </c>
      <c r="FC33" s="79"/>
      <c r="FD33" s="77"/>
      <c r="FE33" s="77"/>
      <c r="FF33" s="80">
        <f>IF($C33="",ROUND(MIN(1,IF(Input!$A$11="Weekly",FD33/(Formulas!$A$3*1),FD33/(Formulas!$A$3*2))),1),IF(TEXT(ISNUMBER($C33),"#####")="False",ROUND(MIN(1,IF(Input!$A$11="Weekly",FD33/(Formulas!$A$3*1),FD33/(Formulas!$A$3*2))),1),ROUND(MIN(1,IF(Input!$A$11="Weekly",FD33/(Formulas!$A$3*1),FD33/(Formulas!$A$3*2))),1)*$C33))</f>
        <v>0</v>
      </c>
      <c r="FG33" s="79"/>
      <c r="FH33" s="77"/>
      <c r="FI33" s="77"/>
      <c r="FJ33" s="80">
        <f>IF($C33="",ROUND(MIN(1,IF(Input!$A$11="Weekly",FH33/(Formulas!$A$3*1),FH33/(Formulas!$A$3*2))),1),IF(TEXT(ISNUMBER($C33),"#####")="False",ROUND(MIN(1,IF(Input!$A$11="Weekly",FH33/(Formulas!$A$3*1),FH33/(Formulas!$A$3*2))),1),ROUND(MIN(1,IF(Input!$A$11="Weekly",FH33/(Formulas!$A$3*1),FH33/(Formulas!$A$3*2))),1)*$C33))</f>
        <v>0</v>
      </c>
      <c r="FK33" s="79"/>
      <c r="FL33" s="77"/>
      <c r="FM33" s="77"/>
      <c r="FN33" s="80">
        <f>IF($C33="",ROUND(MIN(1,IF(Input!$A$11="Weekly",FL33/(Formulas!$A$3*1),FL33/(Formulas!$A$3*2))),1),IF(TEXT(ISNUMBER($C33),"#####")="False",ROUND(MIN(1,IF(Input!$A$11="Weekly",FL33/(Formulas!$A$3*1),FL33/(Formulas!$A$3*2))),1),ROUND(MIN(1,IF(Input!$A$11="Weekly",FL33/(Formulas!$A$3*1),FL33/(Formulas!$A$3*2))),1)*$C33))</f>
        <v>0</v>
      </c>
      <c r="FO33" s="79"/>
      <c r="FP33" s="77"/>
      <c r="FQ33" s="77"/>
      <c r="FR33" s="80">
        <f>IF($C33="",ROUND(MIN(1,IF(Input!$A$11="Weekly",FP33/(Formulas!$A$3*1),FP33/(Formulas!$A$3*2))),1),IF(TEXT(ISNUMBER($C33),"#####")="False",ROUND(MIN(1,IF(Input!$A$11="Weekly",FP33/(Formulas!$A$3*1),FP33/(Formulas!$A$3*2))),1),ROUND(MIN(1,IF(Input!$A$11="Weekly",FP33/(Formulas!$A$3*1),FP33/(Formulas!$A$3*2))),1)*$C33))</f>
        <v>0</v>
      </c>
      <c r="FS33" s="79"/>
      <c r="FT33" s="77"/>
      <c r="FU33" s="77"/>
      <c r="FV33" s="80">
        <f>IF($C33="",ROUND(MIN(1,IF(Input!$A$11="Weekly",FT33/(Formulas!$A$3*1),FT33/(Formulas!$A$3*2))),1),IF(TEXT(ISNUMBER($C33),"#####")="False",ROUND(MIN(1,IF(Input!$A$11="Weekly",FT33/(Formulas!$A$3*1),FT33/(Formulas!$A$3*2))),1),ROUND(MIN(1,IF(Input!$A$11="Weekly",FT33/(Formulas!$A$3*1),FT33/(Formulas!$A$3*2))),1)*$C33))</f>
        <v>0</v>
      </c>
      <c r="FW33" s="79"/>
      <c r="FX33" s="77"/>
      <c r="FY33" s="77"/>
      <c r="FZ33" s="80">
        <f>IF($C33="",ROUND(MIN(1,IF(Input!$A$11="Weekly",FX33/(Formulas!$A$3*1),FX33/(Formulas!$A$3*2))),1),IF(TEXT(ISNUMBER($C33),"#####")="False",ROUND(MIN(1,IF(Input!$A$11="Weekly",FX33/(Formulas!$A$3*1),FX33/(Formulas!$A$3*2))),1),ROUND(MIN(1,IF(Input!$A$11="Weekly",FX33/(Formulas!$A$3*1),FX33/(Formulas!$A$3*2))),1)*$C33))</f>
        <v>0</v>
      </c>
      <c r="GA33" s="79"/>
      <c r="GB33" s="77"/>
      <c r="GC33" s="77"/>
      <c r="GD33" s="80">
        <f>IF($C33="",ROUND(MIN(1,IF(Input!$A$11="Weekly",GB33/(Formulas!$A$3*1),GB33/(Formulas!$A$3*2))),1),IF(TEXT(ISNUMBER($C33),"#####")="False",ROUND(MIN(1,IF(Input!$A$11="Weekly",GB33/(Formulas!$A$3*1),GB33/(Formulas!$A$3*2))),1),ROUND(MIN(1,IF(Input!$A$11="Weekly",GB33/(Formulas!$A$3*1),GB33/(Formulas!$A$3*2))),1)*$C33))</f>
        <v>0</v>
      </c>
      <c r="GE33" s="79"/>
      <c r="GF33" s="77"/>
      <c r="GG33" s="77"/>
      <c r="GH33" s="80">
        <f>IF($C33="",ROUND(MIN(1,IF(Input!$A$11="Weekly",GF33/(Formulas!$A$3*1),GF33/(Formulas!$A$3*2))),1),IF(TEXT(ISNUMBER($C33),"#####")="False",ROUND(MIN(1,IF(Input!$A$11="Weekly",GF33/(Formulas!$A$3*1),GF33/(Formulas!$A$3*2))),1),ROUND(MIN(1,IF(Input!$A$11="Weekly",GF33/(Formulas!$A$3*1),GF33/(Formulas!$A$3*2))),1)*$C33))</f>
        <v>0</v>
      </c>
      <c r="GI33" s="79"/>
      <c r="GJ33" s="77"/>
      <c r="GK33" s="77"/>
      <c r="GL33" s="80">
        <f>IF($C33="",ROUND(MIN(1,IF(Input!$A$11="Weekly",GJ33/(Formulas!$A$3*1),GJ33/(Formulas!$A$3*2))),1),IF(TEXT(ISNUMBER($C33),"#####")="False",ROUND(MIN(1,IF(Input!$A$11="Weekly",GJ33/(Formulas!$A$3*1),GJ33/(Formulas!$A$3*2))),1),ROUND(MIN(1,IF(Input!$A$11="Weekly",GJ33/(Formulas!$A$3*1),GJ33/(Formulas!$A$3*2))),1)*$C33))</f>
        <v>0</v>
      </c>
      <c r="GM33" s="79"/>
      <c r="GN33" s="77"/>
      <c r="GO33" s="77"/>
      <c r="GP33" s="80">
        <f>IF($C33="",ROUND(MIN(1,IF(Input!$A$11="Weekly",GN33/(Formulas!$A$3*1),GN33/(Formulas!$A$3*2))),1),IF(TEXT(ISNUMBER($C33),"#####")="False",ROUND(MIN(1,IF(Input!$A$11="Weekly",GN33/(Formulas!$A$3*1),GN33/(Formulas!$A$3*2))),1),ROUND(MIN(1,IF(Input!$A$11="Weekly",GN33/(Formulas!$A$3*1),GN33/(Formulas!$A$3*2))),1)*$C33))</f>
        <v>0</v>
      </c>
      <c r="GQ33" s="79"/>
      <c r="GR33" s="77"/>
      <c r="GS33" s="77"/>
      <c r="GT33" s="80">
        <f>IF($C33="",ROUND(MIN(1,IF(Input!$A$11="Weekly",GR33/(Formulas!$A$3*1),GR33/(Formulas!$A$3*2))),1),IF(TEXT(ISNUMBER($C33),"#####")="False",ROUND(MIN(1,IF(Input!$A$11="Weekly",GR33/(Formulas!$A$3*1),GR33/(Formulas!$A$3*2))),1),ROUND(MIN(1,IF(Input!$A$11="Weekly",GR33/(Formulas!$A$3*1),GR33/(Formulas!$A$3*2))),1)*$C33))</f>
        <v>0</v>
      </c>
      <c r="GU33" s="79"/>
      <c r="GV33" s="77"/>
      <c r="GW33" s="77"/>
      <c r="GX33" s="80">
        <f>IF($C33="",ROUND(MIN(1,IF(Input!$A$11="Weekly",GV33/(Formulas!$A$3*1),GV33/(Formulas!$A$3*2))),1),IF(TEXT(ISNUMBER($C33),"#####")="False",ROUND(MIN(1,IF(Input!$A$11="Weekly",GV33/(Formulas!$A$3*1),GV33/(Formulas!$A$3*2))),1),ROUND(MIN(1,IF(Input!$A$11="Weekly",GV33/(Formulas!$A$3*1),GV33/(Formulas!$A$3*2))),1)*$C33))</f>
        <v>0</v>
      </c>
      <c r="GY33" s="79"/>
      <c r="GZ33" s="77"/>
      <c r="HA33" s="77"/>
      <c r="HB33" s="80">
        <f>IF($C33="",ROUND(MIN(1,IF(Input!$A$11="Weekly",GZ33/(Formulas!$A$3*1),GZ33/(Formulas!$A$3*2))),1),IF(TEXT(ISNUMBER($C33),"#####")="False",ROUND(MIN(1,IF(Input!$A$11="Weekly",GZ33/(Formulas!$A$3*1),GZ33/(Formulas!$A$3*2))),1),ROUND(MIN(1,IF(Input!$A$11="Weekly",GZ33/(Formulas!$A$3*1),GZ33/(Formulas!$A$3*2))),1)*$C33))</f>
        <v>0</v>
      </c>
      <c r="HC33" s="79"/>
      <c r="HD33" s="77"/>
      <c r="HE33" s="77"/>
      <c r="HF33" s="80">
        <f>IF($C33="",ROUND(MIN(1,IF(Input!$A$11="Weekly",HD33/(Formulas!$A$3*1),HD33/(Formulas!$A$3*2))),1),IF(TEXT(ISNUMBER($C33),"#####")="False",ROUND(MIN(1,IF(Input!$A$11="Weekly",HD33/(Formulas!$A$3*1),HD33/(Formulas!$A$3*2))),1),ROUND(MIN(1,IF(Input!$A$11="Weekly",HD33/(Formulas!$A$3*1),HD33/(Formulas!$A$3*2))),1)*$C33))</f>
        <v>0</v>
      </c>
      <c r="HG33" s="79"/>
      <c r="HH33" s="35"/>
      <c r="HI33" s="35">
        <f t="shared" si="0"/>
        <v>0</v>
      </c>
      <c r="HJ33" s="35"/>
      <c r="HK33" s="35">
        <f t="shared" si="1"/>
        <v>0</v>
      </c>
      <c r="HL33" s="35"/>
      <c r="HM33" s="35">
        <f t="shared" si="2"/>
        <v>0</v>
      </c>
      <c r="HN33" s="35"/>
      <c r="HO33" s="35">
        <f t="shared" si="3"/>
        <v>0</v>
      </c>
      <c r="HP33" s="35"/>
      <c r="HQ33" s="35"/>
      <c r="HR33" s="35"/>
      <c r="HS33" s="35"/>
      <c r="HT33" s="35"/>
    </row>
    <row r="34" spans="2:228" x14ac:dyDescent="0.25">
      <c r="B34" s="74"/>
      <c r="D34" s="77"/>
      <c r="E34" s="77"/>
      <c r="F34" s="80">
        <f>IF($C34="",ROUND(MIN(1,IF(Input!$A$11="Weekly",D34/(Formulas!$A$3*1),D34/(Formulas!$A$3*2))),1),IF(TEXT(ISNUMBER($C34),"#####")="False",ROUND(MIN(1,IF(Input!$A$11="Weekly",D34/(Formulas!$A$3*1),D34/(Formulas!$A$3*2))),1),ROUND(MIN(1,IF(Input!$A$11="Weekly",D34/(Formulas!$A$3*1),D34/(Formulas!$A$3*2))),1)*$C34))</f>
        <v>0</v>
      </c>
      <c r="G34" s="101"/>
      <c r="H34" s="77"/>
      <c r="I34" s="77"/>
      <c r="J34" s="80">
        <f>IF($C34="",ROUND(MIN(1,IF(Input!$A$11="Weekly",H34/(Formulas!$A$3*1),H34/(Formulas!$A$3*2))),1),IF(TEXT(ISNUMBER($C34),"#####")="False",ROUND(MIN(1,IF(Input!$A$11="Weekly",H34/(Formulas!$A$3*1),H34/(Formulas!$A$3*2))),1),ROUND(MIN(1,IF(Input!$A$11="Weekly",H34/(Formulas!$A$3*1),H34/(Formulas!$A$3*2))),1)*$C34))</f>
        <v>0</v>
      </c>
      <c r="K34" s="101"/>
      <c r="L34" s="77"/>
      <c r="M34" s="77"/>
      <c r="N34" s="80">
        <f>IF($C34="",ROUND(MIN(1,IF(Input!$A$11="Weekly",L34/(Formulas!$A$3*1),L34/(Formulas!$A$3*2))),1),IF(TEXT(ISNUMBER($C34),"#####")="False",ROUND(MIN(1,IF(Input!$A$11="Weekly",L34/(Formulas!$A$3*1),L34/(Formulas!$A$3*2))),1),ROUND(MIN(1,IF(Input!$A$11="Weekly",L34/(Formulas!$A$3*1),L34/(Formulas!$A$3*2))),1)*$C34))</f>
        <v>0</v>
      </c>
      <c r="O34" s="101"/>
      <c r="P34" s="77"/>
      <c r="Q34" s="77"/>
      <c r="R34" s="80">
        <f>IF($C34="",ROUND(MIN(1,IF(Input!$A$11="Weekly",P34/(Formulas!$A$3*1),P34/(Formulas!$A$3*2))),1),IF(TEXT(ISNUMBER($C34),"#####")="False",ROUND(MIN(1,IF(Input!$A$11="Weekly",P34/(Formulas!$A$3*1),P34/(Formulas!$A$3*2))),1),ROUND(MIN(1,IF(Input!$A$11="Weekly",P34/(Formulas!$A$3*1),P34/(Formulas!$A$3*2))),1)*$C34))</f>
        <v>0</v>
      </c>
      <c r="S34" s="101"/>
      <c r="T34" s="77"/>
      <c r="U34" s="77"/>
      <c r="V34" s="80">
        <f>IF($C34="",ROUND(MIN(1,IF(Input!$A$11="Weekly",T34/(Formulas!$A$3*1),T34/(Formulas!$A$3*2))),1),IF(TEXT(ISNUMBER($C34),"#####")="False",ROUND(MIN(1,IF(Input!$A$11="Weekly",T34/(Formulas!$A$3*1),T34/(Formulas!$A$3*2))),1),ROUND(MIN(1,IF(Input!$A$11="Weekly",T34/(Formulas!$A$3*1),T34/(Formulas!$A$3*2))),1)*$C34))</f>
        <v>0</v>
      </c>
      <c r="W34" s="79"/>
      <c r="X34" s="77"/>
      <c r="Y34" s="77"/>
      <c r="Z34" s="80">
        <f>IF($C34="",ROUND(MIN(1,IF(Input!$A$11="Weekly",X34/(Formulas!$A$3*1),X34/(Formulas!$A$3*2))),1),IF(TEXT(ISNUMBER($C34),"#####")="False",ROUND(MIN(1,IF(Input!$A$11="Weekly",X34/(Formulas!$A$3*1),X34/(Formulas!$A$3*2))),1),ROUND(MIN(1,IF(Input!$A$11="Weekly",X34/(Formulas!$A$3*1),X34/(Formulas!$A$3*2))),1)*$C34))</f>
        <v>0</v>
      </c>
      <c r="AA34" s="101"/>
      <c r="AB34" s="77"/>
      <c r="AC34" s="77"/>
      <c r="AD34" s="80">
        <f>IF($C34="",ROUND(MIN(1,IF(Input!$A$11="Weekly",AB34/(Formulas!$A$3*1),AB34/(Formulas!$A$3*2))),1),IF(TEXT(ISNUMBER($C34),"#####")="False",ROUND(MIN(1,IF(Input!$A$11="Weekly",AB34/(Formulas!$A$3*1),AB34/(Formulas!$A$3*2))),1),ROUND(MIN(1,IF(Input!$A$11="Weekly",AB34/(Formulas!$A$3*1),AB34/(Formulas!$A$3*2))),1)*$C34))</f>
        <v>0</v>
      </c>
      <c r="AE34" s="101"/>
      <c r="AF34" s="77"/>
      <c r="AG34" s="77"/>
      <c r="AH34" s="80">
        <f>IF($C34="",ROUND(MIN(1,IF(Input!$A$11="Weekly",AF34/(Formulas!$A$3*1),AF34/(Formulas!$A$3*2))),1),IF(TEXT(ISNUMBER($C34),"#####")="False",ROUND(MIN(1,IF(Input!$A$11="Weekly",AF34/(Formulas!$A$3*1),AF34/(Formulas!$A$3*2))),1),ROUND(MIN(1,IF(Input!$A$11="Weekly",AF34/(Formulas!$A$3*1),AF34/(Formulas!$A$3*2))),1)*$C34))</f>
        <v>0</v>
      </c>
      <c r="AI34" s="101"/>
      <c r="AJ34" s="77"/>
      <c r="AK34" s="77"/>
      <c r="AL34" s="80">
        <f>IF($C34="",ROUND(MIN(1,IF(Input!$A$11="Weekly",AJ34/(Formulas!$A$3*1),AJ34/(Formulas!$A$3*2))),1),IF(TEXT(ISNUMBER($C34),"#####")="False",ROUND(MIN(1,IF(Input!$A$11="Weekly",AJ34/(Formulas!$A$3*1),AJ34/(Formulas!$A$3*2))),1),ROUND(MIN(1,IF(Input!$A$11="Weekly",AJ34/(Formulas!$A$3*1),AJ34/(Formulas!$A$3*2))),1)*$C34))</f>
        <v>0</v>
      </c>
      <c r="AM34" s="79"/>
      <c r="AN34" s="77"/>
      <c r="AO34" s="77"/>
      <c r="AP34" s="80">
        <f>IF($C34="",ROUND(MIN(1,IF(Input!$A$11="Weekly",AN34/(Formulas!$A$3*1),AN34/(Formulas!$A$3*2))),1),IF(TEXT(ISNUMBER($C34),"#####")="False",ROUND(MIN(1,IF(Input!$A$11="Weekly",AN34/(Formulas!$A$3*1),AN34/(Formulas!$A$3*2))),1),ROUND(MIN(1,IF(Input!$A$11="Weekly",AN34/(Formulas!$A$3*1),AN34/(Formulas!$A$3*2))),1)*$C34))</f>
        <v>0</v>
      </c>
      <c r="AQ34" s="79"/>
      <c r="AR34" s="77"/>
      <c r="AS34" s="77"/>
      <c r="AT34" s="80">
        <f>IF($C34="",ROUND(MIN(1,IF(Input!$A$11="Weekly",AR34/(Formulas!$A$3*1),AR34/(Formulas!$A$3*2))),1),IF(TEXT(ISNUMBER($C34),"#####")="False",ROUND(MIN(1,IF(Input!$A$11="Weekly",AR34/(Formulas!$A$3*1),AR34/(Formulas!$A$3*2))),1),ROUND(MIN(1,IF(Input!$A$11="Weekly",AR34/(Formulas!$A$3*1),AR34/(Formulas!$A$3*2))),1)*$C34))</f>
        <v>0</v>
      </c>
      <c r="AU34" s="79"/>
      <c r="AV34" s="77"/>
      <c r="AW34" s="77"/>
      <c r="AX34" s="80">
        <f>IF($C34="",ROUND(MIN(1,IF(Input!$A$11="Weekly",AV34/(Formulas!$A$3*1),AV34/(Formulas!$A$3*2))),1),IF(TEXT(ISNUMBER($C34),"#####")="False",ROUND(MIN(1,IF(Input!$A$11="Weekly",AV34/(Formulas!$A$3*1),AV34/(Formulas!$A$3*2))),1),ROUND(MIN(1,IF(Input!$A$11="Weekly",AV34/(Formulas!$A$3*1),AV34/(Formulas!$A$3*2))),1)*$C34))</f>
        <v>0</v>
      </c>
      <c r="AY34" s="79"/>
      <c r="AZ34" s="77"/>
      <c r="BA34" s="77"/>
      <c r="BB34" s="80">
        <f>IF($C34="",ROUND(MIN(1,IF(Input!$A$11="Weekly",AZ34/(Formulas!$A$3*1),AZ34/(Formulas!$A$3*2))),1),IF(TEXT(ISNUMBER($C34),"#####")="False",ROUND(MIN(1,IF(Input!$A$11="Weekly",AZ34/(Formulas!$A$3*1),AZ34/(Formulas!$A$3*2))),1),ROUND(MIN(1,IF(Input!$A$11="Weekly",AZ34/(Formulas!$A$3*1),AZ34/(Formulas!$A$3*2))),1)*$C34))</f>
        <v>0</v>
      </c>
      <c r="BC34" s="79"/>
      <c r="BD34" s="77"/>
      <c r="BE34" s="77"/>
      <c r="BF34" s="80">
        <f>IF($C34="",ROUND(MIN(1,IF(Input!$A$11="Weekly",BD34/(Formulas!$A$3*1),BD34/(Formulas!$A$3*2))),1),IF(TEXT(ISNUMBER($C34),"#####")="False",ROUND(MIN(1,IF(Input!$A$11="Weekly",BD34/(Formulas!$A$3*1),BD34/(Formulas!$A$3*2))),1),ROUND(MIN(1,IF(Input!$A$11="Weekly",BD34/(Formulas!$A$3*1),BD34/(Formulas!$A$3*2))),1)*$C34))</f>
        <v>0</v>
      </c>
      <c r="BG34" s="79"/>
      <c r="BH34" s="77"/>
      <c r="BI34" s="77"/>
      <c r="BJ34" s="80">
        <f>IF($C34="",ROUND(MIN(1,IF(Input!$A$11="Weekly",BH34/(Formulas!$A$3*1),BH34/(Formulas!$A$3*2))),1),IF(TEXT(ISNUMBER($C34),"#####")="False",ROUND(MIN(1,IF(Input!$A$11="Weekly",BH34/(Formulas!$A$3*1),BH34/(Formulas!$A$3*2))),1),ROUND(MIN(1,IF(Input!$A$11="Weekly",BH34/(Formulas!$A$3*1),BH34/(Formulas!$A$3*2))),1)*$C34))</f>
        <v>0</v>
      </c>
      <c r="BK34" s="79"/>
      <c r="BL34" s="77"/>
      <c r="BM34" s="77"/>
      <c r="BN34" s="80">
        <f>IF($C34="",ROUND(MIN(1,IF(Input!$A$11="Weekly",BL34/(Formulas!$A$3*1),BL34/(Formulas!$A$3*2))),1),IF(TEXT(ISNUMBER($C34),"#####")="False",ROUND(MIN(1,IF(Input!$A$11="Weekly",BL34/(Formulas!$A$3*1),BL34/(Formulas!$A$3*2))),1),ROUND(MIN(1,IF(Input!$A$11="Weekly",BL34/(Formulas!$A$3*1),BL34/(Formulas!$A$3*2))),1)*$C34))</f>
        <v>0</v>
      </c>
      <c r="BO34" s="79"/>
      <c r="BP34" s="77"/>
      <c r="BQ34" s="77"/>
      <c r="BR34" s="80">
        <f>IF($C34="",ROUND(MIN(1,IF(Input!$A$11="Weekly",BP34/(Formulas!$A$3*1),BP34/(Formulas!$A$3*2))),1),IF(TEXT(ISNUMBER($C34),"#####")="False",ROUND(MIN(1,IF(Input!$A$11="Weekly",BP34/(Formulas!$A$3*1),BP34/(Formulas!$A$3*2))),1),ROUND(MIN(1,IF(Input!$A$11="Weekly",BP34/(Formulas!$A$3*1),BP34/(Formulas!$A$3*2))),1)*$C34))</f>
        <v>0</v>
      </c>
      <c r="BS34" s="79"/>
      <c r="BT34" s="77"/>
      <c r="BU34" s="77"/>
      <c r="BV34" s="80">
        <f>IF($C34="",ROUND(MIN(1,IF(Input!$A$11="Weekly",BT34/(Formulas!$A$3*1),BT34/(Formulas!$A$3*2))),1),IF(TEXT(ISNUMBER($C34),"#####")="False",ROUND(MIN(1,IF(Input!$A$11="Weekly",BT34/(Formulas!$A$3*1),BT34/(Formulas!$A$3*2))),1),ROUND(MIN(1,IF(Input!$A$11="Weekly",BT34/(Formulas!$A$3*1),BT34/(Formulas!$A$3*2))),1)*$C34))</f>
        <v>0</v>
      </c>
      <c r="BW34" s="79"/>
      <c r="BX34" s="77"/>
      <c r="BY34" s="77"/>
      <c r="BZ34" s="80">
        <f>IF($C34="",ROUND(MIN(1,IF(Input!$A$11="Weekly",BX34/(Formulas!$A$3*1),BX34/(Formulas!$A$3*2))),1),IF(TEXT(ISNUMBER($C34),"#####")="False",ROUND(MIN(1,IF(Input!$A$11="Weekly",BX34/(Formulas!$A$3*1),BX34/(Formulas!$A$3*2))),1),ROUND(MIN(1,IF(Input!$A$11="Weekly",BX34/(Formulas!$A$3*1),BX34/(Formulas!$A$3*2))),1)*$C34))</f>
        <v>0</v>
      </c>
      <c r="CA34" s="79"/>
      <c r="CB34" s="77"/>
      <c r="CC34" s="77"/>
      <c r="CD34" s="80">
        <f>IF($C34="",ROUND(MIN(1,IF(Input!$A$11="Weekly",CB34/(Formulas!$A$3*1),CB34/(Formulas!$A$3*2))),1),IF(TEXT(ISNUMBER($C34),"#####")="False",ROUND(MIN(1,IF(Input!$A$11="Weekly",CB34/(Formulas!$A$3*1),CB34/(Formulas!$A$3*2))),1),ROUND(MIN(1,IF(Input!$A$11="Weekly",CB34/(Formulas!$A$3*1),CB34/(Formulas!$A$3*2))),1)*$C34))</f>
        <v>0</v>
      </c>
      <c r="CE34" s="79"/>
      <c r="CF34" s="77"/>
      <c r="CG34" s="77"/>
      <c r="CH34" s="80">
        <f>IF($C34="",ROUND(MIN(1,IF(Input!$A$11="Weekly",CF34/(Formulas!$A$3*1),CF34/(Formulas!$A$3*2))),1),IF(TEXT(ISNUMBER($C34),"#####")="False",ROUND(MIN(1,IF(Input!$A$11="Weekly",CF34/(Formulas!$A$3*1),CF34/(Formulas!$A$3*2))),1),ROUND(MIN(1,IF(Input!$A$11="Weekly",CF34/(Formulas!$A$3*1),CF34/(Formulas!$A$3*2))),1)*$C34))</f>
        <v>0</v>
      </c>
      <c r="CI34" s="79"/>
      <c r="CJ34" s="77"/>
      <c r="CK34" s="77"/>
      <c r="CL34" s="80">
        <f>IF($C34="",ROUND(MIN(1,IF(Input!$A$11="Weekly",CJ34/(Formulas!$A$3*1),CJ34/(Formulas!$A$3*2))),1),IF(TEXT(ISNUMBER($C34),"#####")="False",ROUND(MIN(1,IF(Input!$A$11="Weekly",CJ34/(Formulas!$A$3*1),CJ34/(Formulas!$A$3*2))),1),ROUND(MIN(1,IF(Input!$A$11="Weekly",CJ34/(Formulas!$A$3*1),CJ34/(Formulas!$A$3*2))),1)*$C34))</f>
        <v>0</v>
      </c>
      <c r="CM34" s="79"/>
      <c r="CN34" s="77"/>
      <c r="CO34" s="77"/>
      <c r="CP34" s="80">
        <f>IF($C34="",ROUND(MIN(1,IF(Input!$A$11="Weekly",CN34/(Formulas!$A$3*1),CN34/(Formulas!$A$3*2))),1),IF(TEXT(ISNUMBER($C34),"#####")="False",ROUND(MIN(1,IF(Input!$A$11="Weekly",CN34/(Formulas!$A$3*1),CN34/(Formulas!$A$3*2))),1),ROUND(MIN(1,IF(Input!$A$11="Weekly",CN34/(Formulas!$A$3*1),CN34/(Formulas!$A$3*2))),1)*$C34))</f>
        <v>0</v>
      </c>
      <c r="CQ34" s="79"/>
      <c r="CR34" s="77"/>
      <c r="CS34" s="77"/>
      <c r="CT34" s="80">
        <f>IF($C34="",ROUND(MIN(1,IF(Input!$A$11="Weekly",CR34/(Formulas!$A$3*1),CR34/(Formulas!$A$3*2))),1),IF(TEXT(ISNUMBER($C34),"#####")="False",ROUND(MIN(1,IF(Input!$A$11="Weekly",CR34/(Formulas!$A$3*1),CR34/(Formulas!$A$3*2))),1),ROUND(MIN(1,IF(Input!$A$11="Weekly",CR34/(Formulas!$A$3*1),CR34/(Formulas!$A$3*2))),1)*$C34))</f>
        <v>0</v>
      </c>
      <c r="CU34" s="79"/>
      <c r="CV34" s="77"/>
      <c r="CW34" s="77"/>
      <c r="CX34" s="80">
        <f>IF($C34="",ROUND(MIN(1,IF(Input!$A$11="Weekly",CV34/(Formulas!$A$3*1),CV34/(Formulas!$A$3*2))),1),IF(TEXT(ISNUMBER($C34),"#####")="False",ROUND(MIN(1,IF(Input!$A$11="Weekly",CV34/(Formulas!$A$3*1),CV34/(Formulas!$A$3*2))),1),ROUND(MIN(1,IF(Input!$A$11="Weekly",CV34/(Formulas!$A$3*1),CV34/(Formulas!$A$3*2))),1)*$C34))</f>
        <v>0</v>
      </c>
      <c r="CY34" s="79"/>
      <c r="CZ34" s="77"/>
      <c r="DA34" s="77"/>
      <c r="DB34" s="80">
        <f>IF($C34="",ROUND(MIN(1,IF(Input!$A$11="Weekly",CZ34/(Formulas!$A$3*1),CZ34/(Formulas!$A$3*2))),1),IF(TEXT(ISNUMBER($C34),"#####")="False",ROUND(MIN(1,IF(Input!$A$11="Weekly",CZ34/(Formulas!$A$3*1),CZ34/(Formulas!$A$3*2))),1),ROUND(MIN(1,IF(Input!$A$11="Weekly",CZ34/(Formulas!$A$3*1),CZ34/(Formulas!$A$3*2))),1)*$C34))</f>
        <v>0</v>
      </c>
      <c r="DC34" s="79"/>
      <c r="DD34" s="77"/>
      <c r="DE34" s="77"/>
      <c r="DF34" s="80">
        <f>IF($C34="",ROUND(MIN(1,IF(Input!$A$11="Weekly",DD34/(Formulas!$A$3*1),DD34/(Formulas!$A$3*2))),1),IF(TEXT(ISNUMBER($C34),"#####")="False",ROUND(MIN(1,IF(Input!$A$11="Weekly",DD34/(Formulas!$A$3*1),DD34/(Formulas!$A$3*2))),1),ROUND(MIN(1,IF(Input!$A$11="Weekly",DD34/(Formulas!$A$3*1),DD34/(Formulas!$A$3*2))),1)*$C34))</f>
        <v>0</v>
      </c>
      <c r="DG34" s="79"/>
      <c r="DH34" s="77"/>
      <c r="DI34" s="77"/>
      <c r="DJ34" s="80">
        <f>IF($C34="",ROUND(MIN(1,IF(Input!$A$11="Weekly",DH34/(Formulas!$A$3*1),DH34/(Formulas!$A$3*2))),1),IF(TEXT(ISNUMBER($C34),"#####")="False",ROUND(MIN(1,IF(Input!$A$11="Weekly",DH34/(Formulas!$A$3*1),DH34/(Formulas!$A$3*2))),1),ROUND(MIN(1,IF(Input!$A$11="Weekly",DH34/(Formulas!$A$3*1),DH34/(Formulas!$A$3*2))),1)*$C34))</f>
        <v>0</v>
      </c>
      <c r="DK34" s="79"/>
      <c r="DL34" s="77"/>
      <c r="DM34" s="77"/>
      <c r="DN34" s="80">
        <f>IF($C34="",ROUND(MIN(1,IF(Input!$A$11="Weekly",DL34/(Formulas!$A$3*1),DL34/(Formulas!$A$3*2))),1),IF(TEXT(ISNUMBER($C34),"#####")="False",ROUND(MIN(1,IF(Input!$A$11="Weekly",DL34/(Formulas!$A$3*1),DL34/(Formulas!$A$3*2))),1),ROUND(MIN(1,IF(Input!$A$11="Weekly",DL34/(Formulas!$A$3*1),DL34/(Formulas!$A$3*2))),1)*$C34))</f>
        <v>0</v>
      </c>
      <c r="DO34" s="79"/>
      <c r="DP34" s="77"/>
      <c r="DQ34" s="77"/>
      <c r="DR34" s="80">
        <f>IF($C34="",ROUND(MIN(1,IF(Input!$A$11="Weekly",DP34/(Formulas!$A$3*1),DP34/(Formulas!$A$3*2))),1),IF(TEXT(ISNUMBER($C34),"#####")="False",ROUND(MIN(1,IF(Input!$A$11="Weekly",DP34/(Formulas!$A$3*1),DP34/(Formulas!$A$3*2))),1),ROUND(MIN(1,IF(Input!$A$11="Weekly",DP34/(Formulas!$A$3*1),DP34/(Formulas!$A$3*2))),1)*$C34))</f>
        <v>0</v>
      </c>
      <c r="DS34" s="79"/>
      <c r="DT34" s="77"/>
      <c r="DU34" s="77"/>
      <c r="DV34" s="80">
        <f>IF($C34="",ROUND(MIN(1,IF(Input!$A$11="Weekly",DT34/(Formulas!$A$3*1),DT34/(Formulas!$A$3*2))),1),IF(TEXT(ISNUMBER($C34),"#####")="False",ROUND(MIN(1,IF(Input!$A$11="Weekly",DT34/(Formulas!$A$3*1),DT34/(Formulas!$A$3*2))),1),ROUND(MIN(1,IF(Input!$A$11="Weekly",DT34/(Formulas!$A$3*1),DT34/(Formulas!$A$3*2))),1)*$C34))</f>
        <v>0</v>
      </c>
      <c r="DW34" s="79"/>
      <c r="DX34" s="77"/>
      <c r="DY34" s="77"/>
      <c r="DZ34" s="80">
        <f>IF($C34="",ROUND(MIN(1,IF(Input!$A$11="Weekly",DX34/(Formulas!$A$3*1),DX34/(Formulas!$A$3*2))),1),IF(TEXT(ISNUMBER($C34),"#####")="False",ROUND(MIN(1,IF(Input!$A$11="Weekly",DX34/(Formulas!$A$3*1),DX34/(Formulas!$A$3*2))),1),ROUND(MIN(1,IF(Input!$A$11="Weekly",DX34/(Formulas!$A$3*1),DX34/(Formulas!$A$3*2))),1)*$C34))</f>
        <v>0</v>
      </c>
      <c r="EA34" s="79"/>
      <c r="EB34" s="77"/>
      <c r="EC34" s="77"/>
      <c r="ED34" s="80">
        <f>IF($C34="",ROUND(MIN(1,IF(Input!$A$11="Weekly",EB34/(Formulas!$A$3*1),EB34/(Formulas!$A$3*2))),1),IF(TEXT(ISNUMBER($C34),"#####")="False",ROUND(MIN(1,IF(Input!$A$11="Weekly",EB34/(Formulas!$A$3*1),EB34/(Formulas!$A$3*2))),1),ROUND(MIN(1,IF(Input!$A$11="Weekly",EB34/(Formulas!$A$3*1),EB34/(Formulas!$A$3*2))),1)*$C34))</f>
        <v>0</v>
      </c>
      <c r="EE34" s="79"/>
      <c r="EF34" s="77"/>
      <c r="EG34" s="77"/>
      <c r="EH34" s="80">
        <f>IF($C34="",ROUND(MIN(1,IF(Input!$A$11="Weekly",EF34/(Formulas!$A$3*1),EF34/(Formulas!$A$3*2))),1),IF(TEXT(ISNUMBER($C34),"#####")="False",ROUND(MIN(1,IF(Input!$A$11="Weekly",EF34/(Formulas!$A$3*1),EF34/(Formulas!$A$3*2))),1),ROUND(MIN(1,IF(Input!$A$11="Weekly",EF34/(Formulas!$A$3*1),EF34/(Formulas!$A$3*2))),1)*$C34))</f>
        <v>0</v>
      </c>
      <c r="EI34" s="79"/>
      <c r="EJ34" s="77"/>
      <c r="EK34" s="77"/>
      <c r="EL34" s="80">
        <f>IF($C34="",ROUND(MIN(1,IF(Input!$A$11="Weekly",EJ34/(Formulas!$A$3*1),EJ34/(Formulas!$A$3*2))),1),IF(TEXT(ISNUMBER($C34),"#####")="False",ROUND(MIN(1,IF(Input!$A$11="Weekly",EJ34/(Formulas!$A$3*1),EJ34/(Formulas!$A$3*2))),1),ROUND(MIN(1,IF(Input!$A$11="Weekly",EJ34/(Formulas!$A$3*1),EJ34/(Formulas!$A$3*2))),1)*$C34))</f>
        <v>0</v>
      </c>
      <c r="EM34" s="79"/>
      <c r="EN34" s="77"/>
      <c r="EO34" s="77"/>
      <c r="EP34" s="80">
        <f>IF($C34="",ROUND(MIN(1,IF(Input!$A$11="Weekly",EN34/(Formulas!$A$3*1),EN34/(Formulas!$A$3*2))),1),IF(TEXT(ISNUMBER($C34),"#####")="False",ROUND(MIN(1,IF(Input!$A$11="Weekly",EN34/(Formulas!$A$3*1),EN34/(Formulas!$A$3*2))),1),ROUND(MIN(1,IF(Input!$A$11="Weekly",EN34/(Formulas!$A$3*1),EN34/(Formulas!$A$3*2))),1)*$C34))</f>
        <v>0</v>
      </c>
      <c r="EQ34" s="79"/>
      <c r="ER34" s="77"/>
      <c r="ES34" s="77"/>
      <c r="ET34" s="80">
        <f>IF($C34="",ROUND(MIN(1,IF(Input!$A$11="Weekly",ER34/(Formulas!$A$3*1),ER34/(Formulas!$A$3*2))),1),IF(TEXT(ISNUMBER($C34),"#####")="False",ROUND(MIN(1,IF(Input!$A$11="Weekly",ER34/(Formulas!$A$3*1),ER34/(Formulas!$A$3*2))),1),ROUND(MIN(1,IF(Input!$A$11="Weekly",ER34/(Formulas!$A$3*1),ER34/(Formulas!$A$3*2))),1)*$C34))</f>
        <v>0</v>
      </c>
      <c r="EU34" s="79"/>
      <c r="EV34" s="77"/>
      <c r="EW34" s="77"/>
      <c r="EX34" s="80">
        <f>IF($C34="",ROUND(MIN(1,IF(Input!$A$11="Weekly",EV34/(Formulas!$A$3*1),EV34/(Formulas!$A$3*2))),1),IF(TEXT(ISNUMBER($C34),"#####")="False",ROUND(MIN(1,IF(Input!$A$11="Weekly",EV34/(Formulas!$A$3*1),EV34/(Formulas!$A$3*2))),1),ROUND(MIN(1,IF(Input!$A$11="Weekly",EV34/(Formulas!$A$3*1),EV34/(Formulas!$A$3*2))),1)*$C34))</f>
        <v>0</v>
      </c>
      <c r="EY34" s="79"/>
      <c r="EZ34" s="77"/>
      <c r="FA34" s="77"/>
      <c r="FB34" s="80">
        <f>IF($C34="",ROUND(MIN(1,IF(Input!$A$11="Weekly",EZ34/(Formulas!$A$3*1),EZ34/(Formulas!$A$3*2))),1),IF(TEXT(ISNUMBER($C34),"#####")="False",ROUND(MIN(1,IF(Input!$A$11="Weekly",EZ34/(Formulas!$A$3*1),EZ34/(Formulas!$A$3*2))),1),ROUND(MIN(1,IF(Input!$A$11="Weekly",EZ34/(Formulas!$A$3*1),EZ34/(Formulas!$A$3*2))),1)*$C34))</f>
        <v>0</v>
      </c>
      <c r="FC34" s="79"/>
      <c r="FD34" s="77"/>
      <c r="FE34" s="77"/>
      <c r="FF34" s="80">
        <f>IF($C34="",ROUND(MIN(1,IF(Input!$A$11="Weekly",FD34/(Formulas!$A$3*1),FD34/(Formulas!$A$3*2))),1),IF(TEXT(ISNUMBER($C34),"#####")="False",ROUND(MIN(1,IF(Input!$A$11="Weekly",FD34/(Formulas!$A$3*1),FD34/(Formulas!$A$3*2))),1),ROUND(MIN(1,IF(Input!$A$11="Weekly",FD34/(Formulas!$A$3*1),FD34/(Formulas!$A$3*2))),1)*$C34))</f>
        <v>0</v>
      </c>
      <c r="FG34" s="79"/>
      <c r="FH34" s="77"/>
      <c r="FI34" s="77"/>
      <c r="FJ34" s="80">
        <f>IF($C34="",ROUND(MIN(1,IF(Input!$A$11="Weekly",FH34/(Formulas!$A$3*1),FH34/(Formulas!$A$3*2))),1),IF(TEXT(ISNUMBER($C34),"#####")="False",ROUND(MIN(1,IF(Input!$A$11="Weekly",FH34/(Formulas!$A$3*1),FH34/(Formulas!$A$3*2))),1),ROUND(MIN(1,IF(Input!$A$11="Weekly",FH34/(Formulas!$A$3*1),FH34/(Formulas!$A$3*2))),1)*$C34))</f>
        <v>0</v>
      </c>
      <c r="FK34" s="79"/>
      <c r="FL34" s="77"/>
      <c r="FM34" s="77"/>
      <c r="FN34" s="80">
        <f>IF($C34="",ROUND(MIN(1,IF(Input!$A$11="Weekly",FL34/(Formulas!$A$3*1),FL34/(Formulas!$A$3*2))),1),IF(TEXT(ISNUMBER($C34),"#####")="False",ROUND(MIN(1,IF(Input!$A$11="Weekly",FL34/(Formulas!$A$3*1),FL34/(Formulas!$A$3*2))),1),ROUND(MIN(1,IF(Input!$A$11="Weekly",FL34/(Formulas!$A$3*1),FL34/(Formulas!$A$3*2))),1)*$C34))</f>
        <v>0</v>
      </c>
      <c r="FO34" s="79"/>
      <c r="FP34" s="77"/>
      <c r="FQ34" s="77"/>
      <c r="FR34" s="80">
        <f>IF($C34="",ROUND(MIN(1,IF(Input!$A$11="Weekly",FP34/(Formulas!$A$3*1),FP34/(Formulas!$A$3*2))),1),IF(TEXT(ISNUMBER($C34),"#####")="False",ROUND(MIN(1,IF(Input!$A$11="Weekly",FP34/(Formulas!$A$3*1),FP34/(Formulas!$A$3*2))),1),ROUND(MIN(1,IF(Input!$A$11="Weekly",FP34/(Formulas!$A$3*1),FP34/(Formulas!$A$3*2))),1)*$C34))</f>
        <v>0</v>
      </c>
      <c r="FS34" s="79"/>
      <c r="FT34" s="77"/>
      <c r="FU34" s="77"/>
      <c r="FV34" s="80">
        <f>IF($C34="",ROUND(MIN(1,IF(Input!$A$11="Weekly",FT34/(Formulas!$A$3*1),FT34/(Formulas!$A$3*2))),1),IF(TEXT(ISNUMBER($C34),"#####")="False",ROUND(MIN(1,IF(Input!$A$11="Weekly",FT34/(Formulas!$A$3*1),FT34/(Formulas!$A$3*2))),1),ROUND(MIN(1,IF(Input!$A$11="Weekly",FT34/(Formulas!$A$3*1),FT34/(Formulas!$A$3*2))),1)*$C34))</f>
        <v>0</v>
      </c>
      <c r="FW34" s="79"/>
      <c r="FX34" s="77"/>
      <c r="FY34" s="77"/>
      <c r="FZ34" s="80">
        <f>IF($C34="",ROUND(MIN(1,IF(Input!$A$11="Weekly",FX34/(Formulas!$A$3*1),FX34/(Formulas!$A$3*2))),1),IF(TEXT(ISNUMBER($C34),"#####")="False",ROUND(MIN(1,IF(Input!$A$11="Weekly",FX34/(Formulas!$A$3*1),FX34/(Formulas!$A$3*2))),1),ROUND(MIN(1,IF(Input!$A$11="Weekly",FX34/(Formulas!$A$3*1),FX34/(Formulas!$A$3*2))),1)*$C34))</f>
        <v>0</v>
      </c>
      <c r="GA34" s="79"/>
      <c r="GB34" s="77"/>
      <c r="GC34" s="77"/>
      <c r="GD34" s="80">
        <f>IF($C34="",ROUND(MIN(1,IF(Input!$A$11="Weekly",GB34/(Formulas!$A$3*1),GB34/(Formulas!$A$3*2))),1),IF(TEXT(ISNUMBER($C34),"#####")="False",ROUND(MIN(1,IF(Input!$A$11="Weekly",GB34/(Formulas!$A$3*1),GB34/(Formulas!$A$3*2))),1),ROUND(MIN(1,IF(Input!$A$11="Weekly",GB34/(Formulas!$A$3*1),GB34/(Formulas!$A$3*2))),1)*$C34))</f>
        <v>0</v>
      </c>
      <c r="GE34" s="79"/>
      <c r="GF34" s="77"/>
      <c r="GG34" s="77"/>
      <c r="GH34" s="80">
        <f>IF($C34="",ROUND(MIN(1,IF(Input!$A$11="Weekly",GF34/(Formulas!$A$3*1),GF34/(Formulas!$A$3*2))),1),IF(TEXT(ISNUMBER($C34),"#####")="False",ROUND(MIN(1,IF(Input!$A$11="Weekly",GF34/(Formulas!$A$3*1),GF34/(Formulas!$A$3*2))),1),ROUND(MIN(1,IF(Input!$A$11="Weekly",GF34/(Formulas!$A$3*1),GF34/(Formulas!$A$3*2))),1)*$C34))</f>
        <v>0</v>
      </c>
      <c r="GI34" s="79"/>
      <c r="GJ34" s="77"/>
      <c r="GK34" s="77"/>
      <c r="GL34" s="80">
        <f>IF($C34="",ROUND(MIN(1,IF(Input!$A$11="Weekly",GJ34/(Formulas!$A$3*1),GJ34/(Formulas!$A$3*2))),1),IF(TEXT(ISNUMBER($C34),"#####")="False",ROUND(MIN(1,IF(Input!$A$11="Weekly",GJ34/(Formulas!$A$3*1),GJ34/(Formulas!$A$3*2))),1),ROUND(MIN(1,IF(Input!$A$11="Weekly",GJ34/(Formulas!$A$3*1),GJ34/(Formulas!$A$3*2))),1)*$C34))</f>
        <v>0</v>
      </c>
      <c r="GM34" s="79"/>
      <c r="GN34" s="77"/>
      <c r="GO34" s="77"/>
      <c r="GP34" s="80">
        <f>IF($C34="",ROUND(MIN(1,IF(Input!$A$11="Weekly",GN34/(Formulas!$A$3*1),GN34/(Formulas!$A$3*2))),1),IF(TEXT(ISNUMBER($C34),"#####")="False",ROUND(MIN(1,IF(Input!$A$11="Weekly",GN34/(Formulas!$A$3*1),GN34/(Formulas!$A$3*2))),1),ROUND(MIN(1,IF(Input!$A$11="Weekly",GN34/(Formulas!$A$3*1),GN34/(Formulas!$A$3*2))),1)*$C34))</f>
        <v>0</v>
      </c>
      <c r="GQ34" s="79"/>
      <c r="GR34" s="77"/>
      <c r="GS34" s="77"/>
      <c r="GT34" s="80">
        <f>IF($C34="",ROUND(MIN(1,IF(Input!$A$11="Weekly",GR34/(Formulas!$A$3*1),GR34/(Formulas!$A$3*2))),1),IF(TEXT(ISNUMBER($C34),"#####")="False",ROUND(MIN(1,IF(Input!$A$11="Weekly",GR34/(Formulas!$A$3*1),GR34/(Formulas!$A$3*2))),1),ROUND(MIN(1,IF(Input!$A$11="Weekly",GR34/(Formulas!$A$3*1),GR34/(Formulas!$A$3*2))),1)*$C34))</f>
        <v>0</v>
      </c>
      <c r="GU34" s="79"/>
      <c r="GV34" s="77"/>
      <c r="GW34" s="77"/>
      <c r="GX34" s="80">
        <f>IF($C34="",ROUND(MIN(1,IF(Input!$A$11="Weekly",GV34/(Formulas!$A$3*1),GV34/(Formulas!$A$3*2))),1),IF(TEXT(ISNUMBER($C34),"#####")="False",ROUND(MIN(1,IF(Input!$A$11="Weekly",GV34/(Formulas!$A$3*1),GV34/(Formulas!$A$3*2))),1),ROUND(MIN(1,IF(Input!$A$11="Weekly",GV34/(Formulas!$A$3*1),GV34/(Formulas!$A$3*2))),1)*$C34))</f>
        <v>0</v>
      </c>
      <c r="GY34" s="79"/>
      <c r="GZ34" s="77"/>
      <c r="HA34" s="77"/>
      <c r="HB34" s="80">
        <f>IF($C34="",ROUND(MIN(1,IF(Input!$A$11="Weekly",GZ34/(Formulas!$A$3*1),GZ34/(Formulas!$A$3*2))),1),IF(TEXT(ISNUMBER($C34),"#####")="False",ROUND(MIN(1,IF(Input!$A$11="Weekly",GZ34/(Formulas!$A$3*1),GZ34/(Formulas!$A$3*2))),1),ROUND(MIN(1,IF(Input!$A$11="Weekly",GZ34/(Formulas!$A$3*1),GZ34/(Formulas!$A$3*2))),1)*$C34))</f>
        <v>0</v>
      </c>
      <c r="HC34" s="79"/>
      <c r="HD34" s="77"/>
      <c r="HE34" s="77"/>
      <c r="HF34" s="80">
        <f>IF($C34="",ROUND(MIN(1,IF(Input!$A$11="Weekly",HD34/(Formulas!$A$3*1),HD34/(Formulas!$A$3*2))),1),IF(TEXT(ISNUMBER($C34),"#####")="False",ROUND(MIN(1,IF(Input!$A$11="Weekly",HD34/(Formulas!$A$3*1),HD34/(Formulas!$A$3*2))),1),ROUND(MIN(1,IF(Input!$A$11="Weekly",HD34/(Formulas!$A$3*1),HD34/(Formulas!$A$3*2))),1)*$C34))</f>
        <v>0</v>
      </c>
      <c r="HG34" s="79"/>
      <c r="HH34" s="35"/>
      <c r="HI34" s="35">
        <f t="shared" si="0"/>
        <v>0</v>
      </c>
      <c r="HJ34" s="35"/>
      <c r="HK34" s="35">
        <f t="shared" si="1"/>
        <v>0</v>
      </c>
      <c r="HL34" s="35"/>
      <c r="HM34" s="35">
        <f t="shared" si="2"/>
        <v>0</v>
      </c>
      <c r="HN34" s="35"/>
      <c r="HO34" s="35">
        <f t="shared" si="3"/>
        <v>0</v>
      </c>
      <c r="HP34" s="35"/>
      <c r="HQ34" s="35"/>
      <c r="HR34" s="35"/>
      <c r="HS34" s="35"/>
      <c r="HT34" s="35"/>
    </row>
    <row r="35" spans="2:228" x14ac:dyDescent="0.25">
      <c r="B35" s="74"/>
      <c r="D35" s="77"/>
      <c r="E35" s="77"/>
      <c r="F35" s="80">
        <f>IF($C35="",ROUND(MIN(1,IF(Input!$A$11="Weekly",D35/(Formulas!$A$3*1),D35/(Formulas!$A$3*2))),1),IF(TEXT(ISNUMBER($C35),"#####")="False",ROUND(MIN(1,IF(Input!$A$11="Weekly",D35/(Formulas!$A$3*1),D35/(Formulas!$A$3*2))),1),ROUND(MIN(1,IF(Input!$A$11="Weekly",D35/(Formulas!$A$3*1),D35/(Formulas!$A$3*2))),1)*$C35))</f>
        <v>0</v>
      </c>
      <c r="G35" s="101"/>
      <c r="H35" s="77"/>
      <c r="I35" s="77"/>
      <c r="J35" s="80">
        <f>IF($C35="",ROUND(MIN(1,IF(Input!$A$11="Weekly",H35/(Formulas!$A$3*1),H35/(Formulas!$A$3*2))),1),IF(TEXT(ISNUMBER($C35),"#####")="False",ROUND(MIN(1,IF(Input!$A$11="Weekly",H35/(Formulas!$A$3*1),H35/(Formulas!$A$3*2))),1),ROUND(MIN(1,IF(Input!$A$11="Weekly",H35/(Formulas!$A$3*1),H35/(Formulas!$A$3*2))),1)*$C35))</f>
        <v>0</v>
      </c>
      <c r="K35" s="101"/>
      <c r="L35" s="77"/>
      <c r="M35" s="77"/>
      <c r="N35" s="80">
        <f>IF($C35="",ROUND(MIN(1,IF(Input!$A$11="Weekly",L35/(Formulas!$A$3*1),L35/(Formulas!$A$3*2))),1),IF(TEXT(ISNUMBER($C35),"#####")="False",ROUND(MIN(1,IF(Input!$A$11="Weekly",L35/(Formulas!$A$3*1),L35/(Formulas!$A$3*2))),1),ROUND(MIN(1,IF(Input!$A$11="Weekly",L35/(Formulas!$A$3*1),L35/(Formulas!$A$3*2))),1)*$C35))</f>
        <v>0</v>
      </c>
      <c r="O35" s="101"/>
      <c r="P35" s="77"/>
      <c r="Q35" s="77"/>
      <c r="R35" s="80">
        <f>IF($C35="",ROUND(MIN(1,IF(Input!$A$11="Weekly",P35/(Formulas!$A$3*1),P35/(Formulas!$A$3*2))),1),IF(TEXT(ISNUMBER($C35),"#####")="False",ROUND(MIN(1,IF(Input!$A$11="Weekly",P35/(Formulas!$A$3*1),P35/(Formulas!$A$3*2))),1),ROUND(MIN(1,IF(Input!$A$11="Weekly",P35/(Formulas!$A$3*1),P35/(Formulas!$A$3*2))),1)*$C35))</f>
        <v>0</v>
      </c>
      <c r="S35" s="101"/>
      <c r="T35" s="77"/>
      <c r="U35" s="77"/>
      <c r="V35" s="80">
        <f>IF($C35="",ROUND(MIN(1,IF(Input!$A$11="Weekly",T35/(Formulas!$A$3*1),T35/(Formulas!$A$3*2))),1),IF(TEXT(ISNUMBER($C35),"#####")="False",ROUND(MIN(1,IF(Input!$A$11="Weekly",T35/(Formulas!$A$3*1),T35/(Formulas!$A$3*2))),1),ROUND(MIN(1,IF(Input!$A$11="Weekly",T35/(Formulas!$A$3*1),T35/(Formulas!$A$3*2))),1)*$C35))</f>
        <v>0</v>
      </c>
      <c r="W35" s="79"/>
      <c r="X35" s="77"/>
      <c r="Y35" s="77"/>
      <c r="Z35" s="80">
        <f>IF($C35="",ROUND(MIN(1,IF(Input!$A$11="Weekly",X35/(Formulas!$A$3*1),X35/(Formulas!$A$3*2))),1),IF(TEXT(ISNUMBER($C35),"#####")="False",ROUND(MIN(1,IF(Input!$A$11="Weekly",X35/(Formulas!$A$3*1),X35/(Formulas!$A$3*2))),1),ROUND(MIN(1,IF(Input!$A$11="Weekly",X35/(Formulas!$A$3*1),X35/(Formulas!$A$3*2))),1)*$C35))</f>
        <v>0</v>
      </c>
      <c r="AA35" s="101"/>
      <c r="AB35" s="77"/>
      <c r="AC35" s="77"/>
      <c r="AD35" s="80">
        <f>IF($C35="",ROUND(MIN(1,IF(Input!$A$11="Weekly",AB35/(Formulas!$A$3*1),AB35/(Formulas!$A$3*2))),1),IF(TEXT(ISNUMBER($C35),"#####")="False",ROUND(MIN(1,IF(Input!$A$11="Weekly",AB35/(Formulas!$A$3*1),AB35/(Formulas!$A$3*2))),1),ROUND(MIN(1,IF(Input!$A$11="Weekly",AB35/(Formulas!$A$3*1),AB35/(Formulas!$A$3*2))),1)*$C35))</f>
        <v>0</v>
      </c>
      <c r="AE35" s="101"/>
      <c r="AF35" s="77"/>
      <c r="AG35" s="77"/>
      <c r="AH35" s="80">
        <f>IF($C35="",ROUND(MIN(1,IF(Input!$A$11="Weekly",AF35/(Formulas!$A$3*1),AF35/(Formulas!$A$3*2))),1),IF(TEXT(ISNUMBER($C35),"#####")="False",ROUND(MIN(1,IF(Input!$A$11="Weekly",AF35/(Formulas!$A$3*1),AF35/(Formulas!$A$3*2))),1),ROUND(MIN(1,IF(Input!$A$11="Weekly",AF35/(Formulas!$A$3*1),AF35/(Formulas!$A$3*2))),1)*$C35))</f>
        <v>0</v>
      </c>
      <c r="AI35" s="101"/>
      <c r="AJ35" s="77"/>
      <c r="AK35" s="77"/>
      <c r="AL35" s="80">
        <f>IF($C35="",ROUND(MIN(1,IF(Input!$A$11="Weekly",AJ35/(Formulas!$A$3*1),AJ35/(Formulas!$A$3*2))),1),IF(TEXT(ISNUMBER($C35),"#####")="False",ROUND(MIN(1,IF(Input!$A$11="Weekly",AJ35/(Formulas!$A$3*1),AJ35/(Formulas!$A$3*2))),1),ROUND(MIN(1,IF(Input!$A$11="Weekly",AJ35/(Formulas!$A$3*1),AJ35/(Formulas!$A$3*2))),1)*$C35))</f>
        <v>0</v>
      </c>
      <c r="AM35" s="79"/>
      <c r="AN35" s="77"/>
      <c r="AO35" s="77"/>
      <c r="AP35" s="80">
        <f>IF($C35="",ROUND(MIN(1,IF(Input!$A$11="Weekly",AN35/(Formulas!$A$3*1),AN35/(Formulas!$A$3*2))),1),IF(TEXT(ISNUMBER($C35),"#####")="False",ROUND(MIN(1,IF(Input!$A$11="Weekly",AN35/(Formulas!$A$3*1),AN35/(Formulas!$A$3*2))),1),ROUND(MIN(1,IF(Input!$A$11="Weekly",AN35/(Formulas!$A$3*1),AN35/(Formulas!$A$3*2))),1)*$C35))</f>
        <v>0</v>
      </c>
      <c r="AQ35" s="79"/>
      <c r="AR35" s="77"/>
      <c r="AS35" s="77"/>
      <c r="AT35" s="80">
        <f>IF($C35="",ROUND(MIN(1,IF(Input!$A$11="Weekly",AR35/(Formulas!$A$3*1),AR35/(Formulas!$A$3*2))),1),IF(TEXT(ISNUMBER($C35),"#####")="False",ROUND(MIN(1,IF(Input!$A$11="Weekly",AR35/(Formulas!$A$3*1),AR35/(Formulas!$A$3*2))),1),ROUND(MIN(1,IF(Input!$A$11="Weekly",AR35/(Formulas!$A$3*1),AR35/(Formulas!$A$3*2))),1)*$C35))</f>
        <v>0</v>
      </c>
      <c r="AU35" s="79"/>
      <c r="AV35" s="77"/>
      <c r="AW35" s="77"/>
      <c r="AX35" s="80">
        <f>IF($C35="",ROUND(MIN(1,IF(Input!$A$11="Weekly",AV35/(Formulas!$A$3*1),AV35/(Formulas!$A$3*2))),1),IF(TEXT(ISNUMBER($C35),"#####")="False",ROUND(MIN(1,IF(Input!$A$11="Weekly",AV35/(Formulas!$A$3*1),AV35/(Formulas!$A$3*2))),1),ROUND(MIN(1,IF(Input!$A$11="Weekly",AV35/(Formulas!$A$3*1),AV35/(Formulas!$A$3*2))),1)*$C35))</f>
        <v>0</v>
      </c>
      <c r="AY35" s="79"/>
      <c r="AZ35" s="77"/>
      <c r="BA35" s="77"/>
      <c r="BB35" s="80">
        <f>IF($C35="",ROUND(MIN(1,IF(Input!$A$11="Weekly",AZ35/(Formulas!$A$3*1),AZ35/(Formulas!$A$3*2))),1),IF(TEXT(ISNUMBER($C35),"#####")="False",ROUND(MIN(1,IF(Input!$A$11="Weekly",AZ35/(Formulas!$A$3*1),AZ35/(Formulas!$A$3*2))),1),ROUND(MIN(1,IF(Input!$A$11="Weekly",AZ35/(Formulas!$A$3*1),AZ35/(Formulas!$A$3*2))),1)*$C35))</f>
        <v>0</v>
      </c>
      <c r="BC35" s="79"/>
      <c r="BD35" s="77"/>
      <c r="BE35" s="77"/>
      <c r="BF35" s="80">
        <f>IF($C35="",ROUND(MIN(1,IF(Input!$A$11="Weekly",BD35/(Formulas!$A$3*1),BD35/(Formulas!$A$3*2))),1),IF(TEXT(ISNUMBER($C35),"#####")="False",ROUND(MIN(1,IF(Input!$A$11="Weekly",BD35/(Formulas!$A$3*1),BD35/(Formulas!$A$3*2))),1),ROUND(MIN(1,IF(Input!$A$11="Weekly",BD35/(Formulas!$A$3*1),BD35/(Formulas!$A$3*2))),1)*$C35))</f>
        <v>0</v>
      </c>
      <c r="BG35" s="79"/>
      <c r="BH35" s="77"/>
      <c r="BI35" s="77"/>
      <c r="BJ35" s="80">
        <f>IF($C35="",ROUND(MIN(1,IF(Input!$A$11="Weekly",BH35/(Formulas!$A$3*1),BH35/(Formulas!$A$3*2))),1),IF(TEXT(ISNUMBER($C35),"#####")="False",ROUND(MIN(1,IF(Input!$A$11="Weekly",BH35/(Formulas!$A$3*1),BH35/(Formulas!$A$3*2))),1),ROUND(MIN(1,IF(Input!$A$11="Weekly",BH35/(Formulas!$A$3*1),BH35/(Formulas!$A$3*2))),1)*$C35))</f>
        <v>0</v>
      </c>
      <c r="BK35" s="79"/>
      <c r="BL35" s="77"/>
      <c r="BM35" s="77"/>
      <c r="BN35" s="80">
        <f>IF($C35="",ROUND(MIN(1,IF(Input!$A$11="Weekly",BL35/(Formulas!$A$3*1),BL35/(Formulas!$A$3*2))),1),IF(TEXT(ISNUMBER($C35),"#####")="False",ROUND(MIN(1,IF(Input!$A$11="Weekly",BL35/(Formulas!$A$3*1),BL35/(Formulas!$A$3*2))),1),ROUND(MIN(1,IF(Input!$A$11="Weekly",BL35/(Formulas!$A$3*1),BL35/(Formulas!$A$3*2))),1)*$C35))</f>
        <v>0</v>
      </c>
      <c r="BO35" s="79"/>
      <c r="BP35" s="77"/>
      <c r="BQ35" s="77"/>
      <c r="BR35" s="80">
        <f>IF($C35="",ROUND(MIN(1,IF(Input!$A$11="Weekly",BP35/(Formulas!$A$3*1),BP35/(Formulas!$A$3*2))),1),IF(TEXT(ISNUMBER($C35),"#####")="False",ROUND(MIN(1,IF(Input!$A$11="Weekly",BP35/(Formulas!$A$3*1),BP35/(Formulas!$A$3*2))),1),ROUND(MIN(1,IF(Input!$A$11="Weekly",BP35/(Formulas!$A$3*1),BP35/(Formulas!$A$3*2))),1)*$C35))</f>
        <v>0</v>
      </c>
      <c r="BS35" s="79"/>
      <c r="BT35" s="77"/>
      <c r="BU35" s="77"/>
      <c r="BV35" s="80">
        <f>IF($C35="",ROUND(MIN(1,IF(Input!$A$11="Weekly",BT35/(Formulas!$A$3*1),BT35/(Formulas!$A$3*2))),1),IF(TEXT(ISNUMBER($C35),"#####")="False",ROUND(MIN(1,IF(Input!$A$11="Weekly",BT35/(Formulas!$A$3*1),BT35/(Formulas!$A$3*2))),1),ROUND(MIN(1,IF(Input!$A$11="Weekly",BT35/(Formulas!$A$3*1),BT35/(Formulas!$A$3*2))),1)*$C35))</f>
        <v>0</v>
      </c>
      <c r="BW35" s="79"/>
      <c r="BX35" s="77"/>
      <c r="BY35" s="77"/>
      <c r="BZ35" s="80">
        <f>IF($C35="",ROUND(MIN(1,IF(Input!$A$11="Weekly",BX35/(Formulas!$A$3*1),BX35/(Formulas!$A$3*2))),1),IF(TEXT(ISNUMBER($C35),"#####")="False",ROUND(MIN(1,IF(Input!$A$11="Weekly",BX35/(Formulas!$A$3*1),BX35/(Formulas!$A$3*2))),1),ROUND(MIN(1,IF(Input!$A$11="Weekly",BX35/(Formulas!$A$3*1),BX35/(Formulas!$A$3*2))),1)*$C35))</f>
        <v>0</v>
      </c>
      <c r="CA35" s="79"/>
      <c r="CB35" s="77"/>
      <c r="CC35" s="77"/>
      <c r="CD35" s="80">
        <f>IF($C35="",ROUND(MIN(1,IF(Input!$A$11="Weekly",CB35/(Formulas!$A$3*1),CB35/(Formulas!$A$3*2))),1),IF(TEXT(ISNUMBER($C35),"#####")="False",ROUND(MIN(1,IF(Input!$A$11="Weekly",CB35/(Formulas!$A$3*1),CB35/(Formulas!$A$3*2))),1),ROUND(MIN(1,IF(Input!$A$11="Weekly",CB35/(Formulas!$A$3*1),CB35/(Formulas!$A$3*2))),1)*$C35))</f>
        <v>0</v>
      </c>
      <c r="CE35" s="79"/>
      <c r="CF35" s="77"/>
      <c r="CG35" s="77"/>
      <c r="CH35" s="80">
        <f>IF($C35="",ROUND(MIN(1,IF(Input!$A$11="Weekly",CF35/(Formulas!$A$3*1),CF35/(Formulas!$A$3*2))),1),IF(TEXT(ISNUMBER($C35),"#####")="False",ROUND(MIN(1,IF(Input!$A$11="Weekly",CF35/(Formulas!$A$3*1),CF35/(Formulas!$A$3*2))),1),ROUND(MIN(1,IF(Input!$A$11="Weekly",CF35/(Formulas!$A$3*1),CF35/(Formulas!$A$3*2))),1)*$C35))</f>
        <v>0</v>
      </c>
      <c r="CI35" s="79"/>
      <c r="CJ35" s="77"/>
      <c r="CK35" s="77"/>
      <c r="CL35" s="80">
        <f>IF($C35="",ROUND(MIN(1,IF(Input!$A$11="Weekly",CJ35/(Formulas!$A$3*1),CJ35/(Formulas!$A$3*2))),1),IF(TEXT(ISNUMBER($C35),"#####")="False",ROUND(MIN(1,IF(Input!$A$11="Weekly",CJ35/(Formulas!$A$3*1),CJ35/(Formulas!$A$3*2))),1),ROUND(MIN(1,IF(Input!$A$11="Weekly",CJ35/(Formulas!$A$3*1),CJ35/(Formulas!$A$3*2))),1)*$C35))</f>
        <v>0</v>
      </c>
      <c r="CM35" s="79"/>
      <c r="CN35" s="77"/>
      <c r="CO35" s="77"/>
      <c r="CP35" s="80">
        <f>IF($C35="",ROUND(MIN(1,IF(Input!$A$11="Weekly",CN35/(Formulas!$A$3*1),CN35/(Formulas!$A$3*2))),1),IF(TEXT(ISNUMBER($C35),"#####")="False",ROUND(MIN(1,IF(Input!$A$11="Weekly",CN35/(Formulas!$A$3*1),CN35/(Formulas!$A$3*2))),1),ROUND(MIN(1,IF(Input!$A$11="Weekly",CN35/(Formulas!$A$3*1),CN35/(Formulas!$A$3*2))),1)*$C35))</f>
        <v>0</v>
      </c>
      <c r="CQ35" s="79"/>
      <c r="CR35" s="77"/>
      <c r="CS35" s="77"/>
      <c r="CT35" s="80">
        <f>IF($C35="",ROUND(MIN(1,IF(Input!$A$11="Weekly",CR35/(Formulas!$A$3*1),CR35/(Formulas!$A$3*2))),1),IF(TEXT(ISNUMBER($C35),"#####")="False",ROUND(MIN(1,IF(Input!$A$11="Weekly",CR35/(Formulas!$A$3*1),CR35/(Formulas!$A$3*2))),1),ROUND(MIN(1,IF(Input!$A$11="Weekly",CR35/(Formulas!$A$3*1),CR35/(Formulas!$A$3*2))),1)*$C35))</f>
        <v>0</v>
      </c>
      <c r="CU35" s="79"/>
      <c r="CV35" s="77"/>
      <c r="CW35" s="77"/>
      <c r="CX35" s="80">
        <f>IF($C35="",ROUND(MIN(1,IF(Input!$A$11="Weekly",CV35/(Formulas!$A$3*1),CV35/(Formulas!$A$3*2))),1),IF(TEXT(ISNUMBER($C35),"#####")="False",ROUND(MIN(1,IF(Input!$A$11="Weekly",CV35/(Formulas!$A$3*1),CV35/(Formulas!$A$3*2))),1),ROUND(MIN(1,IF(Input!$A$11="Weekly",CV35/(Formulas!$A$3*1),CV35/(Formulas!$A$3*2))),1)*$C35))</f>
        <v>0</v>
      </c>
      <c r="CY35" s="79"/>
      <c r="CZ35" s="77"/>
      <c r="DA35" s="77"/>
      <c r="DB35" s="80">
        <f>IF($C35="",ROUND(MIN(1,IF(Input!$A$11="Weekly",CZ35/(Formulas!$A$3*1),CZ35/(Formulas!$A$3*2))),1),IF(TEXT(ISNUMBER($C35),"#####")="False",ROUND(MIN(1,IF(Input!$A$11="Weekly",CZ35/(Formulas!$A$3*1),CZ35/(Formulas!$A$3*2))),1),ROUND(MIN(1,IF(Input!$A$11="Weekly",CZ35/(Formulas!$A$3*1),CZ35/(Formulas!$A$3*2))),1)*$C35))</f>
        <v>0</v>
      </c>
      <c r="DC35" s="79"/>
      <c r="DD35" s="77"/>
      <c r="DE35" s="77"/>
      <c r="DF35" s="80">
        <f>IF($C35="",ROUND(MIN(1,IF(Input!$A$11="Weekly",DD35/(Formulas!$A$3*1),DD35/(Formulas!$A$3*2))),1),IF(TEXT(ISNUMBER($C35),"#####")="False",ROUND(MIN(1,IF(Input!$A$11="Weekly",DD35/(Formulas!$A$3*1),DD35/(Formulas!$A$3*2))),1),ROUND(MIN(1,IF(Input!$A$11="Weekly",DD35/(Formulas!$A$3*1),DD35/(Formulas!$A$3*2))),1)*$C35))</f>
        <v>0</v>
      </c>
      <c r="DG35" s="79"/>
      <c r="DH35" s="77"/>
      <c r="DI35" s="77"/>
      <c r="DJ35" s="80">
        <f>IF($C35="",ROUND(MIN(1,IF(Input!$A$11="Weekly",DH35/(Formulas!$A$3*1),DH35/(Formulas!$A$3*2))),1),IF(TEXT(ISNUMBER($C35),"#####")="False",ROUND(MIN(1,IF(Input!$A$11="Weekly",DH35/(Formulas!$A$3*1),DH35/(Formulas!$A$3*2))),1),ROUND(MIN(1,IF(Input!$A$11="Weekly",DH35/(Formulas!$A$3*1),DH35/(Formulas!$A$3*2))),1)*$C35))</f>
        <v>0</v>
      </c>
      <c r="DK35" s="79"/>
      <c r="DL35" s="77"/>
      <c r="DM35" s="77"/>
      <c r="DN35" s="80">
        <f>IF($C35="",ROUND(MIN(1,IF(Input!$A$11="Weekly",DL35/(Formulas!$A$3*1),DL35/(Formulas!$A$3*2))),1),IF(TEXT(ISNUMBER($C35),"#####")="False",ROUND(MIN(1,IF(Input!$A$11="Weekly",DL35/(Formulas!$A$3*1),DL35/(Formulas!$A$3*2))),1),ROUND(MIN(1,IF(Input!$A$11="Weekly",DL35/(Formulas!$A$3*1),DL35/(Formulas!$A$3*2))),1)*$C35))</f>
        <v>0</v>
      </c>
      <c r="DO35" s="79"/>
      <c r="DP35" s="77"/>
      <c r="DQ35" s="77"/>
      <c r="DR35" s="80">
        <f>IF($C35="",ROUND(MIN(1,IF(Input!$A$11="Weekly",DP35/(Formulas!$A$3*1),DP35/(Formulas!$A$3*2))),1),IF(TEXT(ISNUMBER($C35),"#####")="False",ROUND(MIN(1,IF(Input!$A$11="Weekly",DP35/(Formulas!$A$3*1),DP35/(Formulas!$A$3*2))),1),ROUND(MIN(1,IF(Input!$A$11="Weekly",DP35/(Formulas!$A$3*1),DP35/(Formulas!$A$3*2))),1)*$C35))</f>
        <v>0</v>
      </c>
      <c r="DS35" s="79"/>
      <c r="DT35" s="77"/>
      <c r="DU35" s="77"/>
      <c r="DV35" s="80">
        <f>IF($C35="",ROUND(MIN(1,IF(Input!$A$11="Weekly",DT35/(Formulas!$A$3*1),DT35/(Formulas!$A$3*2))),1),IF(TEXT(ISNUMBER($C35),"#####")="False",ROUND(MIN(1,IF(Input!$A$11="Weekly",DT35/(Formulas!$A$3*1),DT35/(Formulas!$A$3*2))),1),ROUND(MIN(1,IF(Input!$A$11="Weekly",DT35/(Formulas!$A$3*1),DT35/(Formulas!$A$3*2))),1)*$C35))</f>
        <v>0</v>
      </c>
      <c r="DW35" s="79"/>
      <c r="DX35" s="77"/>
      <c r="DY35" s="77"/>
      <c r="DZ35" s="80">
        <f>IF($C35="",ROUND(MIN(1,IF(Input!$A$11="Weekly",DX35/(Formulas!$A$3*1),DX35/(Formulas!$A$3*2))),1),IF(TEXT(ISNUMBER($C35),"#####")="False",ROUND(MIN(1,IF(Input!$A$11="Weekly",DX35/(Formulas!$A$3*1),DX35/(Formulas!$A$3*2))),1),ROUND(MIN(1,IF(Input!$A$11="Weekly",DX35/(Formulas!$A$3*1),DX35/(Formulas!$A$3*2))),1)*$C35))</f>
        <v>0</v>
      </c>
      <c r="EA35" s="79"/>
      <c r="EB35" s="77"/>
      <c r="EC35" s="77"/>
      <c r="ED35" s="80">
        <f>IF($C35="",ROUND(MIN(1,IF(Input!$A$11="Weekly",EB35/(Formulas!$A$3*1),EB35/(Formulas!$A$3*2))),1),IF(TEXT(ISNUMBER($C35),"#####")="False",ROUND(MIN(1,IF(Input!$A$11="Weekly",EB35/(Formulas!$A$3*1),EB35/(Formulas!$A$3*2))),1),ROUND(MIN(1,IF(Input!$A$11="Weekly",EB35/(Formulas!$A$3*1),EB35/(Formulas!$A$3*2))),1)*$C35))</f>
        <v>0</v>
      </c>
      <c r="EE35" s="79"/>
      <c r="EF35" s="77"/>
      <c r="EG35" s="77"/>
      <c r="EH35" s="80">
        <f>IF($C35="",ROUND(MIN(1,IF(Input!$A$11="Weekly",EF35/(Formulas!$A$3*1),EF35/(Formulas!$A$3*2))),1),IF(TEXT(ISNUMBER($C35),"#####")="False",ROUND(MIN(1,IF(Input!$A$11="Weekly",EF35/(Formulas!$A$3*1),EF35/(Formulas!$A$3*2))),1),ROUND(MIN(1,IF(Input!$A$11="Weekly",EF35/(Formulas!$A$3*1),EF35/(Formulas!$A$3*2))),1)*$C35))</f>
        <v>0</v>
      </c>
      <c r="EI35" s="79"/>
      <c r="EJ35" s="77"/>
      <c r="EK35" s="77"/>
      <c r="EL35" s="80">
        <f>IF($C35="",ROUND(MIN(1,IF(Input!$A$11="Weekly",EJ35/(Formulas!$A$3*1),EJ35/(Formulas!$A$3*2))),1),IF(TEXT(ISNUMBER($C35),"#####")="False",ROUND(MIN(1,IF(Input!$A$11="Weekly",EJ35/(Formulas!$A$3*1),EJ35/(Formulas!$A$3*2))),1),ROUND(MIN(1,IF(Input!$A$11="Weekly",EJ35/(Formulas!$A$3*1),EJ35/(Formulas!$A$3*2))),1)*$C35))</f>
        <v>0</v>
      </c>
      <c r="EM35" s="79"/>
      <c r="EN35" s="77"/>
      <c r="EO35" s="77"/>
      <c r="EP35" s="80">
        <f>IF($C35="",ROUND(MIN(1,IF(Input!$A$11="Weekly",EN35/(Formulas!$A$3*1),EN35/(Formulas!$A$3*2))),1),IF(TEXT(ISNUMBER($C35),"#####")="False",ROUND(MIN(1,IF(Input!$A$11="Weekly",EN35/(Formulas!$A$3*1),EN35/(Formulas!$A$3*2))),1),ROUND(MIN(1,IF(Input!$A$11="Weekly",EN35/(Formulas!$A$3*1),EN35/(Formulas!$A$3*2))),1)*$C35))</f>
        <v>0</v>
      </c>
      <c r="EQ35" s="79"/>
      <c r="ER35" s="77"/>
      <c r="ES35" s="77"/>
      <c r="ET35" s="80">
        <f>IF($C35="",ROUND(MIN(1,IF(Input!$A$11="Weekly",ER35/(Formulas!$A$3*1),ER35/(Formulas!$A$3*2))),1),IF(TEXT(ISNUMBER($C35),"#####")="False",ROUND(MIN(1,IF(Input!$A$11="Weekly",ER35/(Formulas!$A$3*1),ER35/(Formulas!$A$3*2))),1),ROUND(MIN(1,IF(Input!$A$11="Weekly",ER35/(Formulas!$A$3*1),ER35/(Formulas!$A$3*2))),1)*$C35))</f>
        <v>0</v>
      </c>
      <c r="EU35" s="79"/>
      <c r="EV35" s="77"/>
      <c r="EW35" s="77"/>
      <c r="EX35" s="80">
        <f>IF($C35="",ROUND(MIN(1,IF(Input!$A$11="Weekly",EV35/(Formulas!$A$3*1),EV35/(Formulas!$A$3*2))),1),IF(TEXT(ISNUMBER($C35),"#####")="False",ROUND(MIN(1,IF(Input!$A$11="Weekly",EV35/(Formulas!$A$3*1),EV35/(Formulas!$A$3*2))),1),ROUND(MIN(1,IF(Input!$A$11="Weekly",EV35/(Formulas!$A$3*1),EV35/(Formulas!$A$3*2))),1)*$C35))</f>
        <v>0</v>
      </c>
      <c r="EY35" s="79"/>
      <c r="EZ35" s="77"/>
      <c r="FA35" s="77"/>
      <c r="FB35" s="80">
        <f>IF($C35="",ROUND(MIN(1,IF(Input!$A$11="Weekly",EZ35/(Formulas!$A$3*1),EZ35/(Formulas!$A$3*2))),1),IF(TEXT(ISNUMBER($C35),"#####")="False",ROUND(MIN(1,IF(Input!$A$11="Weekly",EZ35/(Formulas!$A$3*1),EZ35/(Formulas!$A$3*2))),1),ROUND(MIN(1,IF(Input!$A$11="Weekly",EZ35/(Formulas!$A$3*1),EZ35/(Formulas!$A$3*2))),1)*$C35))</f>
        <v>0</v>
      </c>
      <c r="FC35" s="79"/>
      <c r="FD35" s="77"/>
      <c r="FE35" s="77"/>
      <c r="FF35" s="80">
        <f>IF($C35="",ROUND(MIN(1,IF(Input!$A$11="Weekly",FD35/(Formulas!$A$3*1),FD35/(Formulas!$A$3*2))),1),IF(TEXT(ISNUMBER($C35),"#####")="False",ROUND(MIN(1,IF(Input!$A$11="Weekly",FD35/(Formulas!$A$3*1),FD35/(Formulas!$A$3*2))),1),ROUND(MIN(1,IF(Input!$A$11="Weekly",FD35/(Formulas!$A$3*1),FD35/(Formulas!$A$3*2))),1)*$C35))</f>
        <v>0</v>
      </c>
      <c r="FG35" s="79"/>
      <c r="FH35" s="77"/>
      <c r="FI35" s="77"/>
      <c r="FJ35" s="80">
        <f>IF($C35="",ROUND(MIN(1,IF(Input!$A$11="Weekly",FH35/(Formulas!$A$3*1),FH35/(Formulas!$A$3*2))),1),IF(TEXT(ISNUMBER($C35),"#####")="False",ROUND(MIN(1,IF(Input!$A$11="Weekly",FH35/(Formulas!$A$3*1),FH35/(Formulas!$A$3*2))),1),ROUND(MIN(1,IF(Input!$A$11="Weekly",FH35/(Formulas!$A$3*1),FH35/(Formulas!$A$3*2))),1)*$C35))</f>
        <v>0</v>
      </c>
      <c r="FK35" s="79"/>
      <c r="FL35" s="77"/>
      <c r="FM35" s="77"/>
      <c r="FN35" s="80">
        <f>IF($C35="",ROUND(MIN(1,IF(Input!$A$11="Weekly",FL35/(Formulas!$A$3*1),FL35/(Formulas!$A$3*2))),1),IF(TEXT(ISNUMBER($C35),"#####")="False",ROUND(MIN(1,IF(Input!$A$11="Weekly",FL35/(Formulas!$A$3*1),FL35/(Formulas!$A$3*2))),1),ROUND(MIN(1,IF(Input!$A$11="Weekly",FL35/(Formulas!$A$3*1),FL35/(Formulas!$A$3*2))),1)*$C35))</f>
        <v>0</v>
      </c>
      <c r="FO35" s="79"/>
      <c r="FP35" s="77"/>
      <c r="FQ35" s="77"/>
      <c r="FR35" s="80">
        <f>IF($C35="",ROUND(MIN(1,IF(Input!$A$11="Weekly",FP35/(Formulas!$A$3*1),FP35/(Formulas!$A$3*2))),1),IF(TEXT(ISNUMBER($C35),"#####")="False",ROUND(MIN(1,IF(Input!$A$11="Weekly",FP35/(Formulas!$A$3*1),FP35/(Formulas!$A$3*2))),1),ROUND(MIN(1,IF(Input!$A$11="Weekly",FP35/(Formulas!$A$3*1),FP35/(Formulas!$A$3*2))),1)*$C35))</f>
        <v>0</v>
      </c>
      <c r="FS35" s="79"/>
      <c r="FT35" s="77"/>
      <c r="FU35" s="77"/>
      <c r="FV35" s="80">
        <f>IF($C35="",ROUND(MIN(1,IF(Input!$A$11="Weekly",FT35/(Formulas!$A$3*1),FT35/(Formulas!$A$3*2))),1),IF(TEXT(ISNUMBER($C35),"#####")="False",ROUND(MIN(1,IF(Input!$A$11="Weekly",FT35/(Formulas!$A$3*1),FT35/(Formulas!$A$3*2))),1),ROUND(MIN(1,IF(Input!$A$11="Weekly",FT35/(Formulas!$A$3*1),FT35/(Formulas!$A$3*2))),1)*$C35))</f>
        <v>0</v>
      </c>
      <c r="FW35" s="79"/>
      <c r="FX35" s="77"/>
      <c r="FY35" s="77"/>
      <c r="FZ35" s="80">
        <f>IF($C35="",ROUND(MIN(1,IF(Input!$A$11="Weekly",FX35/(Formulas!$A$3*1),FX35/(Formulas!$A$3*2))),1),IF(TEXT(ISNUMBER($C35),"#####")="False",ROUND(MIN(1,IF(Input!$A$11="Weekly",FX35/(Formulas!$A$3*1),FX35/(Formulas!$A$3*2))),1),ROUND(MIN(1,IF(Input!$A$11="Weekly",FX35/(Formulas!$A$3*1),FX35/(Formulas!$A$3*2))),1)*$C35))</f>
        <v>0</v>
      </c>
      <c r="GA35" s="79"/>
      <c r="GB35" s="77"/>
      <c r="GC35" s="77"/>
      <c r="GD35" s="80">
        <f>IF($C35="",ROUND(MIN(1,IF(Input!$A$11="Weekly",GB35/(Formulas!$A$3*1),GB35/(Formulas!$A$3*2))),1),IF(TEXT(ISNUMBER($C35),"#####")="False",ROUND(MIN(1,IF(Input!$A$11="Weekly",GB35/(Formulas!$A$3*1),GB35/(Formulas!$A$3*2))),1),ROUND(MIN(1,IF(Input!$A$11="Weekly",GB35/(Formulas!$A$3*1),GB35/(Formulas!$A$3*2))),1)*$C35))</f>
        <v>0</v>
      </c>
      <c r="GE35" s="79"/>
      <c r="GF35" s="77"/>
      <c r="GG35" s="77"/>
      <c r="GH35" s="80">
        <f>IF($C35="",ROUND(MIN(1,IF(Input!$A$11="Weekly",GF35/(Formulas!$A$3*1),GF35/(Formulas!$A$3*2))),1),IF(TEXT(ISNUMBER($C35),"#####")="False",ROUND(MIN(1,IF(Input!$A$11="Weekly",GF35/(Formulas!$A$3*1),GF35/(Formulas!$A$3*2))),1),ROUND(MIN(1,IF(Input!$A$11="Weekly",GF35/(Formulas!$A$3*1),GF35/(Formulas!$A$3*2))),1)*$C35))</f>
        <v>0</v>
      </c>
      <c r="GI35" s="79"/>
      <c r="GJ35" s="77"/>
      <c r="GK35" s="77"/>
      <c r="GL35" s="80">
        <f>IF($C35="",ROUND(MIN(1,IF(Input!$A$11="Weekly",GJ35/(Formulas!$A$3*1),GJ35/(Formulas!$A$3*2))),1),IF(TEXT(ISNUMBER($C35),"#####")="False",ROUND(MIN(1,IF(Input!$A$11="Weekly",GJ35/(Formulas!$A$3*1),GJ35/(Formulas!$A$3*2))),1),ROUND(MIN(1,IF(Input!$A$11="Weekly",GJ35/(Formulas!$A$3*1),GJ35/(Formulas!$A$3*2))),1)*$C35))</f>
        <v>0</v>
      </c>
      <c r="GM35" s="79"/>
      <c r="GN35" s="77"/>
      <c r="GO35" s="77"/>
      <c r="GP35" s="80">
        <f>IF($C35="",ROUND(MIN(1,IF(Input!$A$11="Weekly",GN35/(Formulas!$A$3*1),GN35/(Formulas!$A$3*2))),1),IF(TEXT(ISNUMBER($C35),"#####")="False",ROUND(MIN(1,IF(Input!$A$11="Weekly",GN35/(Formulas!$A$3*1),GN35/(Formulas!$A$3*2))),1),ROUND(MIN(1,IF(Input!$A$11="Weekly",GN35/(Formulas!$A$3*1),GN35/(Formulas!$A$3*2))),1)*$C35))</f>
        <v>0</v>
      </c>
      <c r="GQ35" s="79"/>
      <c r="GR35" s="77"/>
      <c r="GS35" s="77"/>
      <c r="GT35" s="80">
        <f>IF($C35="",ROUND(MIN(1,IF(Input!$A$11="Weekly",GR35/(Formulas!$A$3*1),GR35/(Formulas!$A$3*2))),1),IF(TEXT(ISNUMBER($C35),"#####")="False",ROUND(MIN(1,IF(Input!$A$11="Weekly",GR35/(Formulas!$A$3*1),GR35/(Formulas!$A$3*2))),1),ROUND(MIN(1,IF(Input!$A$11="Weekly",GR35/(Formulas!$A$3*1),GR35/(Formulas!$A$3*2))),1)*$C35))</f>
        <v>0</v>
      </c>
      <c r="GU35" s="79"/>
      <c r="GV35" s="77"/>
      <c r="GW35" s="77"/>
      <c r="GX35" s="80">
        <f>IF($C35="",ROUND(MIN(1,IF(Input!$A$11="Weekly",GV35/(Formulas!$A$3*1),GV35/(Formulas!$A$3*2))),1),IF(TEXT(ISNUMBER($C35),"#####")="False",ROUND(MIN(1,IF(Input!$A$11="Weekly",GV35/(Formulas!$A$3*1),GV35/(Formulas!$A$3*2))),1),ROUND(MIN(1,IF(Input!$A$11="Weekly",GV35/(Formulas!$A$3*1),GV35/(Formulas!$A$3*2))),1)*$C35))</f>
        <v>0</v>
      </c>
      <c r="GY35" s="79"/>
      <c r="GZ35" s="77"/>
      <c r="HA35" s="77"/>
      <c r="HB35" s="80">
        <f>IF($C35="",ROUND(MIN(1,IF(Input!$A$11="Weekly",GZ35/(Formulas!$A$3*1),GZ35/(Formulas!$A$3*2))),1),IF(TEXT(ISNUMBER($C35),"#####")="False",ROUND(MIN(1,IF(Input!$A$11="Weekly",GZ35/(Formulas!$A$3*1),GZ35/(Formulas!$A$3*2))),1),ROUND(MIN(1,IF(Input!$A$11="Weekly",GZ35/(Formulas!$A$3*1),GZ35/(Formulas!$A$3*2))),1)*$C35))</f>
        <v>0</v>
      </c>
      <c r="HC35" s="79"/>
      <c r="HD35" s="77"/>
      <c r="HE35" s="77"/>
      <c r="HF35" s="80">
        <f>IF($C35="",ROUND(MIN(1,IF(Input!$A$11="Weekly",HD35/(Formulas!$A$3*1),HD35/(Formulas!$A$3*2))),1),IF(TEXT(ISNUMBER($C35),"#####")="False",ROUND(MIN(1,IF(Input!$A$11="Weekly",HD35/(Formulas!$A$3*1),HD35/(Formulas!$A$3*2))),1),ROUND(MIN(1,IF(Input!$A$11="Weekly",HD35/(Formulas!$A$3*1),HD35/(Formulas!$A$3*2))),1)*$C35))</f>
        <v>0</v>
      </c>
      <c r="HG35" s="79"/>
      <c r="HH35" s="35"/>
      <c r="HI35" s="35">
        <f t="shared" si="0"/>
        <v>0</v>
      </c>
      <c r="HJ35" s="35"/>
      <c r="HK35" s="35">
        <f t="shared" si="1"/>
        <v>0</v>
      </c>
      <c r="HL35" s="35"/>
      <c r="HM35" s="35">
        <f t="shared" si="2"/>
        <v>0</v>
      </c>
      <c r="HN35" s="35"/>
      <c r="HO35" s="35">
        <f t="shared" si="3"/>
        <v>0</v>
      </c>
      <c r="HP35" s="35"/>
      <c r="HQ35" s="35"/>
      <c r="HR35" s="35"/>
      <c r="HS35" s="35"/>
      <c r="HT35" s="35"/>
    </row>
    <row r="36" spans="2:228" x14ac:dyDescent="0.25">
      <c r="B36" s="74"/>
      <c r="D36" s="77"/>
      <c r="E36" s="77"/>
      <c r="F36" s="80">
        <f>IF($C36="",ROUND(MIN(1,IF(Input!$A$11="Weekly",D36/(Formulas!$A$3*1),D36/(Formulas!$A$3*2))),1),IF(TEXT(ISNUMBER($C36),"#####")="False",ROUND(MIN(1,IF(Input!$A$11="Weekly",D36/(Formulas!$A$3*1),D36/(Formulas!$A$3*2))),1),ROUND(MIN(1,IF(Input!$A$11="Weekly",D36/(Formulas!$A$3*1),D36/(Formulas!$A$3*2))),1)*$C36))</f>
        <v>0</v>
      </c>
      <c r="G36" s="101"/>
      <c r="H36" s="77"/>
      <c r="I36" s="77"/>
      <c r="J36" s="80">
        <f>IF($C36="",ROUND(MIN(1,IF(Input!$A$11="Weekly",H36/(Formulas!$A$3*1),H36/(Formulas!$A$3*2))),1),IF(TEXT(ISNUMBER($C36),"#####")="False",ROUND(MIN(1,IF(Input!$A$11="Weekly",H36/(Formulas!$A$3*1),H36/(Formulas!$A$3*2))),1),ROUND(MIN(1,IF(Input!$A$11="Weekly",H36/(Formulas!$A$3*1),H36/(Formulas!$A$3*2))),1)*$C36))</f>
        <v>0</v>
      </c>
      <c r="K36" s="101"/>
      <c r="L36" s="77"/>
      <c r="M36" s="77"/>
      <c r="N36" s="80">
        <f>IF($C36="",ROUND(MIN(1,IF(Input!$A$11="Weekly",L36/(Formulas!$A$3*1),L36/(Formulas!$A$3*2))),1),IF(TEXT(ISNUMBER($C36),"#####")="False",ROUND(MIN(1,IF(Input!$A$11="Weekly",L36/(Formulas!$A$3*1),L36/(Formulas!$A$3*2))),1),ROUND(MIN(1,IF(Input!$A$11="Weekly",L36/(Formulas!$A$3*1),L36/(Formulas!$A$3*2))),1)*$C36))</f>
        <v>0</v>
      </c>
      <c r="O36" s="101"/>
      <c r="P36" s="77"/>
      <c r="Q36" s="77"/>
      <c r="R36" s="80">
        <f>IF($C36="",ROUND(MIN(1,IF(Input!$A$11="Weekly",P36/(Formulas!$A$3*1),P36/(Formulas!$A$3*2))),1),IF(TEXT(ISNUMBER($C36),"#####")="False",ROUND(MIN(1,IF(Input!$A$11="Weekly",P36/(Formulas!$A$3*1),P36/(Formulas!$A$3*2))),1),ROUND(MIN(1,IF(Input!$A$11="Weekly",P36/(Formulas!$A$3*1),P36/(Formulas!$A$3*2))),1)*$C36))</f>
        <v>0</v>
      </c>
      <c r="S36" s="101"/>
      <c r="T36" s="77"/>
      <c r="U36" s="77"/>
      <c r="V36" s="80">
        <f>IF($C36="",ROUND(MIN(1,IF(Input!$A$11="Weekly",T36/(Formulas!$A$3*1),T36/(Formulas!$A$3*2))),1),IF(TEXT(ISNUMBER($C36),"#####")="False",ROUND(MIN(1,IF(Input!$A$11="Weekly",T36/(Formulas!$A$3*1),T36/(Formulas!$A$3*2))),1),ROUND(MIN(1,IF(Input!$A$11="Weekly",T36/(Formulas!$A$3*1),T36/(Formulas!$A$3*2))),1)*$C36))</f>
        <v>0</v>
      </c>
      <c r="W36" s="79"/>
      <c r="X36" s="77"/>
      <c r="Y36" s="77"/>
      <c r="Z36" s="80">
        <f>IF($C36="",ROUND(MIN(1,IF(Input!$A$11="Weekly",X36/(Formulas!$A$3*1),X36/(Formulas!$A$3*2))),1),IF(TEXT(ISNUMBER($C36),"#####")="False",ROUND(MIN(1,IF(Input!$A$11="Weekly",X36/(Formulas!$A$3*1),X36/(Formulas!$A$3*2))),1),ROUND(MIN(1,IF(Input!$A$11="Weekly",X36/(Formulas!$A$3*1),X36/(Formulas!$A$3*2))),1)*$C36))</f>
        <v>0</v>
      </c>
      <c r="AA36" s="101"/>
      <c r="AB36" s="77"/>
      <c r="AC36" s="77"/>
      <c r="AD36" s="80">
        <f>IF($C36="",ROUND(MIN(1,IF(Input!$A$11="Weekly",AB36/(Formulas!$A$3*1),AB36/(Formulas!$A$3*2))),1),IF(TEXT(ISNUMBER($C36),"#####")="False",ROUND(MIN(1,IF(Input!$A$11="Weekly",AB36/(Formulas!$A$3*1),AB36/(Formulas!$A$3*2))),1),ROUND(MIN(1,IF(Input!$A$11="Weekly",AB36/(Formulas!$A$3*1),AB36/(Formulas!$A$3*2))),1)*$C36))</f>
        <v>0</v>
      </c>
      <c r="AE36" s="101"/>
      <c r="AF36" s="77"/>
      <c r="AG36" s="77"/>
      <c r="AH36" s="80">
        <f>IF($C36="",ROUND(MIN(1,IF(Input!$A$11="Weekly",AF36/(Formulas!$A$3*1),AF36/(Formulas!$A$3*2))),1),IF(TEXT(ISNUMBER($C36),"#####")="False",ROUND(MIN(1,IF(Input!$A$11="Weekly",AF36/(Formulas!$A$3*1),AF36/(Formulas!$A$3*2))),1),ROUND(MIN(1,IF(Input!$A$11="Weekly",AF36/(Formulas!$A$3*1),AF36/(Formulas!$A$3*2))),1)*$C36))</f>
        <v>0</v>
      </c>
      <c r="AI36" s="101"/>
      <c r="AJ36" s="77"/>
      <c r="AK36" s="77"/>
      <c r="AL36" s="80">
        <f>IF($C36="",ROUND(MIN(1,IF(Input!$A$11="Weekly",AJ36/(Formulas!$A$3*1),AJ36/(Formulas!$A$3*2))),1),IF(TEXT(ISNUMBER($C36),"#####")="False",ROUND(MIN(1,IF(Input!$A$11="Weekly",AJ36/(Formulas!$A$3*1),AJ36/(Formulas!$A$3*2))),1),ROUND(MIN(1,IF(Input!$A$11="Weekly",AJ36/(Formulas!$A$3*1),AJ36/(Formulas!$A$3*2))),1)*$C36))</f>
        <v>0</v>
      </c>
      <c r="AM36" s="79"/>
      <c r="AN36" s="77"/>
      <c r="AO36" s="77"/>
      <c r="AP36" s="80">
        <f>IF($C36="",ROUND(MIN(1,IF(Input!$A$11="Weekly",AN36/(Formulas!$A$3*1),AN36/(Formulas!$A$3*2))),1),IF(TEXT(ISNUMBER($C36),"#####")="False",ROUND(MIN(1,IF(Input!$A$11="Weekly",AN36/(Formulas!$A$3*1),AN36/(Formulas!$A$3*2))),1),ROUND(MIN(1,IF(Input!$A$11="Weekly",AN36/(Formulas!$A$3*1),AN36/(Formulas!$A$3*2))),1)*$C36))</f>
        <v>0</v>
      </c>
      <c r="AQ36" s="79"/>
      <c r="AR36" s="77"/>
      <c r="AS36" s="77"/>
      <c r="AT36" s="80">
        <f>IF($C36="",ROUND(MIN(1,IF(Input!$A$11="Weekly",AR36/(Formulas!$A$3*1),AR36/(Formulas!$A$3*2))),1),IF(TEXT(ISNUMBER($C36),"#####")="False",ROUND(MIN(1,IF(Input!$A$11="Weekly",AR36/(Formulas!$A$3*1),AR36/(Formulas!$A$3*2))),1),ROUND(MIN(1,IF(Input!$A$11="Weekly",AR36/(Formulas!$A$3*1),AR36/(Formulas!$A$3*2))),1)*$C36))</f>
        <v>0</v>
      </c>
      <c r="AU36" s="79"/>
      <c r="AV36" s="77"/>
      <c r="AW36" s="77"/>
      <c r="AX36" s="80">
        <f>IF($C36="",ROUND(MIN(1,IF(Input!$A$11="Weekly",AV36/(Formulas!$A$3*1),AV36/(Formulas!$A$3*2))),1),IF(TEXT(ISNUMBER($C36),"#####")="False",ROUND(MIN(1,IF(Input!$A$11="Weekly",AV36/(Formulas!$A$3*1),AV36/(Formulas!$A$3*2))),1),ROUND(MIN(1,IF(Input!$A$11="Weekly",AV36/(Formulas!$A$3*1),AV36/(Formulas!$A$3*2))),1)*$C36))</f>
        <v>0</v>
      </c>
      <c r="AY36" s="79"/>
      <c r="AZ36" s="77"/>
      <c r="BA36" s="77"/>
      <c r="BB36" s="80">
        <f>IF($C36="",ROUND(MIN(1,IF(Input!$A$11="Weekly",AZ36/(Formulas!$A$3*1),AZ36/(Formulas!$A$3*2))),1),IF(TEXT(ISNUMBER($C36),"#####")="False",ROUND(MIN(1,IF(Input!$A$11="Weekly",AZ36/(Formulas!$A$3*1),AZ36/(Formulas!$A$3*2))),1),ROUND(MIN(1,IF(Input!$A$11="Weekly",AZ36/(Formulas!$A$3*1),AZ36/(Formulas!$A$3*2))),1)*$C36))</f>
        <v>0</v>
      </c>
      <c r="BC36" s="79"/>
      <c r="BD36" s="77"/>
      <c r="BE36" s="77"/>
      <c r="BF36" s="80">
        <f>IF($C36="",ROUND(MIN(1,IF(Input!$A$11="Weekly",BD36/(Formulas!$A$3*1),BD36/(Formulas!$A$3*2))),1),IF(TEXT(ISNUMBER($C36),"#####")="False",ROUND(MIN(1,IF(Input!$A$11="Weekly",BD36/(Formulas!$A$3*1),BD36/(Formulas!$A$3*2))),1),ROUND(MIN(1,IF(Input!$A$11="Weekly",BD36/(Formulas!$A$3*1),BD36/(Formulas!$A$3*2))),1)*$C36))</f>
        <v>0</v>
      </c>
      <c r="BG36" s="79"/>
      <c r="BH36" s="77"/>
      <c r="BI36" s="77"/>
      <c r="BJ36" s="80">
        <f>IF($C36="",ROUND(MIN(1,IF(Input!$A$11="Weekly",BH36/(Formulas!$A$3*1),BH36/(Formulas!$A$3*2))),1),IF(TEXT(ISNUMBER($C36),"#####")="False",ROUND(MIN(1,IF(Input!$A$11="Weekly",BH36/(Formulas!$A$3*1),BH36/(Formulas!$A$3*2))),1),ROUND(MIN(1,IF(Input!$A$11="Weekly",BH36/(Formulas!$A$3*1),BH36/(Formulas!$A$3*2))),1)*$C36))</f>
        <v>0</v>
      </c>
      <c r="BK36" s="79"/>
      <c r="BL36" s="77"/>
      <c r="BM36" s="77"/>
      <c r="BN36" s="80">
        <f>IF($C36="",ROUND(MIN(1,IF(Input!$A$11="Weekly",BL36/(Formulas!$A$3*1),BL36/(Formulas!$A$3*2))),1),IF(TEXT(ISNUMBER($C36),"#####")="False",ROUND(MIN(1,IF(Input!$A$11="Weekly",BL36/(Formulas!$A$3*1),BL36/(Formulas!$A$3*2))),1),ROUND(MIN(1,IF(Input!$A$11="Weekly",BL36/(Formulas!$A$3*1),BL36/(Formulas!$A$3*2))),1)*$C36))</f>
        <v>0</v>
      </c>
      <c r="BO36" s="79"/>
      <c r="BP36" s="77"/>
      <c r="BQ36" s="77"/>
      <c r="BR36" s="80">
        <f>IF($C36="",ROUND(MIN(1,IF(Input!$A$11="Weekly",BP36/(Formulas!$A$3*1),BP36/(Formulas!$A$3*2))),1),IF(TEXT(ISNUMBER($C36),"#####")="False",ROUND(MIN(1,IF(Input!$A$11="Weekly",BP36/(Formulas!$A$3*1),BP36/(Formulas!$A$3*2))),1),ROUND(MIN(1,IF(Input!$A$11="Weekly",BP36/(Formulas!$A$3*1),BP36/(Formulas!$A$3*2))),1)*$C36))</f>
        <v>0</v>
      </c>
      <c r="BS36" s="79"/>
      <c r="BT36" s="77"/>
      <c r="BU36" s="77"/>
      <c r="BV36" s="80">
        <f>IF($C36="",ROUND(MIN(1,IF(Input!$A$11="Weekly",BT36/(Formulas!$A$3*1),BT36/(Formulas!$A$3*2))),1),IF(TEXT(ISNUMBER($C36),"#####")="False",ROUND(MIN(1,IF(Input!$A$11="Weekly",BT36/(Formulas!$A$3*1),BT36/(Formulas!$A$3*2))),1),ROUND(MIN(1,IF(Input!$A$11="Weekly",BT36/(Formulas!$A$3*1),BT36/(Formulas!$A$3*2))),1)*$C36))</f>
        <v>0</v>
      </c>
      <c r="BW36" s="79"/>
      <c r="BX36" s="77"/>
      <c r="BY36" s="77"/>
      <c r="BZ36" s="80">
        <f>IF($C36="",ROUND(MIN(1,IF(Input!$A$11="Weekly",BX36/(Formulas!$A$3*1),BX36/(Formulas!$A$3*2))),1),IF(TEXT(ISNUMBER($C36),"#####")="False",ROUND(MIN(1,IF(Input!$A$11="Weekly",BX36/(Formulas!$A$3*1),BX36/(Formulas!$A$3*2))),1),ROUND(MIN(1,IF(Input!$A$11="Weekly",BX36/(Formulas!$A$3*1),BX36/(Formulas!$A$3*2))),1)*$C36))</f>
        <v>0</v>
      </c>
      <c r="CA36" s="79"/>
      <c r="CB36" s="77"/>
      <c r="CC36" s="77"/>
      <c r="CD36" s="80">
        <f>IF($C36="",ROUND(MIN(1,IF(Input!$A$11="Weekly",CB36/(Formulas!$A$3*1),CB36/(Formulas!$A$3*2))),1),IF(TEXT(ISNUMBER($C36),"#####")="False",ROUND(MIN(1,IF(Input!$A$11="Weekly",CB36/(Formulas!$A$3*1),CB36/(Formulas!$A$3*2))),1),ROUND(MIN(1,IF(Input!$A$11="Weekly",CB36/(Formulas!$A$3*1),CB36/(Formulas!$A$3*2))),1)*$C36))</f>
        <v>0</v>
      </c>
      <c r="CE36" s="79"/>
      <c r="CF36" s="77"/>
      <c r="CG36" s="77"/>
      <c r="CH36" s="80">
        <f>IF($C36="",ROUND(MIN(1,IF(Input!$A$11="Weekly",CF36/(Formulas!$A$3*1),CF36/(Formulas!$A$3*2))),1),IF(TEXT(ISNUMBER($C36),"#####")="False",ROUND(MIN(1,IF(Input!$A$11="Weekly",CF36/(Formulas!$A$3*1),CF36/(Formulas!$A$3*2))),1),ROUND(MIN(1,IF(Input!$A$11="Weekly",CF36/(Formulas!$A$3*1),CF36/(Formulas!$A$3*2))),1)*$C36))</f>
        <v>0</v>
      </c>
      <c r="CI36" s="79"/>
      <c r="CJ36" s="77"/>
      <c r="CK36" s="77"/>
      <c r="CL36" s="80">
        <f>IF($C36="",ROUND(MIN(1,IF(Input!$A$11="Weekly",CJ36/(Formulas!$A$3*1),CJ36/(Formulas!$A$3*2))),1),IF(TEXT(ISNUMBER($C36),"#####")="False",ROUND(MIN(1,IF(Input!$A$11="Weekly",CJ36/(Formulas!$A$3*1),CJ36/(Formulas!$A$3*2))),1),ROUND(MIN(1,IF(Input!$A$11="Weekly",CJ36/(Formulas!$A$3*1),CJ36/(Formulas!$A$3*2))),1)*$C36))</f>
        <v>0</v>
      </c>
      <c r="CM36" s="79"/>
      <c r="CN36" s="77"/>
      <c r="CO36" s="77"/>
      <c r="CP36" s="80">
        <f>IF($C36="",ROUND(MIN(1,IF(Input!$A$11="Weekly",CN36/(Formulas!$A$3*1),CN36/(Formulas!$A$3*2))),1),IF(TEXT(ISNUMBER($C36),"#####")="False",ROUND(MIN(1,IF(Input!$A$11="Weekly",CN36/(Formulas!$A$3*1),CN36/(Formulas!$A$3*2))),1),ROUND(MIN(1,IF(Input!$A$11="Weekly",CN36/(Formulas!$A$3*1),CN36/(Formulas!$A$3*2))),1)*$C36))</f>
        <v>0</v>
      </c>
      <c r="CQ36" s="79"/>
      <c r="CR36" s="77"/>
      <c r="CS36" s="77"/>
      <c r="CT36" s="80">
        <f>IF($C36="",ROUND(MIN(1,IF(Input!$A$11="Weekly",CR36/(Formulas!$A$3*1),CR36/(Formulas!$A$3*2))),1),IF(TEXT(ISNUMBER($C36),"#####")="False",ROUND(MIN(1,IF(Input!$A$11="Weekly",CR36/(Formulas!$A$3*1),CR36/(Formulas!$A$3*2))),1),ROUND(MIN(1,IF(Input!$A$11="Weekly",CR36/(Formulas!$A$3*1),CR36/(Formulas!$A$3*2))),1)*$C36))</f>
        <v>0</v>
      </c>
      <c r="CU36" s="79"/>
      <c r="CV36" s="77"/>
      <c r="CW36" s="77"/>
      <c r="CX36" s="80">
        <f>IF($C36="",ROUND(MIN(1,IF(Input!$A$11="Weekly",CV36/(Formulas!$A$3*1),CV36/(Formulas!$A$3*2))),1),IF(TEXT(ISNUMBER($C36),"#####")="False",ROUND(MIN(1,IF(Input!$A$11="Weekly",CV36/(Formulas!$A$3*1),CV36/(Formulas!$A$3*2))),1),ROUND(MIN(1,IF(Input!$A$11="Weekly",CV36/(Formulas!$A$3*1),CV36/(Formulas!$A$3*2))),1)*$C36))</f>
        <v>0</v>
      </c>
      <c r="CY36" s="79"/>
      <c r="CZ36" s="77"/>
      <c r="DA36" s="77"/>
      <c r="DB36" s="80">
        <f>IF($C36="",ROUND(MIN(1,IF(Input!$A$11="Weekly",CZ36/(Formulas!$A$3*1),CZ36/(Formulas!$A$3*2))),1),IF(TEXT(ISNUMBER($C36),"#####")="False",ROUND(MIN(1,IF(Input!$A$11="Weekly",CZ36/(Formulas!$A$3*1),CZ36/(Formulas!$A$3*2))),1),ROUND(MIN(1,IF(Input!$A$11="Weekly",CZ36/(Formulas!$A$3*1),CZ36/(Formulas!$A$3*2))),1)*$C36))</f>
        <v>0</v>
      </c>
      <c r="DC36" s="79"/>
      <c r="DD36" s="77"/>
      <c r="DE36" s="77"/>
      <c r="DF36" s="80">
        <f>IF($C36="",ROUND(MIN(1,IF(Input!$A$11="Weekly",DD36/(Formulas!$A$3*1),DD36/(Formulas!$A$3*2))),1),IF(TEXT(ISNUMBER($C36),"#####")="False",ROUND(MIN(1,IF(Input!$A$11="Weekly",DD36/(Formulas!$A$3*1),DD36/(Formulas!$A$3*2))),1),ROUND(MIN(1,IF(Input!$A$11="Weekly",DD36/(Formulas!$A$3*1),DD36/(Formulas!$A$3*2))),1)*$C36))</f>
        <v>0</v>
      </c>
      <c r="DG36" s="79"/>
      <c r="DH36" s="77"/>
      <c r="DI36" s="77"/>
      <c r="DJ36" s="80">
        <f>IF($C36="",ROUND(MIN(1,IF(Input!$A$11="Weekly",DH36/(Formulas!$A$3*1),DH36/(Formulas!$A$3*2))),1),IF(TEXT(ISNUMBER($C36),"#####")="False",ROUND(MIN(1,IF(Input!$A$11="Weekly",DH36/(Formulas!$A$3*1),DH36/(Formulas!$A$3*2))),1),ROUND(MIN(1,IF(Input!$A$11="Weekly",DH36/(Formulas!$A$3*1),DH36/(Formulas!$A$3*2))),1)*$C36))</f>
        <v>0</v>
      </c>
      <c r="DK36" s="79"/>
      <c r="DL36" s="77"/>
      <c r="DM36" s="77"/>
      <c r="DN36" s="80">
        <f>IF($C36="",ROUND(MIN(1,IF(Input!$A$11="Weekly",DL36/(Formulas!$A$3*1),DL36/(Formulas!$A$3*2))),1),IF(TEXT(ISNUMBER($C36),"#####")="False",ROUND(MIN(1,IF(Input!$A$11="Weekly",DL36/(Formulas!$A$3*1),DL36/(Formulas!$A$3*2))),1),ROUND(MIN(1,IF(Input!$A$11="Weekly",DL36/(Formulas!$A$3*1),DL36/(Formulas!$A$3*2))),1)*$C36))</f>
        <v>0</v>
      </c>
      <c r="DO36" s="79"/>
      <c r="DP36" s="77"/>
      <c r="DQ36" s="77"/>
      <c r="DR36" s="80">
        <f>IF($C36="",ROUND(MIN(1,IF(Input!$A$11="Weekly",DP36/(Formulas!$A$3*1),DP36/(Formulas!$A$3*2))),1),IF(TEXT(ISNUMBER($C36),"#####")="False",ROUND(MIN(1,IF(Input!$A$11="Weekly",DP36/(Formulas!$A$3*1),DP36/(Formulas!$A$3*2))),1),ROUND(MIN(1,IF(Input!$A$11="Weekly",DP36/(Formulas!$A$3*1),DP36/(Formulas!$A$3*2))),1)*$C36))</f>
        <v>0</v>
      </c>
      <c r="DS36" s="79"/>
      <c r="DT36" s="77"/>
      <c r="DU36" s="77"/>
      <c r="DV36" s="80">
        <f>IF($C36="",ROUND(MIN(1,IF(Input!$A$11="Weekly",DT36/(Formulas!$A$3*1),DT36/(Formulas!$A$3*2))),1),IF(TEXT(ISNUMBER($C36),"#####")="False",ROUND(MIN(1,IF(Input!$A$11="Weekly",DT36/(Formulas!$A$3*1),DT36/(Formulas!$A$3*2))),1),ROUND(MIN(1,IF(Input!$A$11="Weekly",DT36/(Formulas!$A$3*1),DT36/(Formulas!$A$3*2))),1)*$C36))</f>
        <v>0</v>
      </c>
      <c r="DW36" s="79"/>
      <c r="DX36" s="77"/>
      <c r="DY36" s="77"/>
      <c r="DZ36" s="80">
        <f>IF($C36="",ROUND(MIN(1,IF(Input!$A$11="Weekly",DX36/(Formulas!$A$3*1),DX36/(Formulas!$A$3*2))),1),IF(TEXT(ISNUMBER($C36),"#####")="False",ROUND(MIN(1,IF(Input!$A$11="Weekly",DX36/(Formulas!$A$3*1),DX36/(Formulas!$A$3*2))),1),ROUND(MIN(1,IF(Input!$A$11="Weekly",DX36/(Formulas!$A$3*1),DX36/(Formulas!$A$3*2))),1)*$C36))</f>
        <v>0</v>
      </c>
      <c r="EA36" s="79"/>
      <c r="EB36" s="77"/>
      <c r="EC36" s="77"/>
      <c r="ED36" s="80">
        <f>IF($C36="",ROUND(MIN(1,IF(Input!$A$11="Weekly",EB36/(Formulas!$A$3*1),EB36/(Formulas!$A$3*2))),1),IF(TEXT(ISNUMBER($C36),"#####")="False",ROUND(MIN(1,IF(Input!$A$11="Weekly",EB36/(Formulas!$A$3*1),EB36/(Formulas!$A$3*2))),1),ROUND(MIN(1,IF(Input!$A$11="Weekly",EB36/(Formulas!$A$3*1),EB36/(Formulas!$A$3*2))),1)*$C36))</f>
        <v>0</v>
      </c>
      <c r="EE36" s="79"/>
      <c r="EF36" s="77"/>
      <c r="EG36" s="77"/>
      <c r="EH36" s="80">
        <f>IF($C36="",ROUND(MIN(1,IF(Input!$A$11="Weekly",EF36/(Formulas!$A$3*1),EF36/(Formulas!$A$3*2))),1),IF(TEXT(ISNUMBER($C36),"#####")="False",ROUND(MIN(1,IF(Input!$A$11="Weekly",EF36/(Formulas!$A$3*1),EF36/(Formulas!$A$3*2))),1),ROUND(MIN(1,IF(Input!$A$11="Weekly",EF36/(Formulas!$A$3*1),EF36/(Formulas!$A$3*2))),1)*$C36))</f>
        <v>0</v>
      </c>
      <c r="EI36" s="79"/>
      <c r="EJ36" s="77"/>
      <c r="EK36" s="77"/>
      <c r="EL36" s="80">
        <f>IF($C36="",ROUND(MIN(1,IF(Input!$A$11="Weekly",EJ36/(Formulas!$A$3*1),EJ36/(Formulas!$A$3*2))),1),IF(TEXT(ISNUMBER($C36),"#####")="False",ROUND(MIN(1,IF(Input!$A$11="Weekly",EJ36/(Formulas!$A$3*1),EJ36/(Formulas!$A$3*2))),1),ROUND(MIN(1,IF(Input!$A$11="Weekly",EJ36/(Formulas!$A$3*1),EJ36/(Formulas!$A$3*2))),1)*$C36))</f>
        <v>0</v>
      </c>
      <c r="EM36" s="79"/>
      <c r="EN36" s="77"/>
      <c r="EO36" s="77"/>
      <c r="EP36" s="80">
        <f>IF($C36="",ROUND(MIN(1,IF(Input!$A$11="Weekly",EN36/(Formulas!$A$3*1),EN36/(Formulas!$A$3*2))),1),IF(TEXT(ISNUMBER($C36),"#####")="False",ROUND(MIN(1,IF(Input!$A$11="Weekly",EN36/(Formulas!$A$3*1),EN36/(Formulas!$A$3*2))),1),ROUND(MIN(1,IF(Input!$A$11="Weekly",EN36/(Formulas!$A$3*1),EN36/(Formulas!$A$3*2))),1)*$C36))</f>
        <v>0</v>
      </c>
      <c r="EQ36" s="79"/>
      <c r="ER36" s="77"/>
      <c r="ES36" s="77"/>
      <c r="ET36" s="80">
        <f>IF($C36="",ROUND(MIN(1,IF(Input!$A$11="Weekly",ER36/(Formulas!$A$3*1),ER36/(Formulas!$A$3*2))),1),IF(TEXT(ISNUMBER($C36),"#####")="False",ROUND(MIN(1,IF(Input!$A$11="Weekly",ER36/(Formulas!$A$3*1),ER36/(Formulas!$A$3*2))),1),ROUND(MIN(1,IF(Input!$A$11="Weekly",ER36/(Formulas!$A$3*1),ER36/(Formulas!$A$3*2))),1)*$C36))</f>
        <v>0</v>
      </c>
      <c r="EU36" s="79"/>
      <c r="EV36" s="77"/>
      <c r="EW36" s="77"/>
      <c r="EX36" s="80">
        <f>IF($C36="",ROUND(MIN(1,IF(Input!$A$11="Weekly",EV36/(Formulas!$A$3*1),EV36/(Formulas!$A$3*2))),1),IF(TEXT(ISNUMBER($C36),"#####")="False",ROUND(MIN(1,IF(Input!$A$11="Weekly",EV36/(Formulas!$A$3*1),EV36/(Formulas!$A$3*2))),1),ROUND(MIN(1,IF(Input!$A$11="Weekly",EV36/(Formulas!$A$3*1),EV36/(Formulas!$A$3*2))),1)*$C36))</f>
        <v>0</v>
      </c>
      <c r="EY36" s="79"/>
      <c r="EZ36" s="77"/>
      <c r="FA36" s="77"/>
      <c r="FB36" s="80">
        <f>IF($C36="",ROUND(MIN(1,IF(Input!$A$11="Weekly",EZ36/(Formulas!$A$3*1),EZ36/(Formulas!$A$3*2))),1),IF(TEXT(ISNUMBER($C36),"#####")="False",ROUND(MIN(1,IF(Input!$A$11="Weekly",EZ36/(Formulas!$A$3*1),EZ36/(Formulas!$A$3*2))),1),ROUND(MIN(1,IF(Input!$A$11="Weekly",EZ36/(Formulas!$A$3*1),EZ36/(Formulas!$A$3*2))),1)*$C36))</f>
        <v>0</v>
      </c>
      <c r="FC36" s="79"/>
      <c r="FD36" s="77"/>
      <c r="FE36" s="77"/>
      <c r="FF36" s="80">
        <f>IF($C36="",ROUND(MIN(1,IF(Input!$A$11="Weekly",FD36/(Formulas!$A$3*1),FD36/(Formulas!$A$3*2))),1),IF(TEXT(ISNUMBER($C36),"#####")="False",ROUND(MIN(1,IF(Input!$A$11="Weekly",FD36/(Formulas!$A$3*1),FD36/(Formulas!$A$3*2))),1),ROUND(MIN(1,IF(Input!$A$11="Weekly",FD36/(Formulas!$A$3*1),FD36/(Formulas!$A$3*2))),1)*$C36))</f>
        <v>0</v>
      </c>
      <c r="FG36" s="79"/>
      <c r="FH36" s="77"/>
      <c r="FI36" s="77"/>
      <c r="FJ36" s="80">
        <f>IF($C36="",ROUND(MIN(1,IF(Input!$A$11="Weekly",FH36/(Formulas!$A$3*1),FH36/(Formulas!$A$3*2))),1),IF(TEXT(ISNUMBER($C36),"#####")="False",ROUND(MIN(1,IF(Input!$A$11="Weekly",FH36/(Formulas!$A$3*1),FH36/(Formulas!$A$3*2))),1),ROUND(MIN(1,IF(Input!$A$11="Weekly",FH36/(Formulas!$A$3*1),FH36/(Formulas!$A$3*2))),1)*$C36))</f>
        <v>0</v>
      </c>
      <c r="FK36" s="79"/>
      <c r="FL36" s="77"/>
      <c r="FM36" s="77"/>
      <c r="FN36" s="80">
        <f>IF($C36="",ROUND(MIN(1,IF(Input!$A$11="Weekly",FL36/(Formulas!$A$3*1),FL36/(Formulas!$A$3*2))),1),IF(TEXT(ISNUMBER($C36),"#####")="False",ROUND(MIN(1,IF(Input!$A$11="Weekly",FL36/(Formulas!$A$3*1),FL36/(Formulas!$A$3*2))),1),ROUND(MIN(1,IF(Input!$A$11="Weekly",FL36/(Formulas!$A$3*1),FL36/(Formulas!$A$3*2))),1)*$C36))</f>
        <v>0</v>
      </c>
      <c r="FO36" s="79"/>
      <c r="FP36" s="77"/>
      <c r="FQ36" s="77"/>
      <c r="FR36" s="80">
        <f>IF($C36="",ROUND(MIN(1,IF(Input!$A$11="Weekly",FP36/(Formulas!$A$3*1),FP36/(Formulas!$A$3*2))),1),IF(TEXT(ISNUMBER($C36),"#####")="False",ROUND(MIN(1,IF(Input!$A$11="Weekly",FP36/(Formulas!$A$3*1),FP36/(Formulas!$A$3*2))),1),ROUND(MIN(1,IF(Input!$A$11="Weekly",FP36/(Formulas!$A$3*1),FP36/(Formulas!$A$3*2))),1)*$C36))</f>
        <v>0</v>
      </c>
      <c r="FS36" s="79"/>
      <c r="FT36" s="77"/>
      <c r="FU36" s="77"/>
      <c r="FV36" s="80">
        <f>IF($C36="",ROUND(MIN(1,IF(Input!$A$11="Weekly",FT36/(Formulas!$A$3*1),FT36/(Formulas!$A$3*2))),1),IF(TEXT(ISNUMBER($C36),"#####")="False",ROUND(MIN(1,IF(Input!$A$11="Weekly",FT36/(Formulas!$A$3*1),FT36/(Formulas!$A$3*2))),1),ROUND(MIN(1,IF(Input!$A$11="Weekly",FT36/(Formulas!$A$3*1),FT36/(Formulas!$A$3*2))),1)*$C36))</f>
        <v>0</v>
      </c>
      <c r="FW36" s="79"/>
      <c r="FX36" s="77"/>
      <c r="FY36" s="77"/>
      <c r="FZ36" s="80">
        <f>IF($C36="",ROUND(MIN(1,IF(Input!$A$11="Weekly",FX36/(Formulas!$A$3*1),FX36/(Formulas!$A$3*2))),1),IF(TEXT(ISNUMBER($C36),"#####")="False",ROUND(MIN(1,IF(Input!$A$11="Weekly",FX36/(Formulas!$A$3*1),FX36/(Formulas!$A$3*2))),1),ROUND(MIN(1,IF(Input!$A$11="Weekly",FX36/(Formulas!$A$3*1),FX36/(Formulas!$A$3*2))),1)*$C36))</f>
        <v>0</v>
      </c>
      <c r="GA36" s="79"/>
      <c r="GB36" s="77"/>
      <c r="GC36" s="77"/>
      <c r="GD36" s="80">
        <f>IF($C36="",ROUND(MIN(1,IF(Input!$A$11="Weekly",GB36/(Formulas!$A$3*1),GB36/(Formulas!$A$3*2))),1),IF(TEXT(ISNUMBER($C36),"#####")="False",ROUND(MIN(1,IF(Input!$A$11="Weekly",GB36/(Formulas!$A$3*1),GB36/(Formulas!$A$3*2))),1),ROUND(MIN(1,IF(Input!$A$11="Weekly",GB36/(Formulas!$A$3*1),GB36/(Formulas!$A$3*2))),1)*$C36))</f>
        <v>0</v>
      </c>
      <c r="GE36" s="79"/>
      <c r="GF36" s="77"/>
      <c r="GG36" s="77"/>
      <c r="GH36" s="80">
        <f>IF($C36="",ROUND(MIN(1,IF(Input!$A$11="Weekly",GF36/(Formulas!$A$3*1),GF36/(Formulas!$A$3*2))),1),IF(TEXT(ISNUMBER($C36),"#####")="False",ROUND(MIN(1,IF(Input!$A$11="Weekly",GF36/(Formulas!$A$3*1),GF36/(Formulas!$A$3*2))),1),ROUND(MIN(1,IF(Input!$A$11="Weekly",GF36/(Formulas!$A$3*1),GF36/(Formulas!$A$3*2))),1)*$C36))</f>
        <v>0</v>
      </c>
      <c r="GI36" s="79"/>
      <c r="GJ36" s="77"/>
      <c r="GK36" s="77"/>
      <c r="GL36" s="80">
        <f>IF($C36="",ROUND(MIN(1,IF(Input!$A$11="Weekly",GJ36/(Formulas!$A$3*1),GJ36/(Formulas!$A$3*2))),1),IF(TEXT(ISNUMBER($C36),"#####")="False",ROUND(MIN(1,IF(Input!$A$11="Weekly",GJ36/(Formulas!$A$3*1),GJ36/(Formulas!$A$3*2))),1),ROUND(MIN(1,IF(Input!$A$11="Weekly",GJ36/(Formulas!$A$3*1),GJ36/(Formulas!$A$3*2))),1)*$C36))</f>
        <v>0</v>
      </c>
      <c r="GM36" s="79"/>
      <c r="GN36" s="77"/>
      <c r="GO36" s="77"/>
      <c r="GP36" s="80">
        <f>IF($C36="",ROUND(MIN(1,IF(Input!$A$11="Weekly",GN36/(Formulas!$A$3*1),GN36/(Formulas!$A$3*2))),1),IF(TEXT(ISNUMBER($C36),"#####")="False",ROUND(MIN(1,IF(Input!$A$11="Weekly",GN36/(Formulas!$A$3*1),GN36/(Formulas!$A$3*2))),1),ROUND(MIN(1,IF(Input!$A$11="Weekly",GN36/(Formulas!$A$3*1),GN36/(Formulas!$A$3*2))),1)*$C36))</f>
        <v>0</v>
      </c>
      <c r="GQ36" s="79"/>
      <c r="GR36" s="77"/>
      <c r="GS36" s="77"/>
      <c r="GT36" s="80">
        <f>IF($C36="",ROUND(MIN(1,IF(Input!$A$11="Weekly",GR36/(Formulas!$A$3*1),GR36/(Formulas!$A$3*2))),1),IF(TEXT(ISNUMBER($C36),"#####")="False",ROUND(MIN(1,IF(Input!$A$11="Weekly",GR36/(Formulas!$A$3*1),GR36/(Formulas!$A$3*2))),1),ROUND(MIN(1,IF(Input!$A$11="Weekly",GR36/(Formulas!$A$3*1),GR36/(Formulas!$A$3*2))),1)*$C36))</f>
        <v>0</v>
      </c>
      <c r="GU36" s="79"/>
      <c r="GV36" s="77"/>
      <c r="GW36" s="77"/>
      <c r="GX36" s="80">
        <f>IF($C36="",ROUND(MIN(1,IF(Input!$A$11="Weekly",GV36/(Formulas!$A$3*1),GV36/(Formulas!$A$3*2))),1),IF(TEXT(ISNUMBER($C36),"#####")="False",ROUND(MIN(1,IF(Input!$A$11="Weekly",GV36/(Formulas!$A$3*1),GV36/(Formulas!$A$3*2))),1),ROUND(MIN(1,IF(Input!$A$11="Weekly",GV36/(Formulas!$A$3*1),GV36/(Formulas!$A$3*2))),1)*$C36))</f>
        <v>0</v>
      </c>
      <c r="GY36" s="79"/>
      <c r="GZ36" s="77"/>
      <c r="HA36" s="77"/>
      <c r="HB36" s="80">
        <f>IF($C36="",ROUND(MIN(1,IF(Input!$A$11="Weekly",GZ36/(Formulas!$A$3*1),GZ36/(Formulas!$A$3*2))),1),IF(TEXT(ISNUMBER($C36),"#####")="False",ROUND(MIN(1,IF(Input!$A$11="Weekly",GZ36/(Formulas!$A$3*1),GZ36/(Formulas!$A$3*2))),1),ROUND(MIN(1,IF(Input!$A$11="Weekly",GZ36/(Formulas!$A$3*1),GZ36/(Formulas!$A$3*2))),1)*$C36))</f>
        <v>0</v>
      </c>
      <c r="HC36" s="79"/>
      <c r="HD36" s="77"/>
      <c r="HE36" s="77"/>
      <c r="HF36" s="80">
        <f>IF($C36="",ROUND(MIN(1,IF(Input!$A$11="Weekly",HD36/(Formulas!$A$3*1),HD36/(Formulas!$A$3*2))),1),IF(TEXT(ISNUMBER($C36),"#####")="False",ROUND(MIN(1,IF(Input!$A$11="Weekly",HD36/(Formulas!$A$3*1),HD36/(Formulas!$A$3*2))),1),ROUND(MIN(1,IF(Input!$A$11="Weekly",HD36/(Formulas!$A$3*1),HD36/(Formulas!$A$3*2))),1)*$C36))</f>
        <v>0</v>
      </c>
      <c r="HG36" s="79"/>
      <c r="HH36" s="35"/>
      <c r="HI36" s="35">
        <f t="shared" si="0"/>
        <v>0</v>
      </c>
      <c r="HJ36" s="35"/>
      <c r="HK36" s="35">
        <f t="shared" si="1"/>
        <v>0</v>
      </c>
      <c r="HL36" s="35"/>
      <c r="HM36" s="35">
        <f t="shared" si="2"/>
        <v>0</v>
      </c>
      <c r="HN36" s="35"/>
      <c r="HO36" s="35">
        <f t="shared" si="3"/>
        <v>0</v>
      </c>
      <c r="HP36" s="35"/>
      <c r="HQ36" s="35"/>
      <c r="HR36" s="35"/>
      <c r="HS36" s="35"/>
      <c r="HT36" s="35"/>
    </row>
    <row r="37" spans="2:228" x14ac:dyDescent="0.25">
      <c r="B37" s="74"/>
      <c r="D37" s="77"/>
      <c r="E37" s="77"/>
      <c r="F37" s="80">
        <f>IF($C37="",ROUND(MIN(1,IF(Input!$A$11="Weekly",D37/(Formulas!$A$3*1),D37/(Formulas!$A$3*2))),1),IF(TEXT(ISNUMBER($C37),"#####")="False",ROUND(MIN(1,IF(Input!$A$11="Weekly",D37/(Formulas!$A$3*1),D37/(Formulas!$A$3*2))),1),ROUND(MIN(1,IF(Input!$A$11="Weekly",D37/(Formulas!$A$3*1),D37/(Formulas!$A$3*2))),1)*$C37))</f>
        <v>0</v>
      </c>
      <c r="G37" s="101"/>
      <c r="H37" s="77"/>
      <c r="I37" s="77"/>
      <c r="J37" s="80">
        <f>IF($C37="",ROUND(MIN(1,IF(Input!$A$11="Weekly",H37/(Formulas!$A$3*1),H37/(Formulas!$A$3*2))),1),IF(TEXT(ISNUMBER($C37),"#####")="False",ROUND(MIN(1,IF(Input!$A$11="Weekly",H37/(Formulas!$A$3*1),H37/(Formulas!$A$3*2))),1),ROUND(MIN(1,IF(Input!$A$11="Weekly",H37/(Formulas!$A$3*1),H37/(Formulas!$A$3*2))),1)*$C37))</f>
        <v>0</v>
      </c>
      <c r="K37" s="101"/>
      <c r="L37" s="77"/>
      <c r="M37" s="77"/>
      <c r="N37" s="80">
        <f>IF($C37="",ROUND(MIN(1,IF(Input!$A$11="Weekly",L37/(Formulas!$A$3*1),L37/(Formulas!$A$3*2))),1),IF(TEXT(ISNUMBER($C37),"#####")="False",ROUND(MIN(1,IF(Input!$A$11="Weekly",L37/(Formulas!$A$3*1),L37/(Formulas!$A$3*2))),1),ROUND(MIN(1,IF(Input!$A$11="Weekly",L37/(Formulas!$A$3*1),L37/(Formulas!$A$3*2))),1)*$C37))</f>
        <v>0</v>
      </c>
      <c r="O37" s="101"/>
      <c r="P37" s="77"/>
      <c r="Q37" s="77"/>
      <c r="R37" s="80">
        <f>IF($C37="",ROUND(MIN(1,IF(Input!$A$11="Weekly",P37/(Formulas!$A$3*1),P37/(Formulas!$A$3*2))),1),IF(TEXT(ISNUMBER($C37),"#####")="False",ROUND(MIN(1,IF(Input!$A$11="Weekly",P37/(Formulas!$A$3*1),P37/(Formulas!$A$3*2))),1),ROUND(MIN(1,IF(Input!$A$11="Weekly",P37/(Formulas!$A$3*1),P37/(Formulas!$A$3*2))),1)*$C37))</f>
        <v>0</v>
      </c>
      <c r="S37" s="101"/>
      <c r="T37" s="77"/>
      <c r="U37" s="77"/>
      <c r="V37" s="80">
        <f>IF($C37="",ROUND(MIN(1,IF(Input!$A$11="Weekly",T37/(Formulas!$A$3*1),T37/(Formulas!$A$3*2))),1),IF(TEXT(ISNUMBER($C37),"#####")="False",ROUND(MIN(1,IF(Input!$A$11="Weekly",T37/(Formulas!$A$3*1),T37/(Formulas!$A$3*2))),1),ROUND(MIN(1,IF(Input!$A$11="Weekly",T37/(Formulas!$A$3*1),T37/(Formulas!$A$3*2))),1)*$C37))</f>
        <v>0</v>
      </c>
      <c r="W37" s="79"/>
      <c r="X37" s="77"/>
      <c r="Y37" s="77"/>
      <c r="Z37" s="80">
        <f>IF($C37="",ROUND(MIN(1,IF(Input!$A$11="Weekly",X37/(Formulas!$A$3*1),X37/(Formulas!$A$3*2))),1),IF(TEXT(ISNUMBER($C37),"#####")="False",ROUND(MIN(1,IF(Input!$A$11="Weekly",X37/(Formulas!$A$3*1),X37/(Formulas!$A$3*2))),1),ROUND(MIN(1,IF(Input!$A$11="Weekly",X37/(Formulas!$A$3*1),X37/(Formulas!$A$3*2))),1)*$C37))</f>
        <v>0</v>
      </c>
      <c r="AA37" s="101"/>
      <c r="AB37" s="77"/>
      <c r="AC37" s="77"/>
      <c r="AD37" s="80">
        <f>IF($C37="",ROUND(MIN(1,IF(Input!$A$11="Weekly",AB37/(Formulas!$A$3*1),AB37/(Formulas!$A$3*2))),1),IF(TEXT(ISNUMBER($C37),"#####")="False",ROUND(MIN(1,IF(Input!$A$11="Weekly",AB37/(Formulas!$A$3*1),AB37/(Formulas!$A$3*2))),1),ROUND(MIN(1,IF(Input!$A$11="Weekly",AB37/(Formulas!$A$3*1),AB37/(Formulas!$A$3*2))),1)*$C37))</f>
        <v>0</v>
      </c>
      <c r="AE37" s="101"/>
      <c r="AF37" s="77"/>
      <c r="AG37" s="77"/>
      <c r="AH37" s="80">
        <f>IF($C37="",ROUND(MIN(1,IF(Input!$A$11="Weekly",AF37/(Formulas!$A$3*1),AF37/(Formulas!$A$3*2))),1),IF(TEXT(ISNUMBER($C37),"#####")="False",ROUND(MIN(1,IF(Input!$A$11="Weekly",AF37/(Formulas!$A$3*1),AF37/(Formulas!$A$3*2))),1),ROUND(MIN(1,IF(Input!$A$11="Weekly",AF37/(Formulas!$A$3*1),AF37/(Formulas!$A$3*2))),1)*$C37))</f>
        <v>0</v>
      </c>
      <c r="AI37" s="101"/>
      <c r="AJ37" s="77"/>
      <c r="AK37" s="77"/>
      <c r="AL37" s="80">
        <f>IF($C37="",ROUND(MIN(1,IF(Input!$A$11="Weekly",AJ37/(Formulas!$A$3*1),AJ37/(Formulas!$A$3*2))),1),IF(TEXT(ISNUMBER($C37),"#####")="False",ROUND(MIN(1,IF(Input!$A$11="Weekly",AJ37/(Formulas!$A$3*1),AJ37/(Formulas!$A$3*2))),1),ROUND(MIN(1,IF(Input!$A$11="Weekly",AJ37/(Formulas!$A$3*1),AJ37/(Formulas!$A$3*2))),1)*$C37))</f>
        <v>0</v>
      </c>
      <c r="AM37" s="79"/>
      <c r="AN37" s="77"/>
      <c r="AO37" s="77"/>
      <c r="AP37" s="80">
        <f>IF($C37="",ROUND(MIN(1,IF(Input!$A$11="Weekly",AN37/(Formulas!$A$3*1),AN37/(Formulas!$A$3*2))),1),IF(TEXT(ISNUMBER($C37),"#####")="False",ROUND(MIN(1,IF(Input!$A$11="Weekly",AN37/(Formulas!$A$3*1),AN37/(Formulas!$A$3*2))),1),ROUND(MIN(1,IF(Input!$A$11="Weekly",AN37/(Formulas!$A$3*1),AN37/(Formulas!$A$3*2))),1)*$C37))</f>
        <v>0</v>
      </c>
      <c r="AQ37" s="79"/>
      <c r="AR37" s="77"/>
      <c r="AS37" s="77"/>
      <c r="AT37" s="80">
        <f>IF($C37="",ROUND(MIN(1,IF(Input!$A$11="Weekly",AR37/(Formulas!$A$3*1),AR37/(Formulas!$A$3*2))),1),IF(TEXT(ISNUMBER($C37),"#####")="False",ROUND(MIN(1,IF(Input!$A$11="Weekly",AR37/(Formulas!$A$3*1),AR37/(Formulas!$A$3*2))),1),ROUND(MIN(1,IF(Input!$A$11="Weekly",AR37/(Formulas!$A$3*1),AR37/(Formulas!$A$3*2))),1)*$C37))</f>
        <v>0</v>
      </c>
      <c r="AU37" s="79"/>
      <c r="AV37" s="77"/>
      <c r="AW37" s="77"/>
      <c r="AX37" s="80">
        <f>IF($C37="",ROUND(MIN(1,IF(Input!$A$11="Weekly",AV37/(Formulas!$A$3*1),AV37/(Formulas!$A$3*2))),1),IF(TEXT(ISNUMBER($C37),"#####")="False",ROUND(MIN(1,IF(Input!$A$11="Weekly",AV37/(Formulas!$A$3*1),AV37/(Formulas!$A$3*2))),1),ROUND(MIN(1,IF(Input!$A$11="Weekly",AV37/(Formulas!$A$3*1),AV37/(Formulas!$A$3*2))),1)*$C37))</f>
        <v>0</v>
      </c>
      <c r="AY37" s="79"/>
      <c r="AZ37" s="77"/>
      <c r="BA37" s="77"/>
      <c r="BB37" s="80">
        <f>IF($C37="",ROUND(MIN(1,IF(Input!$A$11="Weekly",AZ37/(Formulas!$A$3*1),AZ37/(Formulas!$A$3*2))),1),IF(TEXT(ISNUMBER($C37),"#####")="False",ROUND(MIN(1,IF(Input!$A$11="Weekly",AZ37/(Formulas!$A$3*1),AZ37/(Formulas!$A$3*2))),1),ROUND(MIN(1,IF(Input!$A$11="Weekly",AZ37/(Formulas!$A$3*1),AZ37/(Formulas!$A$3*2))),1)*$C37))</f>
        <v>0</v>
      </c>
      <c r="BC37" s="79"/>
      <c r="BD37" s="77"/>
      <c r="BE37" s="77"/>
      <c r="BF37" s="80">
        <f>IF($C37="",ROUND(MIN(1,IF(Input!$A$11="Weekly",BD37/(Formulas!$A$3*1),BD37/(Formulas!$A$3*2))),1),IF(TEXT(ISNUMBER($C37),"#####")="False",ROUND(MIN(1,IF(Input!$A$11="Weekly",BD37/(Formulas!$A$3*1),BD37/(Formulas!$A$3*2))),1),ROUND(MIN(1,IF(Input!$A$11="Weekly",BD37/(Formulas!$A$3*1),BD37/(Formulas!$A$3*2))),1)*$C37))</f>
        <v>0</v>
      </c>
      <c r="BG37" s="79"/>
      <c r="BH37" s="77"/>
      <c r="BI37" s="77"/>
      <c r="BJ37" s="80">
        <f>IF($C37="",ROUND(MIN(1,IF(Input!$A$11="Weekly",BH37/(Formulas!$A$3*1),BH37/(Formulas!$A$3*2))),1),IF(TEXT(ISNUMBER($C37),"#####")="False",ROUND(MIN(1,IF(Input!$A$11="Weekly",BH37/(Formulas!$A$3*1),BH37/(Formulas!$A$3*2))),1),ROUND(MIN(1,IF(Input!$A$11="Weekly",BH37/(Formulas!$A$3*1),BH37/(Formulas!$A$3*2))),1)*$C37))</f>
        <v>0</v>
      </c>
      <c r="BK37" s="79"/>
      <c r="BL37" s="77"/>
      <c r="BM37" s="77"/>
      <c r="BN37" s="80">
        <f>IF($C37="",ROUND(MIN(1,IF(Input!$A$11="Weekly",BL37/(Formulas!$A$3*1),BL37/(Formulas!$A$3*2))),1),IF(TEXT(ISNUMBER($C37),"#####")="False",ROUND(MIN(1,IF(Input!$A$11="Weekly",BL37/(Formulas!$A$3*1),BL37/(Formulas!$A$3*2))),1),ROUND(MIN(1,IF(Input!$A$11="Weekly",BL37/(Formulas!$A$3*1),BL37/(Formulas!$A$3*2))),1)*$C37))</f>
        <v>0</v>
      </c>
      <c r="BO37" s="79"/>
      <c r="BP37" s="77"/>
      <c r="BQ37" s="77"/>
      <c r="BR37" s="80">
        <f>IF($C37="",ROUND(MIN(1,IF(Input!$A$11="Weekly",BP37/(Formulas!$A$3*1),BP37/(Formulas!$A$3*2))),1),IF(TEXT(ISNUMBER($C37),"#####")="False",ROUND(MIN(1,IF(Input!$A$11="Weekly",BP37/(Formulas!$A$3*1),BP37/(Formulas!$A$3*2))),1),ROUND(MIN(1,IF(Input!$A$11="Weekly",BP37/(Formulas!$A$3*1),BP37/(Formulas!$A$3*2))),1)*$C37))</f>
        <v>0</v>
      </c>
      <c r="BS37" s="79"/>
      <c r="BT37" s="77"/>
      <c r="BU37" s="77"/>
      <c r="BV37" s="80">
        <f>IF($C37="",ROUND(MIN(1,IF(Input!$A$11="Weekly",BT37/(Formulas!$A$3*1),BT37/(Formulas!$A$3*2))),1),IF(TEXT(ISNUMBER($C37),"#####")="False",ROUND(MIN(1,IF(Input!$A$11="Weekly",BT37/(Formulas!$A$3*1),BT37/(Formulas!$A$3*2))),1),ROUND(MIN(1,IF(Input!$A$11="Weekly",BT37/(Formulas!$A$3*1),BT37/(Formulas!$A$3*2))),1)*$C37))</f>
        <v>0</v>
      </c>
      <c r="BW37" s="79"/>
      <c r="BX37" s="77"/>
      <c r="BY37" s="77"/>
      <c r="BZ37" s="80">
        <f>IF($C37="",ROUND(MIN(1,IF(Input!$A$11="Weekly",BX37/(Formulas!$A$3*1),BX37/(Formulas!$A$3*2))),1),IF(TEXT(ISNUMBER($C37),"#####")="False",ROUND(MIN(1,IF(Input!$A$11="Weekly",BX37/(Formulas!$A$3*1),BX37/(Formulas!$A$3*2))),1),ROUND(MIN(1,IF(Input!$A$11="Weekly",BX37/(Formulas!$A$3*1),BX37/(Formulas!$A$3*2))),1)*$C37))</f>
        <v>0</v>
      </c>
      <c r="CA37" s="79"/>
      <c r="CB37" s="77"/>
      <c r="CC37" s="77"/>
      <c r="CD37" s="80">
        <f>IF($C37="",ROUND(MIN(1,IF(Input!$A$11="Weekly",CB37/(Formulas!$A$3*1),CB37/(Formulas!$A$3*2))),1),IF(TEXT(ISNUMBER($C37),"#####")="False",ROUND(MIN(1,IF(Input!$A$11="Weekly",CB37/(Formulas!$A$3*1),CB37/(Formulas!$A$3*2))),1),ROUND(MIN(1,IF(Input!$A$11="Weekly",CB37/(Formulas!$A$3*1),CB37/(Formulas!$A$3*2))),1)*$C37))</f>
        <v>0</v>
      </c>
      <c r="CE37" s="79"/>
      <c r="CF37" s="77"/>
      <c r="CG37" s="77"/>
      <c r="CH37" s="80">
        <f>IF($C37="",ROUND(MIN(1,IF(Input!$A$11="Weekly",CF37/(Formulas!$A$3*1),CF37/(Formulas!$A$3*2))),1),IF(TEXT(ISNUMBER($C37),"#####")="False",ROUND(MIN(1,IF(Input!$A$11="Weekly",CF37/(Formulas!$A$3*1),CF37/(Formulas!$A$3*2))),1),ROUND(MIN(1,IF(Input!$A$11="Weekly",CF37/(Formulas!$A$3*1),CF37/(Formulas!$A$3*2))),1)*$C37))</f>
        <v>0</v>
      </c>
      <c r="CI37" s="79"/>
      <c r="CJ37" s="77"/>
      <c r="CK37" s="77"/>
      <c r="CL37" s="80">
        <f>IF($C37="",ROUND(MIN(1,IF(Input!$A$11="Weekly",CJ37/(Formulas!$A$3*1),CJ37/(Formulas!$A$3*2))),1),IF(TEXT(ISNUMBER($C37),"#####")="False",ROUND(MIN(1,IF(Input!$A$11="Weekly",CJ37/(Formulas!$A$3*1),CJ37/(Formulas!$A$3*2))),1),ROUND(MIN(1,IF(Input!$A$11="Weekly",CJ37/(Formulas!$A$3*1),CJ37/(Formulas!$A$3*2))),1)*$C37))</f>
        <v>0</v>
      </c>
      <c r="CM37" s="79"/>
      <c r="CN37" s="77"/>
      <c r="CO37" s="77"/>
      <c r="CP37" s="80">
        <f>IF($C37="",ROUND(MIN(1,IF(Input!$A$11="Weekly",CN37/(Formulas!$A$3*1),CN37/(Formulas!$A$3*2))),1),IF(TEXT(ISNUMBER($C37),"#####")="False",ROUND(MIN(1,IF(Input!$A$11="Weekly",CN37/(Formulas!$A$3*1),CN37/(Formulas!$A$3*2))),1),ROUND(MIN(1,IF(Input!$A$11="Weekly",CN37/(Formulas!$A$3*1),CN37/(Formulas!$A$3*2))),1)*$C37))</f>
        <v>0</v>
      </c>
      <c r="CQ37" s="79"/>
      <c r="CR37" s="77"/>
      <c r="CS37" s="77"/>
      <c r="CT37" s="80">
        <f>IF($C37="",ROUND(MIN(1,IF(Input!$A$11="Weekly",CR37/(Formulas!$A$3*1),CR37/(Formulas!$A$3*2))),1),IF(TEXT(ISNUMBER($C37),"#####")="False",ROUND(MIN(1,IF(Input!$A$11="Weekly",CR37/(Formulas!$A$3*1),CR37/(Formulas!$A$3*2))),1),ROUND(MIN(1,IF(Input!$A$11="Weekly",CR37/(Formulas!$A$3*1),CR37/(Formulas!$A$3*2))),1)*$C37))</f>
        <v>0</v>
      </c>
      <c r="CU37" s="79"/>
      <c r="CV37" s="77"/>
      <c r="CW37" s="77"/>
      <c r="CX37" s="80">
        <f>IF($C37="",ROUND(MIN(1,IF(Input!$A$11="Weekly",CV37/(Formulas!$A$3*1),CV37/(Formulas!$A$3*2))),1),IF(TEXT(ISNUMBER($C37),"#####")="False",ROUND(MIN(1,IF(Input!$A$11="Weekly",CV37/(Formulas!$A$3*1),CV37/(Formulas!$A$3*2))),1),ROUND(MIN(1,IF(Input!$A$11="Weekly",CV37/(Formulas!$A$3*1),CV37/(Formulas!$A$3*2))),1)*$C37))</f>
        <v>0</v>
      </c>
      <c r="CY37" s="79"/>
      <c r="CZ37" s="77"/>
      <c r="DA37" s="77"/>
      <c r="DB37" s="80">
        <f>IF($C37="",ROUND(MIN(1,IF(Input!$A$11="Weekly",CZ37/(Formulas!$A$3*1),CZ37/(Formulas!$A$3*2))),1),IF(TEXT(ISNUMBER($C37),"#####")="False",ROUND(MIN(1,IF(Input!$A$11="Weekly",CZ37/(Formulas!$A$3*1),CZ37/(Formulas!$A$3*2))),1),ROUND(MIN(1,IF(Input!$A$11="Weekly",CZ37/(Formulas!$A$3*1),CZ37/(Formulas!$A$3*2))),1)*$C37))</f>
        <v>0</v>
      </c>
      <c r="DC37" s="79"/>
      <c r="DD37" s="77"/>
      <c r="DE37" s="77"/>
      <c r="DF37" s="80">
        <f>IF($C37="",ROUND(MIN(1,IF(Input!$A$11="Weekly",DD37/(Formulas!$A$3*1),DD37/(Formulas!$A$3*2))),1),IF(TEXT(ISNUMBER($C37),"#####")="False",ROUND(MIN(1,IF(Input!$A$11="Weekly",DD37/(Formulas!$A$3*1),DD37/(Formulas!$A$3*2))),1),ROUND(MIN(1,IF(Input!$A$11="Weekly",DD37/(Formulas!$A$3*1),DD37/(Formulas!$A$3*2))),1)*$C37))</f>
        <v>0</v>
      </c>
      <c r="DG37" s="79"/>
      <c r="DH37" s="77"/>
      <c r="DI37" s="77"/>
      <c r="DJ37" s="80">
        <f>IF($C37="",ROUND(MIN(1,IF(Input!$A$11="Weekly",DH37/(Formulas!$A$3*1),DH37/(Formulas!$A$3*2))),1),IF(TEXT(ISNUMBER($C37),"#####")="False",ROUND(MIN(1,IF(Input!$A$11="Weekly",DH37/(Formulas!$A$3*1),DH37/(Formulas!$A$3*2))),1),ROUND(MIN(1,IF(Input!$A$11="Weekly",DH37/(Formulas!$A$3*1),DH37/(Formulas!$A$3*2))),1)*$C37))</f>
        <v>0</v>
      </c>
      <c r="DK37" s="79"/>
      <c r="DL37" s="77"/>
      <c r="DM37" s="77"/>
      <c r="DN37" s="80">
        <f>IF($C37="",ROUND(MIN(1,IF(Input!$A$11="Weekly",DL37/(Formulas!$A$3*1),DL37/(Formulas!$A$3*2))),1),IF(TEXT(ISNUMBER($C37),"#####")="False",ROUND(MIN(1,IF(Input!$A$11="Weekly",DL37/(Formulas!$A$3*1),DL37/(Formulas!$A$3*2))),1),ROUND(MIN(1,IF(Input!$A$11="Weekly",DL37/(Formulas!$A$3*1),DL37/(Formulas!$A$3*2))),1)*$C37))</f>
        <v>0</v>
      </c>
      <c r="DO37" s="79"/>
      <c r="DP37" s="77"/>
      <c r="DQ37" s="77"/>
      <c r="DR37" s="80">
        <f>IF($C37="",ROUND(MIN(1,IF(Input!$A$11="Weekly",DP37/(Formulas!$A$3*1),DP37/(Formulas!$A$3*2))),1),IF(TEXT(ISNUMBER($C37),"#####")="False",ROUND(MIN(1,IF(Input!$A$11="Weekly",DP37/(Formulas!$A$3*1),DP37/(Formulas!$A$3*2))),1),ROUND(MIN(1,IF(Input!$A$11="Weekly",DP37/(Formulas!$A$3*1),DP37/(Formulas!$A$3*2))),1)*$C37))</f>
        <v>0</v>
      </c>
      <c r="DS37" s="79"/>
      <c r="DT37" s="77"/>
      <c r="DU37" s="77"/>
      <c r="DV37" s="80">
        <f>IF($C37="",ROUND(MIN(1,IF(Input!$A$11="Weekly",DT37/(Formulas!$A$3*1),DT37/(Formulas!$A$3*2))),1),IF(TEXT(ISNUMBER($C37),"#####")="False",ROUND(MIN(1,IF(Input!$A$11="Weekly",DT37/(Formulas!$A$3*1),DT37/(Formulas!$A$3*2))),1),ROUND(MIN(1,IF(Input!$A$11="Weekly",DT37/(Formulas!$A$3*1),DT37/(Formulas!$A$3*2))),1)*$C37))</f>
        <v>0</v>
      </c>
      <c r="DW37" s="79"/>
      <c r="DX37" s="77"/>
      <c r="DY37" s="77"/>
      <c r="DZ37" s="80">
        <f>IF($C37="",ROUND(MIN(1,IF(Input!$A$11="Weekly",DX37/(Formulas!$A$3*1),DX37/(Formulas!$A$3*2))),1),IF(TEXT(ISNUMBER($C37),"#####")="False",ROUND(MIN(1,IF(Input!$A$11="Weekly",DX37/(Formulas!$A$3*1),DX37/(Formulas!$A$3*2))),1),ROUND(MIN(1,IF(Input!$A$11="Weekly",DX37/(Formulas!$A$3*1),DX37/(Formulas!$A$3*2))),1)*$C37))</f>
        <v>0</v>
      </c>
      <c r="EA37" s="79"/>
      <c r="EB37" s="77"/>
      <c r="EC37" s="77"/>
      <c r="ED37" s="80">
        <f>IF($C37="",ROUND(MIN(1,IF(Input!$A$11="Weekly",EB37/(Formulas!$A$3*1),EB37/(Formulas!$A$3*2))),1),IF(TEXT(ISNUMBER($C37),"#####")="False",ROUND(MIN(1,IF(Input!$A$11="Weekly",EB37/(Formulas!$A$3*1),EB37/(Formulas!$A$3*2))),1),ROUND(MIN(1,IF(Input!$A$11="Weekly",EB37/(Formulas!$A$3*1),EB37/(Formulas!$A$3*2))),1)*$C37))</f>
        <v>0</v>
      </c>
      <c r="EE37" s="79"/>
      <c r="EF37" s="77"/>
      <c r="EG37" s="77"/>
      <c r="EH37" s="80">
        <f>IF($C37="",ROUND(MIN(1,IF(Input!$A$11="Weekly",EF37/(Formulas!$A$3*1),EF37/(Formulas!$A$3*2))),1),IF(TEXT(ISNUMBER($C37),"#####")="False",ROUND(MIN(1,IF(Input!$A$11="Weekly",EF37/(Formulas!$A$3*1),EF37/(Formulas!$A$3*2))),1),ROUND(MIN(1,IF(Input!$A$11="Weekly",EF37/(Formulas!$A$3*1),EF37/(Formulas!$A$3*2))),1)*$C37))</f>
        <v>0</v>
      </c>
      <c r="EI37" s="79"/>
      <c r="EJ37" s="77"/>
      <c r="EK37" s="77"/>
      <c r="EL37" s="80">
        <f>IF($C37="",ROUND(MIN(1,IF(Input!$A$11="Weekly",EJ37/(Formulas!$A$3*1),EJ37/(Formulas!$A$3*2))),1),IF(TEXT(ISNUMBER($C37),"#####")="False",ROUND(MIN(1,IF(Input!$A$11="Weekly",EJ37/(Formulas!$A$3*1),EJ37/(Formulas!$A$3*2))),1),ROUND(MIN(1,IF(Input!$A$11="Weekly",EJ37/(Formulas!$A$3*1),EJ37/(Formulas!$A$3*2))),1)*$C37))</f>
        <v>0</v>
      </c>
      <c r="EM37" s="79"/>
      <c r="EN37" s="77"/>
      <c r="EO37" s="77"/>
      <c r="EP37" s="80">
        <f>IF($C37="",ROUND(MIN(1,IF(Input!$A$11="Weekly",EN37/(Formulas!$A$3*1),EN37/(Formulas!$A$3*2))),1),IF(TEXT(ISNUMBER($C37),"#####")="False",ROUND(MIN(1,IF(Input!$A$11="Weekly",EN37/(Formulas!$A$3*1),EN37/(Formulas!$A$3*2))),1),ROUND(MIN(1,IF(Input!$A$11="Weekly",EN37/(Formulas!$A$3*1),EN37/(Formulas!$A$3*2))),1)*$C37))</f>
        <v>0</v>
      </c>
      <c r="EQ37" s="79"/>
      <c r="ER37" s="77"/>
      <c r="ES37" s="77"/>
      <c r="ET37" s="80">
        <f>IF($C37="",ROUND(MIN(1,IF(Input!$A$11="Weekly",ER37/(Formulas!$A$3*1),ER37/(Formulas!$A$3*2))),1),IF(TEXT(ISNUMBER($C37),"#####")="False",ROUND(MIN(1,IF(Input!$A$11="Weekly",ER37/(Formulas!$A$3*1),ER37/(Formulas!$A$3*2))),1),ROUND(MIN(1,IF(Input!$A$11="Weekly",ER37/(Formulas!$A$3*1),ER37/(Formulas!$A$3*2))),1)*$C37))</f>
        <v>0</v>
      </c>
      <c r="EU37" s="79"/>
      <c r="EV37" s="77"/>
      <c r="EW37" s="77"/>
      <c r="EX37" s="80">
        <f>IF($C37="",ROUND(MIN(1,IF(Input!$A$11="Weekly",EV37/(Formulas!$A$3*1),EV37/(Formulas!$A$3*2))),1),IF(TEXT(ISNUMBER($C37),"#####")="False",ROUND(MIN(1,IF(Input!$A$11="Weekly",EV37/(Formulas!$A$3*1),EV37/(Formulas!$A$3*2))),1),ROUND(MIN(1,IF(Input!$A$11="Weekly",EV37/(Formulas!$A$3*1),EV37/(Formulas!$A$3*2))),1)*$C37))</f>
        <v>0</v>
      </c>
      <c r="EY37" s="79"/>
      <c r="EZ37" s="77"/>
      <c r="FA37" s="77"/>
      <c r="FB37" s="80">
        <f>IF($C37="",ROUND(MIN(1,IF(Input!$A$11="Weekly",EZ37/(Formulas!$A$3*1),EZ37/(Formulas!$A$3*2))),1),IF(TEXT(ISNUMBER($C37),"#####")="False",ROUND(MIN(1,IF(Input!$A$11="Weekly",EZ37/(Formulas!$A$3*1),EZ37/(Formulas!$A$3*2))),1),ROUND(MIN(1,IF(Input!$A$11="Weekly",EZ37/(Formulas!$A$3*1),EZ37/(Formulas!$A$3*2))),1)*$C37))</f>
        <v>0</v>
      </c>
      <c r="FC37" s="79"/>
      <c r="FD37" s="77"/>
      <c r="FE37" s="77"/>
      <c r="FF37" s="80">
        <f>IF($C37="",ROUND(MIN(1,IF(Input!$A$11="Weekly",FD37/(Formulas!$A$3*1),FD37/(Formulas!$A$3*2))),1),IF(TEXT(ISNUMBER($C37),"#####")="False",ROUND(MIN(1,IF(Input!$A$11="Weekly",FD37/(Formulas!$A$3*1),FD37/(Formulas!$A$3*2))),1),ROUND(MIN(1,IF(Input!$A$11="Weekly",FD37/(Formulas!$A$3*1),FD37/(Formulas!$A$3*2))),1)*$C37))</f>
        <v>0</v>
      </c>
      <c r="FG37" s="79"/>
      <c r="FH37" s="77"/>
      <c r="FI37" s="77"/>
      <c r="FJ37" s="80">
        <f>IF($C37="",ROUND(MIN(1,IF(Input!$A$11="Weekly",FH37/(Formulas!$A$3*1),FH37/(Formulas!$A$3*2))),1),IF(TEXT(ISNUMBER($C37),"#####")="False",ROUND(MIN(1,IF(Input!$A$11="Weekly",FH37/(Formulas!$A$3*1),FH37/(Formulas!$A$3*2))),1),ROUND(MIN(1,IF(Input!$A$11="Weekly",FH37/(Formulas!$A$3*1),FH37/(Formulas!$A$3*2))),1)*$C37))</f>
        <v>0</v>
      </c>
      <c r="FK37" s="79"/>
      <c r="FL37" s="77"/>
      <c r="FM37" s="77"/>
      <c r="FN37" s="80">
        <f>IF($C37="",ROUND(MIN(1,IF(Input!$A$11="Weekly",FL37/(Formulas!$A$3*1),FL37/(Formulas!$A$3*2))),1),IF(TEXT(ISNUMBER($C37),"#####")="False",ROUND(MIN(1,IF(Input!$A$11="Weekly",FL37/(Formulas!$A$3*1),FL37/(Formulas!$A$3*2))),1),ROUND(MIN(1,IF(Input!$A$11="Weekly",FL37/(Formulas!$A$3*1),FL37/(Formulas!$A$3*2))),1)*$C37))</f>
        <v>0</v>
      </c>
      <c r="FO37" s="79"/>
      <c r="FP37" s="77"/>
      <c r="FQ37" s="77"/>
      <c r="FR37" s="80">
        <f>IF($C37="",ROUND(MIN(1,IF(Input!$A$11="Weekly",FP37/(Formulas!$A$3*1),FP37/(Formulas!$A$3*2))),1),IF(TEXT(ISNUMBER($C37),"#####")="False",ROUND(MIN(1,IF(Input!$A$11="Weekly",FP37/(Formulas!$A$3*1),FP37/(Formulas!$A$3*2))),1),ROUND(MIN(1,IF(Input!$A$11="Weekly",FP37/(Formulas!$A$3*1),FP37/(Formulas!$A$3*2))),1)*$C37))</f>
        <v>0</v>
      </c>
      <c r="FS37" s="79"/>
      <c r="FT37" s="77"/>
      <c r="FU37" s="77"/>
      <c r="FV37" s="80">
        <f>IF($C37="",ROUND(MIN(1,IF(Input!$A$11="Weekly",FT37/(Formulas!$A$3*1),FT37/(Formulas!$A$3*2))),1),IF(TEXT(ISNUMBER($C37),"#####")="False",ROUND(MIN(1,IF(Input!$A$11="Weekly",FT37/(Formulas!$A$3*1),FT37/(Formulas!$A$3*2))),1),ROUND(MIN(1,IF(Input!$A$11="Weekly",FT37/(Formulas!$A$3*1),FT37/(Formulas!$A$3*2))),1)*$C37))</f>
        <v>0</v>
      </c>
      <c r="FW37" s="79"/>
      <c r="FX37" s="77"/>
      <c r="FY37" s="77"/>
      <c r="FZ37" s="80">
        <f>IF($C37="",ROUND(MIN(1,IF(Input!$A$11="Weekly",FX37/(Formulas!$A$3*1),FX37/(Formulas!$A$3*2))),1),IF(TEXT(ISNUMBER($C37),"#####")="False",ROUND(MIN(1,IF(Input!$A$11="Weekly",FX37/(Formulas!$A$3*1),FX37/(Formulas!$A$3*2))),1),ROUND(MIN(1,IF(Input!$A$11="Weekly",FX37/(Formulas!$A$3*1),FX37/(Formulas!$A$3*2))),1)*$C37))</f>
        <v>0</v>
      </c>
      <c r="GA37" s="79"/>
      <c r="GB37" s="77"/>
      <c r="GC37" s="77"/>
      <c r="GD37" s="80">
        <f>IF($C37="",ROUND(MIN(1,IF(Input!$A$11="Weekly",GB37/(Formulas!$A$3*1),GB37/(Formulas!$A$3*2))),1),IF(TEXT(ISNUMBER($C37),"#####")="False",ROUND(MIN(1,IF(Input!$A$11="Weekly",GB37/(Formulas!$A$3*1),GB37/(Formulas!$A$3*2))),1),ROUND(MIN(1,IF(Input!$A$11="Weekly",GB37/(Formulas!$A$3*1),GB37/(Formulas!$A$3*2))),1)*$C37))</f>
        <v>0</v>
      </c>
      <c r="GE37" s="79"/>
      <c r="GF37" s="77"/>
      <c r="GG37" s="77"/>
      <c r="GH37" s="80">
        <f>IF($C37="",ROUND(MIN(1,IF(Input!$A$11="Weekly",GF37/(Formulas!$A$3*1),GF37/(Formulas!$A$3*2))),1),IF(TEXT(ISNUMBER($C37),"#####")="False",ROUND(MIN(1,IF(Input!$A$11="Weekly",GF37/(Formulas!$A$3*1),GF37/(Formulas!$A$3*2))),1),ROUND(MIN(1,IF(Input!$A$11="Weekly",GF37/(Formulas!$A$3*1),GF37/(Formulas!$A$3*2))),1)*$C37))</f>
        <v>0</v>
      </c>
      <c r="GI37" s="79"/>
      <c r="GJ37" s="77"/>
      <c r="GK37" s="77"/>
      <c r="GL37" s="80">
        <f>IF($C37="",ROUND(MIN(1,IF(Input!$A$11="Weekly",GJ37/(Formulas!$A$3*1),GJ37/(Formulas!$A$3*2))),1),IF(TEXT(ISNUMBER($C37),"#####")="False",ROUND(MIN(1,IF(Input!$A$11="Weekly",GJ37/(Formulas!$A$3*1),GJ37/(Formulas!$A$3*2))),1),ROUND(MIN(1,IF(Input!$A$11="Weekly",GJ37/(Formulas!$A$3*1),GJ37/(Formulas!$A$3*2))),1)*$C37))</f>
        <v>0</v>
      </c>
      <c r="GM37" s="79"/>
      <c r="GN37" s="77"/>
      <c r="GO37" s="77"/>
      <c r="GP37" s="80">
        <f>IF($C37="",ROUND(MIN(1,IF(Input!$A$11="Weekly",GN37/(Formulas!$A$3*1),GN37/(Formulas!$A$3*2))),1),IF(TEXT(ISNUMBER($C37),"#####")="False",ROUND(MIN(1,IF(Input!$A$11="Weekly",GN37/(Formulas!$A$3*1),GN37/(Formulas!$A$3*2))),1),ROUND(MIN(1,IF(Input!$A$11="Weekly",GN37/(Formulas!$A$3*1),GN37/(Formulas!$A$3*2))),1)*$C37))</f>
        <v>0</v>
      </c>
      <c r="GQ37" s="79"/>
      <c r="GR37" s="77"/>
      <c r="GS37" s="77"/>
      <c r="GT37" s="80">
        <f>IF($C37="",ROUND(MIN(1,IF(Input!$A$11="Weekly",GR37/(Formulas!$A$3*1),GR37/(Formulas!$A$3*2))),1),IF(TEXT(ISNUMBER($C37),"#####")="False",ROUND(MIN(1,IF(Input!$A$11="Weekly",GR37/(Formulas!$A$3*1),GR37/(Formulas!$A$3*2))),1),ROUND(MIN(1,IF(Input!$A$11="Weekly",GR37/(Formulas!$A$3*1),GR37/(Formulas!$A$3*2))),1)*$C37))</f>
        <v>0</v>
      </c>
      <c r="GU37" s="79"/>
      <c r="GV37" s="77"/>
      <c r="GW37" s="77"/>
      <c r="GX37" s="80">
        <f>IF($C37="",ROUND(MIN(1,IF(Input!$A$11="Weekly",GV37/(Formulas!$A$3*1),GV37/(Formulas!$A$3*2))),1),IF(TEXT(ISNUMBER($C37),"#####")="False",ROUND(MIN(1,IF(Input!$A$11="Weekly",GV37/(Formulas!$A$3*1),GV37/(Formulas!$A$3*2))),1),ROUND(MIN(1,IF(Input!$A$11="Weekly",GV37/(Formulas!$A$3*1),GV37/(Formulas!$A$3*2))),1)*$C37))</f>
        <v>0</v>
      </c>
      <c r="GY37" s="79"/>
      <c r="GZ37" s="77"/>
      <c r="HA37" s="77"/>
      <c r="HB37" s="80">
        <f>IF($C37="",ROUND(MIN(1,IF(Input!$A$11="Weekly",GZ37/(Formulas!$A$3*1),GZ37/(Formulas!$A$3*2))),1),IF(TEXT(ISNUMBER($C37),"#####")="False",ROUND(MIN(1,IF(Input!$A$11="Weekly",GZ37/(Formulas!$A$3*1),GZ37/(Formulas!$A$3*2))),1),ROUND(MIN(1,IF(Input!$A$11="Weekly",GZ37/(Formulas!$A$3*1),GZ37/(Formulas!$A$3*2))),1)*$C37))</f>
        <v>0</v>
      </c>
      <c r="HC37" s="79"/>
      <c r="HD37" s="77"/>
      <c r="HE37" s="77"/>
      <c r="HF37" s="80">
        <f>IF($C37="",ROUND(MIN(1,IF(Input!$A$11="Weekly",HD37/(Formulas!$A$3*1),HD37/(Formulas!$A$3*2))),1),IF(TEXT(ISNUMBER($C37),"#####")="False",ROUND(MIN(1,IF(Input!$A$11="Weekly",HD37/(Formulas!$A$3*1),HD37/(Formulas!$A$3*2))),1),ROUND(MIN(1,IF(Input!$A$11="Weekly",HD37/(Formulas!$A$3*1),HD37/(Formulas!$A$3*2))),1)*$C37))</f>
        <v>0</v>
      </c>
      <c r="HG37" s="79"/>
      <c r="HH37" s="35"/>
      <c r="HI37" s="35">
        <f t="shared" si="0"/>
        <v>0</v>
      </c>
      <c r="HJ37" s="35"/>
      <c r="HK37" s="35">
        <f t="shared" si="1"/>
        <v>0</v>
      </c>
      <c r="HL37" s="35"/>
      <c r="HM37" s="35">
        <f t="shared" si="2"/>
        <v>0</v>
      </c>
      <c r="HN37" s="35"/>
      <c r="HO37" s="35">
        <f t="shared" si="3"/>
        <v>0</v>
      </c>
      <c r="HP37" s="35"/>
      <c r="HQ37" s="35"/>
      <c r="HR37" s="35"/>
      <c r="HS37" s="35"/>
      <c r="HT37" s="35"/>
    </row>
    <row r="38" spans="2:228" x14ac:dyDescent="0.25">
      <c r="B38" s="74"/>
      <c r="D38" s="77"/>
      <c r="E38" s="77"/>
      <c r="F38" s="80">
        <f>IF($C38="",ROUND(MIN(1,IF(Input!$A$11="Weekly",D38/(Formulas!$A$3*1),D38/(Formulas!$A$3*2))),1),IF(TEXT(ISNUMBER($C38),"#####")="False",ROUND(MIN(1,IF(Input!$A$11="Weekly",D38/(Formulas!$A$3*1),D38/(Formulas!$A$3*2))),1),ROUND(MIN(1,IF(Input!$A$11="Weekly",D38/(Formulas!$A$3*1),D38/(Formulas!$A$3*2))),1)*$C38))</f>
        <v>0</v>
      </c>
      <c r="G38" s="101"/>
      <c r="H38" s="77"/>
      <c r="I38" s="77"/>
      <c r="J38" s="80">
        <f>IF($C38="",ROUND(MIN(1,IF(Input!$A$11="Weekly",H38/(Formulas!$A$3*1),H38/(Formulas!$A$3*2))),1),IF(TEXT(ISNUMBER($C38),"#####")="False",ROUND(MIN(1,IF(Input!$A$11="Weekly",H38/(Formulas!$A$3*1),H38/(Formulas!$A$3*2))),1),ROUND(MIN(1,IF(Input!$A$11="Weekly",H38/(Formulas!$A$3*1),H38/(Formulas!$A$3*2))),1)*$C38))</f>
        <v>0</v>
      </c>
      <c r="K38" s="101"/>
      <c r="L38" s="77"/>
      <c r="M38" s="77"/>
      <c r="N38" s="80">
        <f>IF($C38="",ROUND(MIN(1,IF(Input!$A$11="Weekly",L38/(Formulas!$A$3*1),L38/(Formulas!$A$3*2))),1),IF(TEXT(ISNUMBER($C38),"#####")="False",ROUND(MIN(1,IF(Input!$A$11="Weekly",L38/(Formulas!$A$3*1),L38/(Formulas!$A$3*2))),1),ROUND(MIN(1,IF(Input!$A$11="Weekly",L38/(Formulas!$A$3*1),L38/(Formulas!$A$3*2))),1)*$C38))</f>
        <v>0</v>
      </c>
      <c r="O38" s="101"/>
      <c r="P38" s="77"/>
      <c r="Q38" s="77"/>
      <c r="R38" s="80">
        <f>IF($C38="",ROUND(MIN(1,IF(Input!$A$11="Weekly",P38/(Formulas!$A$3*1),P38/(Formulas!$A$3*2))),1),IF(TEXT(ISNUMBER($C38),"#####")="False",ROUND(MIN(1,IF(Input!$A$11="Weekly",P38/(Formulas!$A$3*1),P38/(Formulas!$A$3*2))),1),ROUND(MIN(1,IF(Input!$A$11="Weekly",P38/(Formulas!$A$3*1),P38/(Formulas!$A$3*2))),1)*$C38))</f>
        <v>0</v>
      </c>
      <c r="S38" s="101"/>
      <c r="T38" s="77"/>
      <c r="U38" s="77"/>
      <c r="V38" s="80">
        <f>IF($C38="",ROUND(MIN(1,IF(Input!$A$11="Weekly",T38/(Formulas!$A$3*1),T38/(Formulas!$A$3*2))),1),IF(TEXT(ISNUMBER($C38),"#####")="False",ROUND(MIN(1,IF(Input!$A$11="Weekly",T38/(Formulas!$A$3*1),T38/(Formulas!$A$3*2))),1),ROUND(MIN(1,IF(Input!$A$11="Weekly",T38/(Formulas!$A$3*1),T38/(Formulas!$A$3*2))),1)*$C38))</f>
        <v>0</v>
      </c>
      <c r="W38" s="79"/>
      <c r="X38" s="77"/>
      <c r="Y38" s="77"/>
      <c r="Z38" s="80">
        <f>IF($C38="",ROUND(MIN(1,IF(Input!$A$11="Weekly",X38/(Formulas!$A$3*1),X38/(Formulas!$A$3*2))),1),IF(TEXT(ISNUMBER($C38),"#####")="False",ROUND(MIN(1,IF(Input!$A$11="Weekly",X38/(Formulas!$A$3*1),X38/(Formulas!$A$3*2))),1),ROUND(MIN(1,IF(Input!$A$11="Weekly",X38/(Formulas!$A$3*1),X38/(Formulas!$A$3*2))),1)*$C38))</f>
        <v>0</v>
      </c>
      <c r="AA38" s="101"/>
      <c r="AB38" s="77"/>
      <c r="AC38" s="77"/>
      <c r="AD38" s="80">
        <f>IF($C38="",ROUND(MIN(1,IF(Input!$A$11="Weekly",AB38/(Formulas!$A$3*1),AB38/(Formulas!$A$3*2))),1),IF(TEXT(ISNUMBER($C38),"#####")="False",ROUND(MIN(1,IF(Input!$A$11="Weekly",AB38/(Formulas!$A$3*1),AB38/(Formulas!$A$3*2))),1),ROUND(MIN(1,IF(Input!$A$11="Weekly",AB38/(Formulas!$A$3*1),AB38/(Formulas!$A$3*2))),1)*$C38))</f>
        <v>0</v>
      </c>
      <c r="AE38" s="101"/>
      <c r="AF38" s="77"/>
      <c r="AG38" s="77"/>
      <c r="AH38" s="80">
        <f>IF($C38="",ROUND(MIN(1,IF(Input!$A$11="Weekly",AF38/(Formulas!$A$3*1),AF38/(Formulas!$A$3*2))),1),IF(TEXT(ISNUMBER($C38),"#####")="False",ROUND(MIN(1,IF(Input!$A$11="Weekly",AF38/(Formulas!$A$3*1),AF38/(Formulas!$A$3*2))),1),ROUND(MIN(1,IF(Input!$A$11="Weekly",AF38/(Formulas!$A$3*1),AF38/(Formulas!$A$3*2))),1)*$C38))</f>
        <v>0</v>
      </c>
      <c r="AI38" s="101"/>
      <c r="AJ38" s="77"/>
      <c r="AK38" s="77"/>
      <c r="AL38" s="80">
        <f>IF($C38="",ROUND(MIN(1,IF(Input!$A$11="Weekly",AJ38/(Formulas!$A$3*1),AJ38/(Formulas!$A$3*2))),1),IF(TEXT(ISNUMBER($C38),"#####")="False",ROUND(MIN(1,IF(Input!$A$11="Weekly",AJ38/(Formulas!$A$3*1),AJ38/(Formulas!$A$3*2))),1),ROUND(MIN(1,IF(Input!$A$11="Weekly",AJ38/(Formulas!$A$3*1),AJ38/(Formulas!$A$3*2))),1)*$C38))</f>
        <v>0</v>
      </c>
      <c r="AM38" s="79"/>
      <c r="AN38" s="77"/>
      <c r="AO38" s="77"/>
      <c r="AP38" s="80">
        <f>IF($C38="",ROUND(MIN(1,IF(Input!$A$11="Weekly",AN38/(Formulas!$A$3*1),AN38/(Formulas!$A$3*2))),1),IF(TEXT(ISNUMBER($C38),"#####")="False",ROUND(MIN(1,IF(Input!$A$11="Weekly",AN38/(Formulas!$A$3*1),AN38/(Formulas!$A$3*2))),1),ROUND(MIN(1,IF(Input!$A$11="Weekly",AN38/(Formulas!$A$3*1),AN38/(Formulas!$A$3*2))),1)*$C38))</f>
        <v>0</v>
      </c>
      <c r="AQ38" s="79"/>
      <c r="AR38" s="77"/>
      <c r="AS38" s="77"/>
      <c r="AT38" s="80">
        <f>IF($C38="",ROUND(MIN(1,IF(Input!$A$11="Weekly",AR38/(Formulas!$A$3*1),AR38/(Formulas!$A$3*2))),1),IF(TEXT(ISNUMBER($C38),"#####")="False",ROUND(MIN(1,IF(Input!$A$11="Weekly",AR38/(Formulas!$A$3*1),AR38/(Formulas!$A$3*2))),1),ROUND(MIN(1,IF(Input!$A$11="Weekly",AR38/(Formulas!$A$3*1),AR38/(Formulas!$A$3*2))),1)*$C38))</f>
        <v>0</v>
      </c>
      <c r="AU38" s="79"/>
      <c r="AV38" s="77"/>
      <c r="AW38" s="77"/>
      <c r="AX38" s="80">
        <f>IF($C38="",ROUND(MIN(1,IF(Input!$A$11="Weekly",AV38/(Formulas!$A$3*1),AV38/(Formulas!$A$3*2))),1),IF(TEXT(ISNUMBER($C38),"#####")="False",ROUND(MIN(1,IF(Input!$A$11="Weekly",AV38/(Formulas!$A$3*1),AV38/(Formulas!$A$3*2))),1),ROUND(MIN(1,IF(Input!$A$11="Weekly",AV38/(Formulas!$A$3*1),AV38/(Formulas!$A$3*2))),1)*$C38))</f>
        <v>0</v>
      </c>
      <c r="AY38" s="79"/>
      <c r="AZ38" s="77"/>
      <c r="BA38" s="77"/>
      <c r="BB38" s="80">
        <f>IF($C38="",ROUND(MIN(1,IF(Input!$A$11="Weekly",AZ38/(Formulas!$A$3*1),AZ38/(Formulas!$A$3*2))),1),IF(TEXT(ISNUMBER($C38),"#####")="False",ROUND(MIN(1,IF(Input!$A$11="Weekly",AZ38/(Formulas!$A$3*1),AZ38/(Formulas!$A$3*2))),1),ROUND(MIN(1,IF(Input!$A$11="Weekly",AZ38/(Formulas!$A$3*1),AZ38/(Formulas!$A$3*2))),1)*$C38))</f>
        <v>0</v>
      </c>
      <c r="BC38" s="79"/>
      <c r="BD38" s="77"/>
      <c r="BE38" s="77"/>
      <c r="BF38" s="80">
        <f>IF($C38="",ROUND(MIN(1,IF(Input!$A$11="Weekly",BD38/(Formulas!$A$3*1),BD38/(Formulas!$A$3*2))),1),IF(TEXT(ISNUMBER($C38),"#####")="False",ROUND(MIN(1,IF(Input!$A$11="Weekly",BD38/(Formulas!$A$3*1),BD38/(Formulas!$A$3*2))),1),ROUND(MIN(1,IF(Input!$A$11="Weekly",BD38/(Formulas!$A$3*1),BD38/(Formulas!$A$3*2))),1)*$C38))</f>
        <v>0</v>
      </c>
      <c r="BG38" s="79"/>
      <c r="BH38" s="77"/>
      <c r="BI38" s="77"/>
      <c r="BJ38" s="80">
        <f>IF($C38="",ROUND(MIN(1,IF(Input!$A$11="Weekly",BH38/(Formulas!$A$3*1),BH38/(Formulas!$A$3*2))),1),IF(TEXT(ISNUMBER($C38),"#####")="False",ROUND(MIN(1,IF(Input!$A$11="Weekly",BH38/(Formulas!$A$3*1),BH38/(Formulas!$A$3*2))),1),ROUND(MIN(1,IF(Input!$A$11="Weekly",BH38/(Formulas!$A$3*1),BH38/(Formulas!$A$3*2))),1)*$C38))</f>
        <v>0</v>
      </c>
      <c r="BK38" s="79"/>
      <c r="BL38" s="77"/>
      <c r="BM38" s="77"/>
      <c r="BN38" s="80">
        <f>IF($C38="",ROUND(MIN(1,IF(Input!$A$11="Weekly",BL38/(Formulas!$A$3*1),BL38/(Formulas!$A$3*2))),1),IF(TEXT(ISNUMBER($C38),"#####")="False",ROUND(MIN(1,IF(Input!$A$11="Weekly",BL38/(Formulas!$A$3*1),BL38/(Formulas!$A$3*2))),1),ROUND(MIN(1,IF(Input!$A$11="Weekly",BL38/(Formulas!$A$3*1),BL38/(Formulas!$A$3*2))),1)*$C38))</f>
        <v>0</v>
      </c>
      <c r="BO38" s="79"/>
      <c r="BP38" s="77"/>
      <c r="BQ38" s="77"/>
      <c r="BR38" s="80">
        <f>IF($C38="",ROUND(MIN(1,IF(Input!$A$11="Weekly",BP38/(Formulas!$A$3*1),BP38/(Formulas!$A$3*2))),1),IF(TEXT(ISNUMBER($C38),"#####")="False",ROUND(MIN(1,IF(Input!$A$11="Weekly",BP38/(Formulas!$A$3*1),BP38/(Formulas!$A$3*2))),1),ROUND(MIN(1,IF(Input!$A$11="Weekly",BP38/(Formulas!$A$3*1),BP38/(Formulas!$A$3*2))),1)*$C38))</f>
        <v>0</v>
      </c>
      <c r="BS38" s="79"/>
      <c r="BT38" s="77"/>
      <c r="BU38" s="77"/>
      <c r="BV38" s="80">
        <f>IF($C38="",ROUND(MIN(1,IF(Input!$A$11="Weekly",BT38/(Formulas!$A$3*1),BT38/(Formulas!$A$3*2))),1),IF(TEXT(ISNUMBER($C38),"#####")="False",ROUND(MIN(1,IF(Input!$A$11="Weekly",BT38/(Formulas!$A$3*1),BT38/(Formulas!$A$3*2))),1),ROUND(MIN(1,IF(Input!$A$11="Weekly",BT38/(Formulas!$A$3*1),BT38/(Formulas!$A$3*2))),1)*$C38))</f>
        <v>0</v>
      </c>
      <c r="BW38" s="79"/>
      <c r="BX38" s="77"/>
      <c r="BY38" s="77"/>
      <c r="BZ38" s="80">
        <f>IF($C38="",ROUND(MIN(1,IF(Input!$A$11="Weekly",BX38/(Formulas!$A$3*1),BX38/(Formulas!$A$3*2))),1),IF(TEXT(ISNUMBER($C38),"#####")="False",ROUND(MIN(1,IF(Input!$A$11="Weekly",BX38/(Formulas!$A$3*1),BX38/(Formulas!$A$3*2))),1),ROUND(MIN(1,IF(Input!$A$11="Weekly",BX38/(Formulas!$A$3*1),BX38/(Formulas!$A$3*2))),1)*$C38))</f>
        <v>0</v>
      </c>
      <c r="CA38" s="79"/>
      <c r="CB38" s="77"/>
      <c r="CC38" s="77"/>
      <c r="CD38" s="80">
        <f>IF($C38="",ROUND(MIN(1,IF(Input!$A$11="Weekly",CB38/(Formulas!$A$3*1),CB38/(Formulas!$A$3*2))),1),IF(TEXT(ISNUMBER($C38),"#####")="False",ROUND(MIN(1,IF(Input!$A$11="Weekly",CB38/(Formulas!$A$3*1),CB38/(Formulas!$A$3*2))),1),ROUND(MIN(1,IF(Input!$A$11="Weekly",CB38/(Formulas!$A$3*1),CB38/(Formulas!$A$3*2))),1)*$C38))</f>
        <v>0</v>
      </c>
      <c r="CE38" s="79"/>
      <c r="CF38" s="77"/>
      <c r="CG38" s="77"/>
      <c r="CH38" s="80">
        <f>IF($C38="",ROUND(MIN(1,IF(Input!$A$11="Weekly",CF38/(Formulas!$A$3*1),CF38/(Formulas!$A$3*2))),1),IF(TEXT(ISNUMBER($C38),"#####")="False",ROUND(MIN(1,IF(Input!$A$11="Weekly",CF38/(Formulas!$A$3*1),CF38/(Formulas!$A$3*2))),1),ROUND(MIN(1,IF(Input!$A$11="Weekly",CF38/(Formulas!$A$3*1),CF38/(Formulas!$A$3*2))),1)*$C38))</f>
        <v>0</v>
      </c>
      <c r="CI38" s="79"/>
      <c r="CJ38" s="77"/>
      <c r="CK38" s="77"/>
      <c r="CL38" s="80">
        <f>IF($C38="",ROUND(MIN(1,IF(Input!$A$11="Weekly",CJ38/(Formulas!$A$3*1),CJ38/(Formulas!$A$3*2))),1),IF(TEXT(ISNUMBER($C38),"#####")="False",ROUND(MIN(1,IF(Input!$A$11="Weekly",CJ38/(Formulas!$A$3*1),CJ38/(Formulas!$A$3*2))),1),ROUND(MIN(1,IF(Input!$A$11="Weekly",CJ38/(Formulas!$A$3*1),CJ38/(Formulas!$A$3*2))),1)*$C38))</f>
        <v>0</v>
      </c>
      <c r="CM38" s="79"/>
      <c r="CN38" s="77"/>
      <c r="CO38" s="77"/>
      <c r="CP38" s="80">
        <f>IF($C38="",ROUND(MIN(1,IF(Input!$A$11="Weekly",CN38/(Formulas!$A$3*1),CN38/(Formulas!$A$3*2))),1),IF(TEXT(ISNUMBER($C38),"#####")="False",ROUND(MIN(1,IF(Input!$A$11="Weekly",CN38/(Formulas!$A$3*1),CN38/(Formulas!$A$3*2))),1),ROUND(MIN(1,IF(Input!$A$11="Weekly",CN38/(Formulas!$A$3*1),CN38/(Formulas!$A$3*2))),1)*$C38))</f>
        <v>0</v>
      </c>
      <c r="CQ38" s="79"/>
      <c r="CR38" s="77"/>
      <c r="CS38" s="77"/>
      <c r="CT38" s="80">
        <f>IF($C38="",ROUND(MIN(1,IF(Input!$A$11="Weekly",CR38/(Formulas!$A$3*1),CR38/(Formulas!$A$3*2))),1),IF(TEXT(ISNUMBER($C38),"#####")="False",ROUND(MIN(1,IF(Input!$A$11="Weekly",CR38/(Formulas!$A$3*1),CR38/(Formulas!$A$3*2))),1),ROUND(MIN(1,IF(Input!$A$11="Weekly",CR38/(Formulas!$A$3*1),CR38/(Formulas!$A$3*2))),1)*$C38))</f>
        <v>0</v>
      </c>
      <c r="CU38" s="79"/>
      <c r="CV38" s="77"/>
      <c r="CW38" s="77"/>
      <c r="CX38" s="80">
        <f>IF($C38="",ROUND(MIN(1,IF(Input!$A$11="Weekly",CV38/(Formulas!$A$3*1),CV38/(Formulas!$A$3*2))),1),IF(TEXT(ISNUMBER($C38),"#####")="False",ROUND(MIN(1,IF(Input!$A$11="Weekly",CV38/(Formulas!$A$3*1),CV38/(Formulas!$A$3*2))),1),ROUND(MIN(1,IF(Input!$A$11="Weekly",CV38/(Formulas!$A$3*1),CV38/(Formulas!$A$3*2))),1)*$C38))</f>
        <v>0</v>
      </c>
      <c r="CY38" s="79"/>
      <c r="CZ38" s="77"/>
      <c r="DA38" s="77"/>
      <c r="DB38" s="80">
        <f>IF($C38="",ROUND(MIN(1,IF(Input!$A$11="Weekly",CZ38/(Formulas!$A$3*1),CZ38/(Formulas!$A$3*2))),1),IF(TEXT(ISNUMBER($C38),"#####")="False",ROUND(MIN(1,IF(Input!$A$11="Weekly",CZ38/(Formulas!$A$3*1),CZ38/(Formulas!$A$3*2))),1),ROUND(MIN(1,IF(Input!$A$11="Weekly",CZ38/(Formulas!$A$3*1),CZ38/(Formulas!$A$3*2))),1)*$C38))</f>
        <v>0</v>
      </c>
      <c r="DC38" s="79"/>
      <c r="DD38" s="77"/>
      <c r="DE38" s="77"/>
      <c r="DF38" s="80">
        <f>IF($C38="",ROUND(MIN(1,IF(Input!$A$11="Weekly",DD38/(Formulas!$A$3*1),DD38/(Formulas!$A$3*2))),1),IF(TEXT(ISNUMBER($C38),"#####")="False",ROUND(MIN(1,IF(Input!$A$11="Weekly",DD38/(Formulas!$A$3*1),DD38/(Formulas!$A$3*2))),1),ROUND(MIN(1,IF(Input!$A$11="Weekly",DD38/(Formulas!$A$3*1),DD38/(Formulas!$A$3*2))),1)*$C38))</f>
        <v>0</v>
      </c>
      <c r="DG38" s="79"/>
      <c r="DH38" s="77"/>
      <c r="DI38" s="77"/>
      <c r="DJ38" s="80">
        <f>IF($C38="",ROUND(MIN(1,IF(Input!$A$11="Weekly",DH38/(Formulas!$A$3*1),DH38/(Formulas!$A$3*2))),1),IF(TEXT(ISNUMBER($C38),"#####")="False",ROUND(MIN(1,IF(Input!$A$11="Weekly",DH38/(Formulas!$A$3*1),DH38/(Formulas!$A$3*2))),1),ROUND(MIN(1,IF(Input!$A$11="Weekly",DH38/(Formulas!$A$3*1),DH38/(Formulas!$A$3*2))),1)*$C38))</f>
        <v>0</v>
      </c>
      <c r="DK38" s="79"/>
      <c r="DL38" s="77"/>
      <c r="DM38" s="77"/>
      <c r="DN38" s="80">
        <f>IF($C38="",ROUND(MIN(1,IF(Input!$A$11="Weekly",DL38/(Formulas!$A$3*1),DL38/(Formulas!$A$3*2))),1),IF(TEXT(ISNUMBER($C38),"#####")="False",ROUND(MIN(1,IF(Input!$A$11="Weekly",DL38/(Formulas!$A$3*1),DL38/(Formulas!$A$3*2))),1),ROUND(MIN(1,IF(Input!$A$11="Weekly",DL38/(Formulas!$A$3*1),DL38/(Formulas!$A$3*2))),1)*$C38))</f>
        <v>0</v>
      </c>
      <c r="DO38" s="79"/>
      <c r="DP38" s="77"/>
      <c r="DQ38" s="77"/>
      <c r="DR38" s="80">
        <f>IF($C38="",ROUND(MIN(1,IF(Input!$A$11="Weekly",DP38/(Formulas!$A$3*1),DP38/(Formulas!$A$3*2))),1),IF(TEXT(ISNUMBER($C38),"#####")="False",ROUND(MIN(1,IF(Input!$A$11="Weekly",DP38/(Formulas!$A$3*1),DP38/(Formulas!$A$3*2))),1),ROUND(MIN(1,IF(Input!$A$11="Weekly",DP38/(Formulas!$A$3*1),DP38/(Formulas!$A$3*2))),1)*$C38))</f>
        <v>0</v>
      </c>
      <c r="DS38" s="79"/>
      <c r="DT38" s="77"/>
      <c r="DU38" s="77"/>
      <c r="DV38" s="80">
        <f>IF($C38="",ROUND(MIN(1,IF(Input!$A$11="Weekly",DT38/(Formulas!$A$3*1),DT38/(Formulas!$A$3*2))),1),IF(TEXT(ISNUMBER($C38),"#####")="False",ROUND(MIN(1,IF(Input!$A$11="Weekly",DT38/(Formulas!$A$3*1),DT38/(Formulas!$A$3*2))),1),ROUND(MIN(1,IF(Input!$A$11="Weekly",DT38/(Formulas!$A$3*1),DT38/(Formulas!$A$3*2))),1)*$C38))</f>
        <v>0</v>
      </c>
      <c r="DW38" s="79"/>
      <c r="DX38" s="77"/>
      <c r="DY38" s="77"/>
      <c r="DZ38" s="80">
        <f>IF($C38="",ROUND(MIN(1,IF(Input!$A$11="Weekly",DX38/(Formulas!$A$3*1),DX38/(Formulas!$A$3*2))),1),IF(TEXT(ISNUMBER($C38),"#####")="False",ROUND(MIN(1,IF(Input!$A$11="Weekly",DX38/(Formulas!$A$3*1),DX38/(Formulas!$A$3*2))),1),ROUND(MIN(1,IF(Input!$A$11="Weekly",DX38/(Formulas!$A$3*1),DX38/(Formulas!$A$3*2))),1)*$C38))</f>
        <v>0</v>
      </c>
      <c r="EA38" s="79"/>
      <c r="EB38" s="77"/>
      <c r="EC38" s="77"/>
      <c r="ED38" s="80">
        <f>IF($C38="",ROUND(MIN(1,IF(Input!$A$11="Weekly",EB38/(Formulas!$A$3*1),EB38/(Formulas!$A$3*2))),1),IF(TEXT(ISNUMBER($C38),"#####")="False",ROUND(MIN(1,IF(Input!$A$11="Weekly",EB38/(Formulas!$A$3*1),EB38/(Formulas!$A$3*2))),1),ROUND(MIN(1,IF(Input!$A$11="Weekly",EB38/(Formulas!$A$3*1),EB38/(Formulas!$A$3*2))),1)*$C38))</f>
        <v>0</v>
      </c>
      <c r="EE38" s="79"/>
      <c r="EF38" s="77"/>
      <c r="EG38" s="77"/>
      <c r="EH38" s="80">
        <f>IF($C38="",ROUND(MIN(1,IF(Input!$A$11="Weekly",EF38/(Formulas!$A$3*1),EF38/(Formulas!$A$3*2))),1),IF(TEXT(ISNUMBER($C38),"#####")="False",ROUND(MIN(1,IF(Input!$A$11="Weekly",EF38/(Formulas!$A$3*1),EF38/(Formulas!$A$3*2))),1),ROUND(MIN(1,IF(Input!$A$11="Weekly",EF38/(Formulas!$A$3*1),EF38/(Formulas!$A$3*2))),1)*$C38))</f>
        <v>0</v>
      </c>
      <c r="EI38" s="79"/>
      <c r="EJ38" s="77"/>
      <c r="EK38" s="77"/>
      <c r="EL38" s="80">
        <f>IF($C38="",ROUND(MIN(1,IF(Input!$A$11="Weekly",EJ38/(Formulas!$A$3*1),EJ38/(Formulas!$A$3*2))),1),IF(TEXT(ISNUMBER($C38),"#####")="False",ROUND(MIN(1,IF(Input!$A$11="Weekly",EJ38/(Formulas!$A$3*1),EJ38/(Formulas!$A$3*2))),1),ROUND(MIN(1,IF(Input!$A$11="Weekly",EJ38/(Formulas!$A$3*1),EJ38/(Formulas!$A$3*2))),1)*$C38))</f>
        <v>0</v>
      </c>
      <c r="EM38" s="79"/>
      <c r="EN38" s="77"/>
      <c r="EO38" s="77"/>
      <c r="EP38" s="80">
        <f>IF($C38="",ROUND(MIN(1,IF(Input!$A$11="Weekly",EN38/(Formulas!$A$3*1),EN38/(Formulas!$A$3*2))),1),IF(TEXT(ISNUMBER($C38),"#####")="False",ROUND(MIN(1,IF(Input!$A$11="Weekly",EN38/(Formulas!$A$3*1),EN38/(Formulas!$A$3*2))),1),ROUND(MIN(1,IF(Input!$A$11="Weekly",EN38/(Formulas!$A$3*1),EN38/(Formulas!$A$3*2))),1)*$C38))</f>
        <v>0</v>
      </c>
      <c r="EQ38" s="79"/>
      <c r="ER38" s="77"/>
      <c r="ES38" s="77"/>
      <c r="ET38" s="80">
        <f>IF($C38="",ROUND(MIN(1,IF(Input!$A$11="Weekly",ER38/(Formulas!$A$3*1),ER38/(Formulas!$A$3*2))),1),IF(TEXT(ISNUMBER($C38),"#####")="False",ROUND(MIN(1,IF(Input!$A$11="Weekly",ER38/(Formulas!$A$3*1),ER38/(Formulas!$A$3*2))),1),ROUND(MIN(1,IF(Input!$A$11="Weekly",ER38/(Formulas!$A$3*1),ER38/(Formulas!$A$3*2))),1)*$C38))</f>
        <v>0</v>
      </c>
      <c r="EU38" s="79"/>
      <c r="EV38" s="77"/>
      <c r="EW38" s="77"/>
      <c r="EX38" s="80">
        <f>IF($C38="",ROUND(MIN(1,IF(Input!$A$11="Weekly",EV38/(Formulas!$A$3*1),EV38/(Formulas!$A$3*2))),1),IF(TEXT(ISNUMBER($C38),"#####")="False",ROUND(MIN(1,IF(Input!$A$11="Weekly",EV38/(Formulas!$A$3*1),EV38/(Formulas!$A$3*2))),1),ROUND(MIN(1,IF(Input!$A$11="Weekly",EV38/(Formulas!$A$3*1),EV38/(Formulas!$A$3*2))),1)*$C38))</f>
        <v>0</v>
      </c>
      <c r="EY38" s="79"/>
      <c r="EZ38" s="77"/>
      <c r="FA38" s="77"/>
      <c r="FB38" s="80">
        <f>IF($C38="",ROUND(MIN(1,IF(Input!$A$11="Weekly",EZ38/(Formulas!$A$3*1),EZ38/(Formulas!$A$3*2))),1),IF(TEXT(ISNUMBER($C38),"#####")="False",ROUND(MIN(1,IF(Input!$A$11="Weekly",EZ38/(Formulas!$A$3*1),EZ38/(Formulas!$A$3*2))),1),ROUND(MIN(1,IF(Input!$A$11="Weekly",EZ38/(Formulas!$A$3*1),EZ38/(Formulas!$A$3*2))),1)*$C38))</f>
        <v>0</v>
      </c>
      <c r="FC38" s="79"/>
      <c r="FD38" s="77"/>
      <c r="FE38" s="77"/>
      <c r="FF38" s="80">
        <f>IF($C38="",ROUND(MIN(1,IF(Input!$A$11="Weekly",FD38/(Formulas!$A$3*1),FD38/(Formulas!$A$3*2))),1),IF(TEXT(ISNUMBER($C38),"#####")="False",ROUND(MIN(1,IF(Input!$A$11="Weekly",FD38/(Formulas!$A$3*1),FD38/(Formulas!$A$3*2))),1),ROUND(MIN(1,IF(Input!$A$11="Weekly",FD38/(Formulas!$A$3*1),FD38/(Formulas!$A$3*2))),1)*$C38))</f>
        <v>0</v>
      </c>
      <c r="FG38" s="79"/>
      <c r="FH38" s="77"/>
      <c r="FI38" s="77"/>
      <c r="FJ38" s="80">
        <f>IF($C38="",ROUND(MIN(1,IF(Input!$A$11="Weekly",FH38/(Formulas!$A$3*1),FH38/(Formulas!$A$3*2))),1),IF(TEXT(ISNUMBER($C38),"#####")="False",ROUND(MIN(1,IF(Input!$A$11="Weekly",FH38/(Formulas!$A$3*1),FH38/(Formulas!$A$3*2))),1),ROUND(MIN(1,IF(Input!$A$11="Weekly",FH38/(Formulas!$A$3*1),FH38/(Formulas!$A$3*2))),1)*$C38))</f>
        <v>0</v>
      </c>
      <c r="FK38" s="79"/>
      <c r="FL38" s="77"/>
      <c r="FM38" s="77"/>
      <c r="FN38" s="80">
        <f>IF($C38="",ROUND(MIN(1,IF(Input!$A$11="Weekly",FL38/(Formulas!$A$3*1),FL38/(Formulas!$A$3*2))),1),IF(TEXT(ISNUMBER($C38),"#####")="False",ROUND(MIN(1,IF(Input!$A$11="Weekly",FL38/(Formulas!$A$3*1),FL38/(Formulas!$A$3*2))),1),ROUND(MIN(1,IF(Input!$A$11="Weekly",FL38/(Formulas!$A$3*1),FL38/(Formulas!$A$3*2))),1)*$C38))</f>
        <v>0</v>
      </c>
      <c r="FO38" s="79"/>
      <c r="FP38" s="77"/>
      <c r="FQ38" s="77"/>
      <c r="FR38" s="80">
        <f>IF($C38="",ROUND(MIN(1,IF(Input!$A$11="Weekly",FP38/(Formulas!$A$3*1),FP38/(Formulas!$A$3*2))),1),IF(TEXT(ISNUMBER($C38),"#####")="False",ROUND(MIN(1,IF(Input!$A$11="Weekly",FP38/(Formulas!$A$3*1),FP38/(Formulas!$A$3*2))),1),ROUND(MIN(1,IF(Input!$A$11="Weekly",FP38/(Formulas!$A$3*1),FP38/(Formulas!$A$3*2))),1)*$C38))</f>
        <v>0</v>
      </c>
      <c r="FS38" s="79"/>
      <c r="FT38" s="77"/>
      <c r="FU38" s="77"/>
      <c r="FV38" s="80">
        <f>IF($C38="",ROUND(MIN(1,IF(Input!$A$11="Weekly",FT38/(Formulas!$A$3*1),FT38/(Formulas!$A$3*2))),1),IF(TEXT(ISNUMBER($C38),"#####")="False",ROUND(MIN(1,IF(Input!$A$11="Weekly",FT38/(Formulas!$A$3*1),FT38/(Formulas!$A$3*2))),1),ROUND(MIN(1,IF(Input!$A$11="Weekly",FT38/(Formulas!$A$3*1),FT38/(Formulas!$A$3*2))),1)*$C38))</f>
        <v>0</v>
      </c>
      <c r="FW38" s="79"/>
      <c r="FX38" s="77"/>
      <c r="FY38" s="77"/>
      <c r="FZ38" s="80">
        <f>IF($C38="",ROUND(MIN(1,IF(Input!$A$11="Weekly",FX38/(Formulas!$A$3*1),FX38/(Formulas!$A$3*2))),1),IF(TEXT(ISNUMBER($C38),"#####")="False",ROUND(MIN(1,IF(Input!$A$11="Weekly",FX38/(Formulas!$A$3*1),FX38/(Formulas!$A$3*2))),1),ROUND(MIN(1,IF(Input!$A$11="Weekly",FX38/(Formulas!$A$3*1),FX38/(Formulas!$A$3*2))),1)*$C38))</f>
        <v>0</v>
      </c>
      <c r="GA38" s="79"/>
      <c r="GB38" s="77"/>
      <c r="GC38" s="77"/>
      <c r="GD38" s="80">
        <f>IF($C38="",ROUND(MIN(1,IF(Input!$A$11="Weekly",GB38/(Formulas!$A$3*1),GB38/(Formulas!$A$3*2))),1),IF(TEXT(ISNUMBER($C38),"#####")="False",ROUND(MIN(1,IF(Input!$A$11="Weekly",GB38/(Formulas!$A$3*1),GB38/(Formulas!$A$3*2))),1),ROUND(MIN(1,IF(Input!$A$11="Weekly",GB38/(Formulas!$A$3*1),GB38/(Formulas!$A$3*2))),1)*$C38))</f>
        <v>0</v>
      </c>
      <c r="GE38" s="79"/>
      <c r="GF38" s="77"/>
      <c r="GG38" s="77"/>
      <c r="GH38" s="80">
        <f>IF($C38="",ROUND(MIN(1,IF(Input!$A$11="Weekly",GF38/(Formulas!$A$3*1),GF38/(Formulas!$A$3*2))),1),IF(TEXT(ISNUMBER($C38),"#####")="False",ROUND(MIN(1,IF(Input!$A$11="Weekly",GF38/(Formulas!$A$3*1),GF38/(Formulas!$A$3*2))),1),ROUND(MIN(1,IF(Input!$A$11="Weekly",GF38/(Formulas!$A$3*1),GF38/(Formulas!$A$3*2))),1)*$C38))</f>
        <v>0</v>
      </c>
      <c r="GI38" s="79"/>
      <c r="GJ38" s="77"/>
      <c r="GK38" s="77"/>
      <c r="GL38" s="80">
        <f>IF($C38="",ROUND(MIN(1,IF(Input!$A$11="Weekly",GJ38/(Formulas!$A$3*1),GJ38/(Formulas!$A$3*2))),1),IF(TEXT(ISNUMBER($C38),"#####")="False",ROUND(MIN(1,IF(Input!$A$11="Weekly",GJ38/(Formulas!$A$3*1),GJ38/(Formulas!$A$3*2))),1),ROUND(MIN(1,IF(Input!$A$11="Weekly",GJ38/(Formulas!$A$3*1),GJ38/(Formulas!$A$3*2))),1)*$C38))</f>
        <v>0</v>
      </c>
      <c r="GM38" s="79"/>
      <c r="GN38" s="77"/>
      <c r="GO38" s="77"/>
      <c r="GP38" s="80">
        <f>IF($C38="",ROUND(MIN(1,IF(Input!$A$11="Weekly",GN38/(Formulas!$A$3*1),GN38/(Formulas!$A$3*2))),1),IF(TEXT(ISNUMBER($C38),"#####")="False",ROUND(MIN(1,IF(Input!$A$11="Weekly",GN38/(Formulas!$A$3*1),GN38/(Formulas!$A$3*2))),1),ROUND(MIN(1,IF(Input!$A$11="Weekly",GN38/(Formulas!$A$3*1),GN38/(Formulas!$A$3*2))),1)*$C38))</f>
        <v>0</v>
      </c>
      <c r="GQ38" s="79"/>
      <c r="GR38" s="77"/>
      <c r="GS38" s="77"/>
      <c r="GT38" s="80">
        <f>IF($C38="",ROUND(MIN(1,IF(Input!$A$11="Weekly",GR38/(Formulas!$A$3*1),GR38/(Formulas!$A$3*2))),1),IF(TEXT(ISNUMBER($C38),"#####")="False",ROUND(MIN(1,IF(Input!$A$11="Weekly",GR38/(Formulas!$A$3*1),GR38/(Formulas!$A$3*2))),1),ROUND(MIN(1,IF(Input!$A$11="Weekly",GR38/(Formulas!$A$3*1),GR38/(Formulas!$A$3*2))),1)*$C38))</f>
        <v>0</v>
      </c>
      <c r="GU38" s="79"/>
      <c r="GV38" s="77"/>
      <c r="GW38" s="77"/>
      <c r="GX38" s="80">
        <f>IF($C38="",ROUND(MIN(1,IF(Input!$A$11="Weekly",GV38/(Formulas!$A$3*1),GV38/(Formulas!$A$3*2))),1),IF(TEXT(ISNUMBER($C38),"#####")="False",ROUND(MIN(1,IF(Input!$A$11="Weekly",GV38/(Formulas!$A$3*1),GV38/(Formulas!$A$3*2))),1),ROUND(MIN(1,IF(Input!$A$11="Weekly",GV38/(Formulas!$A$3*1),GV38/(Formulas!$A$3*2))),1)*$C38))</f>
        <v>0</v>
      </c>
      <c r="GY38" s="79"/>
      <c r="GZ38" s="77"/>
      <c r="HA38" s="77"/>
      <c r="HB38" s="80">
        <f>IF($C38="",ROUND(MIN(1,IF(Input!$A$11="Weekly",GZ38/(Formulas!$A$3*1),GZ38/(Formulas!$A$3*2))),1),IF(TEXT(ISNUMBER($C38),"#####")="False",ROUND(MIN(1,IF(Input!$A$11="Weekly",GZ38/(Formulas!$A$3*1),GZ38/(Formulas!$A$3*2))),1),ROUND(MIN(1,IF(Input!$A$11="Weekly",GZ38/(Formulas!$A$3*1),GZ38/(Formulas!$A$3*2))),1)*$C38))</f>
        <v>0</v>
      </c>
      <c r="HC38" s="79"/>
      <c r="HD38" s="77"/>
      <c r="HE38" s="77"/>
      <c r="HF38" s="80">
        <f>IF($C38="",ROUND(MIN(1,IF(Input!$A$11="Weekly",HD38/(Formulas!$A$3*1),HD38/(Formulas!$A$3*2))),1),IF(TEXT(ISNUMBER($C38),"#####")="False",ROUND(MIN(1,IF(Input!$A$11="Weekly",HD38/(Formulas!$A$3*1),HD38/(Formulas!$A$3*2))),1),ROUND(MIN(1,IF(Input!$A$11="Weekly",HD38/(Formulas!$A$3*1),HD38/(Formulas!$A$3*2))),1)*$C38))</f>
        <v>0</v>
      </c>
      <c r="HG38" s="79"/>
      <c r="HH38" s="35"/>
      <c r="HI38" s="35">
        <f t="shared" si="0"/>
        <v>0</v>
      </c>
      <c r="HJ38" s="35"/>
      <c r="HK38" s="35">
        <f t="shared" si="1"/>
        <v>0</v>
      </c>
      <c r="HL38" s="35"/>
      <c r="HM38" s="35">
        <f t="shared" si="2"/>
        <v>0</v>
      </c>
      <c r="HN38" s="35"/>
      <c r="HO38" s="35">
        <f t="shared" si="3"/>
        <v>0</v>
      </c>
      <c r="HP38" s="35"/>
      <c r="HQ38" s="35"/>
      <c r="HR38" s="35"/>
      <c r="HS38" s="35"/>
      <c r="HT38" s="35"/>
    </row>
    <row r="39" spans="2:228" x14ac:dyDescent="0.25">
      <c r="B39" s="74"/>
      <c r="D39" s="77"/>
      <c r="E39" s="77"/>
      <c r="F39" s="80">
        <f>IF($C39="",ROUND(MIN(1,IF(Input!$A$11="Weekly",D39/(Formulas!$A$3*1),D39/(Formulas!$A$3*2))),1),IF(TEXT(ISNUMBER($C39),"#####")="False",ROUND(MIN(1,IF(Input!$A$11="Weekly",D39/(Formulas!$A$3*1),D39/(Formulas!$A$3*2))),1),ROUND(MIN(1,IF(Input!$A$11="Weekly",D39/(Formulas!$A$3*1),D39/(Formulas!$A$3*2))),1)*$C39))</f>
        <v>0</v>
      </c>
      <c r="G39" s="101"/>
      <c r="H39" s="77"/>
      <c r="I39" s="77"/>
      <c r="J39" s="80">
        <f>IF($C39="",ROUND(MIN(1,IF(Input!$A$11="Weekly",H39/(Formulas!$A$3*1),H39/(Formulas!$A$3*2))),1),IF(TEXT(ISNUMBER($C39),"#####")="False",ROUND(MIN(1,IF(Input!$A$11="Weekly",H39/(Formulas!$A$3*1),H39/(Formulas!$A$3*2))),1),ROUND(MIN(1,IF(Input!$A$11="Weekly",H39/(Formulas!$A$3*1),H39/(Formulas!$A$3*2))),1)*$C39))</f>
        <v>0</v>
      </c>
      <c r="K39" s="101"/>
      <c r="L39" s="77"/>
      <c r="M39" s="77"/>
      <c r="N39" s="80">
        <f>IF($C39="",ROUND(MIN(1,IF(Input!$A$11="Weekly",L39/(Formulas!$A$3*1),L39/(Formulas!$A$3*2))),1),IF(TEXT(ISNUMBER($C39),"#####")="False",ROUND(MIN(1,IF(Input!$A$11="Weekly",L39/(Formulas!$A$3*1),L39/(Formulas!$A$3*2))),1),ROUND(MIN(1,IF(Input!$A$11="Weekly",L39/(Formulas!$A$3*1),L39/(Formulas!$A$3*2))),1)*$C39))</f>
        <v>0</v>
      </c>
      <c r="O39" s="101"/>
      <c r="P39" s="77"/>
      <c r="Q39" s="77"/>
      <c r="R39" s="80">
        <f>IF($C39="",ROUND(MIN(1,IF(Input!$A$11="Weekly",P39/(Formulas!$A$3*1),P39/(Formulas!$A$3*2))),1),IF(TEXT(ISNUMBER($C39),"#####")="False",ROUND(MIN(1,IF(Input!$A$11="Weekly",P39/(Formulas!$A$3*1),P39/(Formulas!$A$3*2))),1),ROUND(MIN(1,IF(Input!$A$11="Weekly",P39/(Formulas!$A$3*1),P39/(Formulas!$A$3*2))),1)*$C39))</f>
        <v>0</v>
      </c>
      <c r="S39" s="101"/>
      <c r="T39" s="77"/>
      <c r="U39" s="77"/>
      <c r="V39" s="80">
        <f>IF($C39="",ROUND(MIN(1,IF(Input!$A$11="Weekly",T39/(Formulas!$A$3*1),T39/(Formulas!$A$3*2))),1),IF(TEXT(ISNUMBER($C39),"#####")="False",ROUND(MIN(1,IF(Input!$A$11="Weekly",T39/(Formulas!$A$3*1),T39/(Formulas!$A$3*2))),1),ROUND(MIN(1,IF(Input!$A$11="Weekly",T39/(Formulas!$A$3*1),T39/(Formulas!$A$3*2))),1)*$C39))</f>
        <v>0</v>
      </c>
      <c r="W39" s="79"/>
      <c r="X39" s="77"/>
      <c r="Y39" s="77"/>
      <c r="Z39" s="80">
        <f>IF($C39="",ROUND(MIN(1,IF(Input!$A$11="Weekly",X39/(Formulas!$A$3*1),X39/(Formulas!$A$3*2))),1),IF(TEXT(ISNUMBER($C39),"#####")="False",ROUND(MIN(1,IF(Input!$A$11="Weekly",X39/(Formulas!$A$3*1),X39/(Formulas!$A$3*2))),1),ROUND(MIN(1,IF(Input!$A$11="Weekly",X39/(Formulas!$A$3*1),X39/(Formulas!$A$3*2))),1)*$C39))</f>
        <v>0</v>
      </c>
      <c r="AA39" s="101"/>
      <c r="AB39" s="77"/>
      <c r="AC39" s="77"/>
      <c r="AD39" s="80">
        <f>IF($C39="",ROUND(MIN(1,IF(Input!$A$11="Weekly",AB39/(Formulas!$A$3*1),AB39/(Formulas!$A$3*2))),1),IF(TEXT(ISNUMBER($C39),"#####")="False",ROUND(MIN(1,IF(Input!$A$11="Weekly",AB39/(Formulas!$A$3*1),AB39/(Formulas!$A$3*2))),1),ROUND(MIN(1,IF(Input!$A$11="Weekly",AB39/(Formulas!$A$3*1),AB39/(Formulas!$A$3*2))),1)*$C39))</f>
        <v>0</v>
      </c>
      <c r="AE39" s="101"/>
      <c r="AF39" s="77"/>
      <c r="AG39" s="77"/>
      <c r="AH39" s="80">
        <f>IF($C39="",ROUND(MIN(1,IF(Input!$A$11="Weekly",AF39/(Formulas!$A$3*1),AF39/(Formulas!$A$3*2))),1),IF(TEXT(ISNUMBER($C39),"#####")="False",ROUND(MIN(1,IF(Input!$A$11="Weekly",AF39/(Formulas!$A$3*1),AF39/(Formulas!$A$3*2))),1),ROUND(MIN(1,IF(Input!$A$11="Weekly",AF39/(Formulas!$A$3*1),AF39/(Formulas!$A$3*2))),1)*$C39))</f>
        <v>0</v>
      </c>
      <c r="AI39" s="101"/>
      <c r="AJ39" s="77"/>
      <c r="AK39" s="77"/>
      <c r="AL39" s="80">
        <f>IF($C39="",ROUND(MIN(1,IF(Input!$A$11="Weekly",AJ39/(Formulas!$A$3*1),AJ39/(Formulas!$A$3*2))),1),IF(TEXT(ISNUMBER($C39),"#####")="False",ROUND(MIN(1,IF(Input!$A$11="Weekly",AJ39/(Formulas!$A$3*1),AJ39/(Formulas!$A$3*2))),1),ROUND(MIN(1,IF(Input!$A$11="Weekly",AJ39/(Formulas!$A$3*1),AJ39/(Formulas!$A$3*2))),1)*$C39))</f>
        <v>0</v>
      </c>
      <c r="AM39" s="79"/>
      <c r="AN39" s="77"/>
      <c r="AO39" s="77"/>
      <c r="AP39" s="80">
        <f>IF($C39="",ROUND(MIN(1,IF(Input!$A$11="Weekly",AN39/(Formulas!$A$3*1),AN39/(Formulas!$A$3*2))),1),IF(TEXT(ISNUMBER($C39),"#####")="False",ROUND(MIN(1,IF(Input!$A$11="Weekly",AN39/(Formulas!$A$3*1),AN39/(Formulas!$A$3*2))),1),ROUND(MIN(1,IF(Input!$A$11="Weekly",AN39/(Formulas!$A$3*1),AN39/(Formulas!$A$3*2))),1)*$C39))</f>
        <v>0</v>
      </c>
      <c r="AQ39" s="79"/>
      <c r="AR39" s="77"/>
      <c r="AS39" s="77"/>
      <c r="AT39" s="80">
        <f>IF($C39="",ROUND(MIN(1,IF(Input!$A$11="Weekly",AR39/(Formulas!$A$3*1),AR39/(Formulas!$A$3*2))),1),IF(TEXT(ISNUMBER($C39),"#####")="False",ROUND(MIN(1,IF(Input!$A$11="Weekly",AR39/(Formulas!$A$3*1),AR39/(Formulas!$A$3*2))),1),ROUND(MIN(1,IF(Input!$A$11="Weekly",AR39/(Formulas!$A$3*1),AR39/(Formulas!$A$3*2))),1)*$C39))</f>
        <v>0</v>
      </c>
      <c r="AU39" s="79"/>
      <c r="AV39" s="77"/>
      <c r="AW39" s="77"/>
      <c r="AX39" s="80">
        <f>IF($C39="",ROUND(MIN(1,IF(Input!$A$11="Weekly",AV39/(Formulas!$A$3*1),AV39/(Formulas!$A$3*2))),1),IF(TEXT(ISNUMBER($C39),"#####")="False",ROUND(MIN(1,IF(Input!$A$11="Weekly",AV39/(Formulas!$A$3*1),AV39/(Formulas!$A$3*2))),1),ROUND(MIN(1,IF(Input!$A$11="Weekly",AV39/(Formulas!$A$3*1),AV39/(Formulas!$A$3*2))),1)*$C39))</f>
        <v>0</v>
      </c>
      <c r="AY39" s="79"/>
      <c r="AZ39" s="77"/>
      <c r="BA39" s="77"/>
      <c r="BB39" s="80">
        <f>IF($C39="",ROUND(MIN(1,IF(Input!$A$11="Weekly",AZ39/(Formulas!$A$3*1),AZ39/(Formulas!$A$3*2))),1),IF(TEXT(ISNUMBER($C39),"#####")="False",ROUND(MIN(1,IF(Input!$A$11="Weekly",AZ39/(Formulas!$A$3*1),AZ39/(Formulas!$A$3*2))),1),ROUND(MIN(1,IF(Input!$A$11="Weekly",AZ39/(Formulas!$A$3*1),AZ39/(Formulas!$A$3*2))),1)*$C39))</f>
        <v>0</v>
      </c>
      <c r="BC39" s="79"/>
      <c r="BD39" s="77"/>
      <c r="BE39" s="77"/>
      <c r="BF39" s="80">
        <f>IF($C39="",ROUND(MIN(1,IF(Input!$A$11="Weekly",BD39/(Formulas!$A$3*1),BD39/(Formulas!$A$3*2))),1),IF(TEXT(ISNUMBER($C39),"#####")="False",ROUND(MIN(1,IF(Input!$A$11="Weekly",BD39/(Formulas!$A$3*1),BD39/(Formulas!$A$3*2))),1),ROUND(MIN(1,IF(Input!$A$11="Weekly",BD39/(Formulas!$A$3*1),BD39/(Formulas!$A$3*2))),1)*$C39))</f>
        <v>0</v>
      </c>
      <c r="BG39" s="79"/>
      <c r="BH39" s="77"/>
      <c r="BI39" s="77"/>
      <c r="BJ39" s="80">
        <f>IF($C39="",ROUND(MIN(1,IF(Input!$A$11="Weekly",BH39/(Formulas!$A$3*1),BH39/(Formulas!$A$3*2))),1),IF(TEXT(ISNUMBER($C39),"#####")="False",ROUND(MIN(1,IF(Input!$A$11="Weekly",BH39/(Formulas!$A$3*1),BH39/(Formulas!$A$3*2))),1),ROUND(MIN(1,IF(Input!$A$11="Weekly",BH39/(Formulas!$A$3*1),BH39/(Formulas!$A$3*2))),1)*$C39))</f>
        <v>0</v>
      </c>
      <c r="BK39" s="79"/>
      <c r="BL39" s="77"/>
      <c r="BM39" s="77"/>
      <c r="BN39" s="80">
        <f>IF($C39="",ROUND(MIN(1,IF(Input!$A$11="Weekly",BL39/(Formulas!$A$3*1),BL39/(Formulas!$A$3*2))),1),IF(TEXT(ISNUMBER($C39),"#####")="False",ROUND(MIN(1,IF(Input!$A$11="Weekly",BL39/(Formulas!$A$3*1),BL39/(Formulas!$A$3*2))),1),ROUND(MIN(1,IF(Input!$A$11="Weekly",BL39/(Formulas!$A$3*1),BL39/(Formulas!$A$3*2))),1)*$C39))</f>
        <v>0</v>
      </c>
      <c r="BO39" s="79"/>
      <c r="BP39" s="77"/>
      <c r="BQ39" s="77"/>
      <c r="BR39" s="80">
        <f>IF($C39="",ROUND(MIN(1,IF(Input!$A$11="Weekly",BP39/(Formulas!$A$3*1),BP39/(Formulas!$A$3*2))),1),IF(TEXT(ISNUMBER($C39),"#####")="False",ROUND(MIN(1,IF(Input!$A$11="Weekly",BP39/(Formulas!$A$3*1),BP39/(Formulas!$A$3*2))),1),ROUND(MIN(1,IF(Input!$A$11="Weekly",BP39/(Formulas!$A$3*1),BP39/(Formulas!$A$3*2))),1)*$C39))</f>
        <v>0</v>
      </c>
      <c r="BS39" s="79"/>
      <c r="BT39" s="77"/>
      <c r="BU39" s="77"/>
      <c r="BV39" s="80">
        <f>IF($C39="",ROUND(MIN(1,IF(Input!$A$11="Weekly",BT39/(Formulas!$A$3*1),BT39/(Formulas!$A$3*2))),1),IF(TEXT(ISNUMBER($C39),"#####")="False",ROUND(MIN(1,IF(Input!$A$11="Weekly",BT39/(Formulas!$A$3*1),BT39/(Formulas!$A$3*2))),1),ROUND(MIN(1,IF(Input!$A$11="Weekly",BT39/(Formulas!$A$3*1),BT39/(Formulas!$A$3*2))),1)*$C39))</f>
        <v>0</v>
      </c>
      <c r="BW39" s="79"/>
      <c r="BX39" s="77"/>
      <c r="BY39" s="77"/>
      <c r="BZ39" s="80">
        <f>IF($C39="",ROUND(MIN(1,IF(Input!$A$11="Weekly",BX39/(Formulas!$A$3*1),BX39/(Formulas!$A$3*2))),1),IF(TEXT(ISNUMBER($C39),"#####")="False",ROUND(MIN(1,IF(Input!$A$11="Weekly",BX39/(Formulas!$A$3*1),BX39/(Formulas!$A$3*2))),1),ROUND(MIN(1,IF(Input!$A$11="Weekly",BX39/(Formulas!$A$3*1),BX39/(Formulas!$A$3*2))),1)*$C39))</f>
        <v>0</v>
      </c>
      <c r="CA39" s="79"/>
      <c r="CB39" s="77"/>
      <c r="CC39" s="77"/>
      <c r="CD39" s="80">
        <f>IF($C39="",ROUND(MIN(1,IF(Input!$A$11="Weekly",CB39/(Formulas!$A$3*1),CB39/(Formulas!$A$3*2))),1),IF(TEXT(ISNUMBER($C39),"#####")="False",ROUND(MIN(1,IF(Input!$A$11="Weekly",CB39/(Formulas!$A$3*1),CB39/(Formulas!$A$3*2))),1),ROUND(MIN(1,IF(Input!$A$11="Weekly",CB39/(Formulas!$A$3*1),CB39/(Formulas!$A$3*2))),1)*$C39))</f>
        <v>0</v>
      </c>
      <c r="CE39" s="79"/>
      <c r="CF39" s="77"/>
      <c r="CG39" s="77"/>
      <c r="CH39" s="80">
        <f>IF($C39="",ROUND(MIN(1,IF(Input!$A$11="Weekly",CF39/(Formulas!$A$3*1),CF39/(Formulas!$A$3*2))),1),IF(TEXT(ISNUMBER($C39),"#####")="False",ROUND(MIN(1,IF(Input!$A$11="Weekly",CF39/(Formulas!$A$3*1),CF39/(Formulas!$A$3*2))),1),ROUND(MIN(1,IF(Input!$A$11="Weekly",CF39/(Formulas!$A$3*1),CF39/(Formulas!$A$3*2))),1)*$C39))</f>
        <v>0</v>
      </c>
      <c r="CI39" s="79"/>
      <c r="CJ39" s="77"/>
      <c r="CK39" s="77"/>
      <c r="CL39" s="80">
        <f>IF($C39="",ROUND(MIN(1,IF(Input!$A$11="Weekly",CJ39/(Formulas!$A$3*1),CJ39/(Formulas!$A$3*2))),1),IF(TEXT(ISNUMBER($C39),"#####")="False",ROUND(MIN(1,IF(Input!$A$11="Weekly",CJ39/(Formulas!$A$3*1),CJ39/(Formulas!$A$3*2))),1),ROUND(MIN(1,IF(Input!$A$11="Weekly",CJ39/(Formulas!$A$3*1),CJ39/(Formulas!$A$3*2))),1)*$C39))</f>
        <v>0</v>
      </c>
      <c r="CM39" s="79"/>
      <c r="CN39" s="77"/>
      <c r="CO39" s="77"/>
      <c r="CP39" s="80">
        <f>IF($C39="",ROUND(MIN(1,IF(Input!$A$11="Weekly",CN39/(Formulas!$A$3*1),CN39/(Formulas!$A$3*2))),1),IF(TEXT(ISNUMBER($C39),"#####")="False",ROUND(MIN(1,IF(Input!$A$11="Weekly",CN39/(Formulas!$A$3*1),CN39/(Formulas!$A$3*2))),1),ROUND(MIN(1,IF(Input!$A$11="Weekly",CN39/(Formulas!$A$3*1),CN39/(Formulas!$A$3*2))),1)*$C39))</f>
        <v>0</v>
      </c>
      <c r="CQ39" s="79"/>
      <c r="CR39" s="77"/>
      <c r="CS39" s="77"/>
      <c r="CT39" s="80">
        <f>IF($C39="",ROUND(MIN(1,IF(Input!$A$11="Weekly",CR39/(Formulas!$A$3*1),CR39/(Formulas!$A$3*2))),1),IF(TEXT(ISNUMBER($C39),"#####")="False",ROUND(MIN(1,IF(Input!$A$11="Weekly",CR39/(Formulas!$A$3*1),CR39/(Formulas!$A$3*2))),1),ROUND(MIN(1,IF(Input!$A$11="Weekly",CR39/(Formulas!$A$3*1),CR39/(Formulas!$A$3*2))),1)*$C39))</f>
        <v>0</v>
      </c>
      <c r="CU39" s="79"/>
      <c r="CV39" s="77"/>
      <c r="CW39" s="77"/>
      <c r="CX39" s="80">
        <f>IF($C39="",ROUND(MIN(1,IF(Input!$A$11="Weekly",CV39/(Formulas!$A$3*1),CV39/(Formulas!$A$3*2))),1),IF(TEXT(ISNUMBER($C39),"#####")="False",ROUND(MIN(1,IF(Input!$A$11="Weekly",CV39/(Formulas!$A$3*1),CV39/(Formulas!$A$3*2))),1),ROUND(MIN(1,IF(Input!$A$11="Weekly",CV39/(Formulas!$A$3*1),CV39/(Formulas!$A$3*2))),1)*$C39))</f>
        <v>0</v>
      </c>
      <c r="CY39" s="79"/>
      <c r="CZ39" s="77"/>
      <c r="DA39" s="77"/>
      <c r="DB39" s="80">
        <f>IF($C39="",ROUND(MIN(1,IF(Input!$A$11="Weekly",CZ39/(Formulas!$A$3*1),CZ39/(Formulas!$A$3*2))),1),IF(TEXT(ISNUMBER($C39),"#####")="False",ROUND(MIN(1,IF(Input!$A$11="Weekly",CZ39/(Formulas!$A$3*1),CZ39/(Formulas!$A$3*2))),1),ROUND(MIN(1,IF(Input!$A$11="Weekly",CZ39/(Formulas!$A$3*1),CZ39/(Formulas!$A$3*2))),1)*$C39))</f>
        <v>0</v>
      </c>
      <c r="DC39" s="79"/>
      <c r="DD39" s="77"/>
      <c r="DE39" s="77"/>
      <c r="DF39" s="80">
        <f>IF($C39="",ROUND(MIN(1,IF(Input!$A$11="Weekly",DD39/(Formulas!$A$3*1),DD39/(Formulas!$A$3*2))),1),IF(TEXT(ISNUMBER($C39),"#####")="False",ROUND(MIN(1,IF(Input!$A$11="Weekly",DD39/(Formulas!$A$3*1),DD39/(Formulas!$A$3*2))),1),ROUND(MIN(1,IF(Input!$A$11="Weekly",DD39/(Formulas!$A$3*1),DD39/(Formulas!$A$3*2))),1)*$C39))</f>
        <v>0</v>
      </c>
      <c r="DG39" s="79"/>
      <c r="DH39" s="77"/>
      <c r="DI39" s="77"/>
      <c r="DJ39" s="80">
        <f>IF($C39="",ROUND(MIN(1,IF(Input!$A$11="Weekly",DH39/(Formulas!$A$3*1),DH39/(Formulas!$A$3*2))),1),IF(TEXT(ISNUMBER($C39),"#####")="False",ROUND(MIN(1,IF(Input!$A$11="Weekly",DH39/(Formulas!$A$3*1),DH39/(Formulas!$A$3*2))),1),ROUND(MIN(1,IF(Input!$A$11="Weekly",DH39/(Formulas!$A$3*1),DH39/(Formulas!$A$3*2))),1)*$C39))</f>
        <v>0</v>
      </c>
      <c r="DK39" s="79"/>
      <c r="DL39" s="77"/>
      <c r="DM39" s="77"/>
      <c r="DN39" s="80">
        <f>IF($C39="",ROUND(MIN(1,IF(Input!$A$11="Weekly",DL39/(Formulas!$A$3*1),DL39/(Formulas!$A$3*2))),1),IF(TEXT(ISNUMBER($C39),"#####")="False",ROUND(MIN(1,IF(Input!$A$11="Weekly",DL39/(Formulas!$A$3*1),DL39/(Formulas!$A$3*2))),1),ROUND(MIN(1,IF(Input!$A$11="Weekly",DL39/(Formulas!$A$3*1),DL39/(Formulas!$A$3*2))),1)*$C39))</f>
        <v>0</v>
      </c>
      <c r="DO39" s="79"/>
      <c r="DP39" s="77"/>
      <c r="DQ39" s="77"/>
      <c r="DR39" s="80">
        <f>IF($C39="",ROUND(MIN(1,IF(Input!$A$11="Weekly",DP39/(Formulas!$A$3*1),DP39/(Formulas!$A$3*2))),1),IF(TEXT(ISNUMBER($C39),"#####")="False",ROUND(MIN(1,IF(Input!$A$11="Weekly",DP39/(Formulas!$A$3*1),DP39/(Formulas!$A$3*2))),1),ROUND(MIN(1,IF(Input!$A$11="Weekly",DP39/(Formulas!$A$3*1),DP39/(Formulas!$A$3*2))),1)*$C39))</f>
        <v>0</v>
      </c>
      <c r="DS39" s="79"/>
      <c r="DT39" s="77"/>
      <c r="DU39" s="77"/>
      <c r="DV39" s="80">
        <f>IF($C39="",ROUND(MIN(1,IF(Input!$A$11="Weekly",DT39/(Formulas!$A$3*1),DT39/(Formulas!$A$3*2))),1),IF(TEXT(ISNUMBER($C39),"#####")="False",ROUND(MIN(1,IF(Input!$A$11="Weekly",DT39/(Formulas!$A$3*1),DT39/(Formulas!$A$3*2))),1),ROUND(MIN(1,IF(Input!$A$11="Weekly",DT39/(Formulas!$A$3*1),DT39/(Formulas!$A$3*2))),1)*$C39))</f>
        <v>0</v>
      </c>
      <c r="DW39" s="79"/>
      <c r="DX39" s="77"/>
      <c r="DY39" s="77"/>
      <c r="DZ39" s="80">
        <f>IF($C39="",ROUND(MIN(1,IF(Input!$A$11="Weekly",DX39/(Formulas!$A$3*1),DX39/(Formulas!$A$3*2))),1),IF(TEXT(ISNUMBER($C39),"#####")="False",ROUND(MIN(1,IF(Input!$A$11="Weekly",DX39/(Formulas!$A$3*1),DX39/(Formulas!$A$3*2))),1),ROUND(MIN(1,IF(Input!$A$11="Weekly",DX39/(Formulas!$A$3*1),DX39/(Formulas!$A$3*2))),1)*$C39))</f>
        <v>0</v>
      </c>
      <c r="EA39" s="79"/>
      <c r="EB39" s="77"/>
      <c r="EC39" s="77"/>
      <c r="ED39" s="80">
        <f>IF($C39="",ROUND(MIN(1,IF(Input!$A$11="Weekly",EB39/(Formulas!$A$3*1),EB39/(Formulas!$A$3*2))),1),IF(TEXT(ISNUMBER($C39),"#####")="False",ROUND(MIN(1,IF(Input!$A$11="Weekly",EB39/(Formulas!$A$3*1),EB39/(Formulas!$A$3*2))),1),ROUND(MIN(1,IF(Input!$A$11="Weekly",EB39/(Formulas!$A$3*1),EB39/(Formulas!$A$3*2))),1)*$C39))</f>
        <v>0</v>
      </c>
      <c r="EE39" s="79"/>
      <c r="EF39" s="77"/>
      <c r="EG39" s="77"/>
      <c r="EH39" s="80">
        <f>IF($C39="",ROUND(MIN(1,IF(Input!$A$11="Weekly",EF39/(Formulas!$A$3*1),EF39/(Formulas!$A$3*2))),1),IF(TEXT(ISNUMBER($C39),"#####")="False",ROUND(MIN(1,IF(Input!$A$11="Weekly",EF39/(Formulas!$A$3*1),EF39/(Formulas!$A$3*2))),1),ROUND(MIN(1,IF(Input!$A$11="Weekly",EF39/(Formulas!$A$3*1),EF39/(Formulas!$A$3*2))),1)*$C39))</f>
        <v>0</v>
      </c>
      <c r="EI39" s="79"/>
      <c r="EJ39" s="77"/>
      <c r="EK39" s="77"/>
      <c r="EL39" s="80">
        <f>IF($C39="",ROUND(MIN(1,IF(Input!$A$11="Weekly",EJ39/(Formulas!$A$3*1),EJ39/(Formulas!$A$3*2))),1),IF(TEXT(ISNUMBER($C39),"#####")="False",ROUND(MIN(1,IF(Input!$A$11="Weekly",EJ39/(Formulas!$A$3*1),EJ39/(Formulas!$A$3*2))),1),ROUND(MIN(1,IF(Input!$A$11="Weekly",EJ39/(Formulas!$A$3*1),EJ39/(Formulas!$A$3*2))),1)*$C39))</f>
        <v>0</v>
      </c>
      <c r="EM39" s="79"/>
      <c r="EN39" s="77"/>
      <c r="EO39" s="77"/>
      <c r="EP39" s="80">
        <f>IF($C39="",ROUND(MIN(1,IF(Input!$A$11="Weekly",EN39/(Formulas!$A$3*1),EN39/(Formulas!$A$3*2))),1),IF(TEXT(ISNUMBER($C39),"#####")="False",ROUND(MIN(1,IF(Input!$A$11="Weekly",EN39/(Formulas!$A$3*1),EN39/(Formulas!$A$3*2))),1),ROUND(MIN(1,IF(Input!$A$11="Weekly",EN39/(Formulas!$A$3*1),EN39/(Formulas!$A$3*2))),1)*$C39))</f>
        <v>0</v>
      </c>
      <c r="EQ39" s="79"/>
      <c r="ER39" s="77"/>
      <c r="ES39" s="77"/>
      <c r="ET39" s="80">
        <f>IF($C39="",ROUND(MIN(1,IF(Input!$A$11="Weekly",ER39/(Formulas!$A$3*1),ER39/(Formulas!$A$3*2))),1),IF(TEXT(ISNUMBER($C39),"#####")="False",ROUND(MIN(1,IF(Input!$A$11="Weekly",ER39/(Formulas!$A$3*1),ER39/(Formulas!$A$3*2))),1),ROUND(MIN(1,IF(Input!$A$11="Weekly",ER39/(Formulas!$A$3*1),ER39/(Formulas!$A$3*2))),1)*$C39))</f>
        <v>0</v>
      </c>
      <c r="EU39" s="79"/>
      <c r="EV39" s="77"/>
      <c r="EW39" s="77"/>
      <c r="EX39" s="80">
        <f>IF($C39="",ROUND(MIN(1,IF(Input!$A$11="Weekly",EV39/(Formulas!$A$3*1),EV39/(Formulas!$A$3*2))),1),IF(TEXT(ISNUMBER($C39),"#####")="False",ROUND(MIN(1,IF(Input!$A$11="Weekly",EV39/(Formulas!$A$3*1),EV39/(Formulas!$A$3*2))),1),ROUND(MIN(1,IF(Input!$A$11="Weekly",EV39/(Formulas!$A$3*1),EV39/(Formulas!$A$3*2))),1)*$C39))</f>
        <v>0</v>
      </c>
      <c r="EY39" s="79"/>
      <c r="EZ39" s="77"/>
      <c r="FA39" s="77"/>
      <c r="FB39" s="80">
        <f>IF($C39="",ROUND(MIN(1,IF(Input!$A$11="Weekly",EZ39/(Formulas!$A$3*1),EZ39/(Formulas!$A$3*2))),1),IF(TEXT(ISNUMBER($C39),"#####")="False",ROUND(MIN(1,IF(Input!$A$11="Weekly",EZ39/(Formulas!$A$3*1),EZ39/(Formulas!$A$3*2))),1),ROUND(MIN(1,IF(Input!$A$11="Weekly",EZ39/(Formulas!$A$3*1),EZ39/(Formulas!$A$3*2))),1)*$C39))</f>
        <v>0</v>
      </c>
      <c r="FC39" s="79"/>
      <c r="FD39" s="77"/>
      <c r="FE39" s="77"/>
      <c r="FF39" s="80">
        <f>IF($C39="",ROUND(MIN(1,IF(Input!$A$11="Weekly",FD39/(Formulas!$A$3*1),FD39/(Formulas!$A$3*2))),1),IF(TEXT(ISNUMBER($C39),"#####")="False",ROUND(MIN(1,IF(Input!$A$11="Weekly",FD39/(Formulas!$A$3*1),FD39/(Formulas!$A$3*2))),1),ROUND(MIN(1,IF(Input!$A$11="Weekly",FD39/(Formulas!$A$3*1),FD39/(Formulas!$A$3*2))),1)*$C39))</f>
        <v>0</v>
      </c>
      <c r="FG39" s="79"/>
      <c r="FH39" s="77"/>
      <c r="FI39" s="77"/>
      <c r="FJ39" s="80">
        <f>IF($C39="",ROUND(MIN(1,IF(Input!$A$11="Weekly",FH39/(Formulas!$A$3*1),FH39/(Formulas!$A$3*2))),1),IF(TEXT(ISNUMBER($C39),"#####")="False",ROUND(MIN(1,IF(Input!$A$11="Weekly",FH39/(Formulas!$A$3*1),FH39/(Formulas!$A$3*2))),1),ROUND(MIN(1,IF(Input!$A$11="Weekly",FH39/(Formulas!$A$3*1),FH39/(Formulas!$A$3*2))),1)*$C39))</f>
        <v>0</v>
      </c>
      <c r="FK39" s="79"/>
      <c r="FL39" s="77"/>
      <c r="FM39" s="77"/>
      <c r="FN39" s="80">
        <f>IF($C39="",ROUND(MIN(1,IF(Input!$A$11="Weekly",FL39/(Formulas!$A$3*1),FL39/(Formulas!$A$3*2))),1),IF(TEXT(ISNUMBER($C39),"#####")="False",ROUND(MIN(1,IF(Input!$A$11="Weekly",FL39/(Formulas!$A$3*1),FL39/(Formulas!$A$3*2))),1),ROUND(MIN(1,IF(Input!$A$11="Weekly",FL39/(Formulas!$A$3*1),FL39/(Formulas!$A$3*2))),1)*$C39))</f>
        <v>0</v>
      </c>
      <c r="FO39" s="79"/>
      <c r="FP39" s="77"/>
      <c r="FQ39" s="77"/>
      <c r="FR39" s="80">
        <f>IF($C39="",ROUND(MIN(1,IF(Input!$A$11="Weekly",FP39/(Formulas!$A$3*1),FP39/(Formulas!$A$3*2))),1),IF(TEXT(ISNUMBER($C39),"#####")="False",ROUND(MIN(1,IF(Input!$A$11="Weekly",FP39/(Formulas!$A$3*1),FP39/(Formulas!$A$3*2))),1),ROUND(MIN(1,IF(Input!$A$11="Weekly",FP39/(Formulas!$A$3*1),FP39/(Formulas!$A$3*2))),1)*$C39))</f>
        <v>0</v>
      </c>
      <c r="FS39" s="79"/>
      <c r="FT39" s="77"/>
      <c r="FU39" s="77"/>
      <c r="FV39" s="80">
        <f>IF($C39="",ROUND(MIN(1,IF(Input!$A$11="Weekly",FT39/(Formulas!$A$3*1),FT39/(Formulas!$A$3*2))),1),IF(TEXT(ISNUMBER($C39),"#####")="False",ROUND(MIN(1,IF(Input!$A$11="Weekly",FT39/(Formulas!$A$3*1),FT39/(Formulas!$A$3*2))),1),ROUND(MIN(1,IF(Input!$A$11="Weekly",FT39/(Formulas!$A$3*1),FT39/(Formulas!$A$3*2))),1)*$C39))</f>
        <v>0</v>
      </c>
      <c r="FW39" s="79"/>
      <c r="FX39" s="77"/>
      <c r="FY39" s="77"/>
      <c r="FZ39" s="80">
        <f>IF($C39="",ROUND(MIN(1,IF(Input!$A$11="Weekly",FX39/(Formulas!$A$3*1),FX39/(Formulas!$A$3*2))),1),IF(TEXT(ISNUMBER($C39),"#####")="False",ROUND(MIN(1,IF(Input!$A$11="Weekly",FX39/(Formulas!$A$3*1),FX39/(Formulas!$A$3*2))),1),ROUND(MIN(1,IF(Input!$A$11="Weekly",FX39/(Formulas!$A$3*1),FX39/(Formulas!$A$3*2))),1)*$C39))</f>
        <v>0</v>
      </c>
      <c r="GA39" s="79"/>
      <c r="GB39" s="77"/>
      <c r="GC39" s="77"/>
      <c r="GD39" s="80">
        <f>IF($C39="",ROUND(MIN(1,IF(Input!$A$11="Weekly",GB39/(Formulas!$A$3*1),GB39/(Formulas!$A$3*2))),1),IF(TEXT(ISNUMBER($C39),"#####")="False",ROUND(MIN(1,IF(Input!$A$11="Weekly",GB39/(Formulas!$A$3*1),GB39/(Formulas!$A$3*2))),1),ROUND(MIN(1,IF(Input!$A$11="Weekly",GB39/(Formulas!$A$3*1),GB39/(Formulas!$A$3*2))),1)*$C39))</f>
        <v>0</v>
      </c>
      <c r="GE39" s="79"/>
      <c r="GF39" s="77"/>
      <c r="GG39" s="77"/>
      <c r="GH39" s="80">
        <f>IF($C39="",ROUND(MIN(1,IF(Input!$A$11="Weekly",GF39/(Formulas!$A$3*1),GF39/(Formulas!$A$3*2))),1),IF(TEXT(ISNUMBER($C39),"#####")="False",ROUND(MIN(1,IF(Input!$A$11="Weekly",GF39/(Formulas!$A$3*1),GF39/(Formulas!$A$3*2))),1),ROUND(MIN(1,IF(Input!$A$11="Weekly",GF39/(Formulas!$A$3*1),GF39/(Formulas!$A$3*2))),1)*$C39))</f>
        <v>0</v>
      </c>
      <c r="GI39" s="79"/>
      <c r="GJ39" s="77"/>
      <c r="GK39" s="77"/>
      <c r="GL39" s="80">
        <f>IF($C39="",ROUND(MIN(1,IF(Input!$A$11="Weekly",GJ39/(Formulas!$A$3*1),GJ39/(Formulas!$A$3*2))),1),IF(TEXT(ISNUMBER($C39),"#####")="False",ROUND(MIN(1,IF(Input!$A$11="Weekly",GJ39/(Formulas!$A$3*1),GJ39/(Formulas!$A$3*2))),1),ROUND(MIN(1,IF(Input!$A$11="Weekly",GJ39/(Formulas!$A$3*1),GJ39/(Formulas!$A$3*2))),1)*$C39))</f>
        <v>0</v>
      </c>
      <c r="GM39" s="79"/>
      <c r="GN39" s="77"/>
      <c r="GO39" s="77"/>
      <c r="GP39" s="80">
        <f>IF($C39="",ROUND(MIN(1,IF(Input!$A$11="Weekly",GN39/(Formulas!$A$3*1),GN39/(Formulas!$A$3*2))),1),IF(TEXT(ISNUMBER($C39),"#####")="False",ROUND(MIN(1,IF(Input!$A$11="Weekly",GN39/(Formulas!$A$3*1),GN39/(Formulas!$A$3*2))),1),ROUND(MIN(1,IF(Input!$A$11="Weekly",GN39/(Formulas!$A$3*1),GN39/(Formulas!$A$3*2))),1)*$C39))</f>
        <v>0</v>
      </c>
      <c r="GQ39" s="79"/>
      <c r="GR39" s="77"/>
      <c r="GS39" s="77"/>
      <c r="GT39" s="80">
        <f>IF($C39="",ROUND(MIN(1,IF(Input!$A$11="Weekly",GR39/(Formulas!$A$3*1),GR39/(Formulas!$A$3*2))),1),IF(TEXT(ISNUMBER($C39),"#####")="False",ROUND(MIN(1,IF(Input!$A$11="Weekly",GR39/(Formulas!$A$3*1),GR39/(Formulas!$A$3*2))),1),ROUND(MIN(1,IF(Input!$A$11="Weekly",GR39/(Formulas!$A$3*1),GR39/(Formulas!$A$3*2))),1)*$C39))</f>
        <v>0</v>
      </c>
      <c r="GU39" s="79"/>
      <c r="GV39" s="77"/>
      <c r="GW39" s="77"/>
      <c r="GX39" s="80">
        <f>IF($C39="",ROUND(MIN(1,IF(Input!$A$11="Weekly",GV39/(Formulas!$A$3*1),GV39/(Formulas!$A$3*2))),1),IF(TEXT(ISNUMBER($C39),"#####")="False",ROUND(MIN(1,IF(Input!$A$11="Weekly",GV39/(Formulas!$A$3*1),GV39/(Formulas!$A$3*2))),1),ROUND(MIN(1,IF(Input!$A$11="Weekly",GV39/(Formulas!$A$3*1),GV39/(Formulas!$A$3*2))),1)*$C39))</f>
        <v>0</v>
      </c>
      <c r="GY39" s="79"/>
      <c r="GZ39" s="77"/>
      <c r="HA39" s="77"/>
      <c r="HB39" s="80">
        <f>IF($C39="",ROUND(MIN(1,IF(Input!$A$11="Weekly",GZ39/(Formulas!$A$3*1),GZ39/(Formulas!$A$3*2))),1),IF(TEXT(ISNUMBER($C39),"#####")="False",ROUND(MIN(1,IF(Input!$A$11="Weekly",GZ39/(Formulas!$A$3*1),GZ39/(Formulas!$A$3*2))),1),ROUND(MIN(1,IF(Input!$A$11="Weekly",GZ39/(Formulas!$A$3*1),GZ39/(Formulas!$A$3*2))),1)*$C39))</f>
        <v>0</v>
      </c>
      <c r="HC39" s="79"/>
      <c r="HD39" s="77"/>
      <c r="HE39" s="77"/>
      <c r="HF39" s="80">
        <f>IF($C39="",ROUND(MIN(1,IF(Input!$A$11="Weekly",HD39/(Formulas!$A$3*1),HD39/(Formulas!$A$3*2))),1),IF(TEXT(ISNUMBER($C39),"#####")="False",ROUND(MIN(1,IF(Input!$A$11="Weekly",HD39/(Formulas!$A$3*1),HD39/(Formulas!$A$3*2))),1),ROUND(MIN(1,IF(Input!$A$11="Weekly",HD39/(Formulas!$A$3*1),HD39/(Formulas!$A$3*2))),1)*$C39))</f>
        <v>0</v>
      </c>
      <c r="HG39" s="79"/>
      <c r="HH39" s="35"/>
      <c r="HI39" s="35">
        <f t="shared" si="0"/>
        <v>0</v>
      </c>
      <c r="HJ39" s="35"/>
      <c r="HK39" s="35">
        <f t="shared" si="1"/>
        <v>0</v>
      </c>
      <c r="HL39" s="35"/>
      <c r="HM39" s="35">
        <f t="shared" si="2"/>
        <v>0</v>
      </c>
      <c r="HN39" s="35"/>
      <c r="HO39" s="35">
        <f t="shared" si="3"/>
        <v>0</v>
      </c>
      <c r="HP39" s="35"/>
      <c r="HQ39" s="35"/>
      <c r="HR39" s="35"/>
      <c r="HS39" s="35"/>
      <c r="HT39" s="35"/>
    </row>
    <row r="40" spans="2:228" x14ac:dyDescent="0.25">
      <c r="B40" s="74"/>
      <c r="D40" s="77"/>
      <c r="E40" s="77"/>
      <c r="F40" s="80">
        <f>IF($C40="",ROUND(MIN(1,IF(Input!$A$11="Weekly",D40/(Formulas!$A$3*1),D40/(Formulas!$A$3*2))),1),IF(TEXT(ISNUMBER($C40),"#####")="False",ROUND(MIN(1,IF(Input!$A$11="Weekly",D40/(Formulas!$A$3*1),D40/(Formulas!$A$3*2))),1),ROUND(MIN(1,IF(Input!$A$11="Weekly",D40/(Formulas!$A$3*1),D40/(Formulas!$A$3*2))),1)*$C40))</f>
        <v>0</v>
      </c>
      <c r="G40" s="101"/>
      <c r="H40" s="77"/>
      <c r="I40" s="77"/>
      <c r="J40" s="80">
        <f>IF($C40="",ROUND(MIN(1,IF(Input!$A$11="Weekly",H40/(Formulas!$A$3*1),H40/(Formulas!$A$3*2))),1),IF(TEXT(ISNUMBER($C40),"#####")="False",ROUND(MIN(1,IF(Input!$A$11="Weekly",H40/(Formulas!$A$3*1),H40/(Formulas!$A$3*2))),1),ROUND(MIN(1,IF(Input!$A$11="Weekly",H40/(Formulas!$A$3*1),H40/(Formulas!$A$3*2))),1)*$C40))</f>
        <v>0</v>
      </c>
      <c r="K40" s="101"/>
      <c r="L40" s="77"/>
      <c r="M40" s="77"/>
      <c r="N40" s="80">
        <f>IF($C40="",ROUND(MIN(1,IF(Input!$A$11="Weekly",L40/(Formulas!$A$3*1),L40/(Formulas!$A$3*2))),1),IF(TEXT(ISNUMBER($C40),"#####")="False",ROUND(MIN(1,IF(Input!$A$11="Weekly",L40/(Formulas!$A$3*1),L40/(Formulas!$A$3*2))),1),ROUND(MIN(1,IF(Input!$A$11="Weekly",L40/(Formulas!$A$3*1),L40/(Formulas!$A$3*2))),1)*$C40))</f>
        <v>0</v>
      </c>
      <c r="O40" s="101"/>
      <c r="P40" s="77"/>
      <c r="Q40" s="77"/>
      <c r="R40" s="80">
        <f>IF($C40="",ROUND(MIN(1,IF(Input!$A$11="Weekly",P40/(Formulas!$A$3*1),P40/(Formulas!$A$3*2))),1),IF(TEXT(ISNUMBER($C40),"#####")="False",ROUND(MIN(1,IF(Input!$A$11="Weekly",P40/(Formulas!$A$3*1),P40/(Formulas!$A$3*2))),1),ROUND(MIN(1,IF(Input!$A$11="Weekly",P40/(Formulas!$A$3*1),P40/(Formulas!$A$3*2))),1)*$C40))</f>
        <v>0</v>
      </c>
      <c r="S40" s="101"/>
      <c r="T40" s="77"/>
      <c r="U40" s="77"/>
      <c r="V40" s="80">
        <f>IF($C40="",ROUND(MIN(1,IF(Input!$A$11="Weekly",T40/(Formulas!$A$3*1),T40/(Formulas!$A$3*2))),1),IF(TEXT(ISNUMBER($C40),"#####")="False",ROUND(MIN(1,IF(Input!$A$11="Weekly",T40/(Formulas!$A$3*1),T40/(Formulas!$A$3*2))),1),ROUND(MIN(1,IF(Input!$A$11="Weekly",T40/(Formulas!$A$3*1),T40/(Formulas!$A$3*2))),1)*$C40))</f>
        <v>0</v>
      </c>
      <c r="W40" s="79"/>
      <c r="X40" s="77"/>
      <c r="Y40" s="77"/>
      <c r="Z40" s="80">
        <f>IF($C40="",ROUND(MIN(1,IF(Input!$A$11="Weekly",X40/(Formulas!$A$3*1),X40/(Formulas!$A$3*2))),1),IF(TEXT(ISNUMBER($C40),"#####")="False",ROUND(MIN(1,IF(Input!$A$11="Weekly",X40/(Formulas!$A$3*1),X40/(Formulas!$A$3*2))),1),ROUND(MIN(1,IF(Input!$A$11="Weekly",X40/(Formulas!$A$3*1),X40/(Formulas!$A$3*2))),1)*$C40))</f>
        <v>0</v>
      </c>
      <c r="AA40" s="101"/>
      <c r="AB40" s="77"/>
      <c r="AC40" s="77"/>
      <c r="AD40" s="80">
        <f>IF($C40="",ROUND(MIN(1,IF(Input!$A$11="Weekly",AB40/(Formulas!$A$3*1),AB40/(Formulas!$A$3*2))),1),IF(TEXT(ISNUMBER($C40),"#####")="False",ROUND(MIN(1,IF(Input!$A$11="Weekly",AB40/(Formulas!$A$3*1),AB40/(Formulas!$A$3*2))),1),ROUND(MIN(1,IF(Input!$A$11="Weekly",AB40/(Formulas!$A$3*1),AB40/(Formulas!$A$3*2))),1)*$C40))</f>
        <v>0</v>
      </c>
      <c r="AE40" s="101"/>
      <c r="AF40" s="77"/>
      <c r="AG40" s="77"/>
      <c r="AH40" s="80">
        <f>IF($C40="",ROUND(MIN(1,IF(Input!$A$11="Weekly",AF40/(Formulas!$A$3*1),AF40/(Formulas!$A$3*2))),1),IF(TEXT(ISNUMBER($C40),"#####")="False",ROUND(MIN(1,IF(Input!$A$11="Weekly",AF40/(Formulas!$A$3*1),AF40/(Formulas!$A$3*2))),1),ROUND(MIN(1,IF(Input!$A$11="Weekly",AF40/(Formulas!$A$3*1),AF40/(Formulas!$A$3*2))),1)*$C40))</f>
        <v>0</v>
      </c>
      <c r="AI40" s="101"/>
      <c r="AJ40" s="77"/>
      <c r="AK40" s="77"/>
      <c r="AL40" s="80">
        <f>IF($C40="",ROUND(MIN(1,IF(Input!$A$11="Weekly",AJ40/(Formulas!$A$3*1),AJ40/(Formulas!$A$3*2))),1),IF(TEXT(ISNUMBER($C40),"#####")="False",ROUND(MIN(1,IF(Input!$A$11="Weekly",AJ40/(Formulas!$A$3*1),AJ40/(Formulas!$A$3*2))),1),ROUND(MIN(1,IF(Input!$A$11="Weekly",AJ40/(Formulas!$A$3*1),AJ40/(Formulas!$A$3*2))),1)*$C40))</f>
        <v>0</v>
      </c>
      <c r="AM40" s="79"/>
      <c r="AN40" s="77"/>
      <c r="AO40" s="77"/>
      <c r="AP40" s="80">
        <f>IF($C40="",ROUND(MIN(1,IF(Input!$A$11="Weekly",AN40/(Formulas!$A$3*1),AN40/(Formulas!$A$3*2))),1),IF(TEXT(ISNUMBER($C40),"#####")="False",ROUND(MIN(1,IF(Input!$A$11="Weekly",AN40/(Formulas!$A$3*1),AN40/(Formulas!$A$3*2))),1),ROUND(MIN(1,IF(Input!$A$11="Weekly",AN40/(Formulas!$A$3*1),AN40/(Formulas!$A$3*2))),1)*$C40))</f>
        <v>0</v>
      </c>
      <c r="AQ40" s="79"/>
      <c r="AR40" s="77"/>
      <c r="AS40" s="77"/>
      <c r="AT40" s="80">
        <f>IF($C40="",ROUND(MIN(1,IF(Input!$A$11="Weekly",AR40/(Formulas!$A$3*1),AR40/(Formulas!$A$3*2))),1),IF(TEXT(ISNUMBER($C40),"#####")="False",ROUND(MIN(1,IF(Input!$A$11="Weekly",AR40/(Formulas!$A$3*1),AR40/(Formulas!$A$3*2))),1),ROUND(MIN(1,IF(Input!$A$11="Weekly",AR40/(Formulas!$A$3*1),AR40/(Formulas!$A$3*2))),1)*$C40))</f>
        <v>0</v>
      </c>
      <c r="AU40" s="79"/>
      <c r="AV40" s="77"/>
      <c r="AW40" s="77"/>
      <c r="AX40" s="80">
        <f>IF($C40="",ROUND(MIN(1,IF(Input!$A$11="Weekly",AV40/(Formulas!$A$3*1),AV40/(Formulas!$A$3*2))),1),IF(TEXT(ISNUMBER($C40),"#####")="False",ROUND(MIN(1,IF(Input!$A$11="Weekly",AV40/(Formulas!$A$3*1),AV40/(Formulas!$A$3*2))),1),ROUND(MIN(1,IF(Input!$A$11="Weekly",AV40/(Formulas!$A$3*1),AV40/(Formulas!$A$3*2))),1)*$C40))</f>
        <v>0</v>
      </c>
      <c r="AY40" s="79"/>
      <c r="AZ40" s="77"/>
      <c r="BA40" s="77"/>
      <c r="BB40" s="80">
        <f>IF($C40="",ROUND(MIN(1,IF(Input!$A$11="Weekly",AZ40/(Formulas!$A$3*1),AZ40/(Formulas!$A$3*2))),1),IF(TEXT(ISNUMBER($C40),"#####")="False",ROUND(MIN(1,IF(Input!$A$11="Weekly",AZ40/(Formulas!$A$3*1),AZ40/(Formulas!$A$3*2))),1),ROUND(MIN(1,IF(Input!$A$11="Weekly",AZ40/(Formulas!$A$3*1),AZ40/(Formulas!$A$3*2))),1)*$C40))</f>
        <v>0</v>
      </c>
      <c r="BC40" s="79"/>
      <c r="BD40" s="77"/>
      <c r="BE40" s="77"/>
      <c r="BF40" s="80">
        <f>IF($C40="",ROUND(MIN(1,IF(Input!$A$11="Weekly",BD40/(Formulas!$A$3*1),BD40/(Formulas!$A$3*2))),1),IF(TEXT(ISNUMBER($C40),"#####")="False",ROUND(MIN(1,IF(Input!$A$11="Weekly",BD40/(Formulas!$A$3*1),BD40/(Formulas!$A$3*2))),1),ROUND(MIN(1,IF(Input!$A$11="Weekly",BD40/(Formulas!$A$3*1),BD40/(Formulas!$A$3*2))),1)*$C40))</f>
        <v>0</v>
      </c>
      <c r="BG40" s="79"/>
      <c r="BH40" s="77"/>
      <c r="BI40" s="77"/>
      <c r="BJ40" s="80">
        <f>IF($C40="",ROUND(MIN(1,IF(Input!$A$11="Weekly",BH40/(Formulas!$A$3*1),BH40/(Formulas!$A$3*2))),1),IF(TEXT(ISNUMBER($C40),"#####")="False",ROUND(MIN(1,IF(Input!$A$11="Weekly",BH40/(Formulas!$A$3*1),BH40/(Formulas!$A$3*2))),1),ROUND(MIN(1,IF(Input!$A$11="Weekly",BH40/(Formulas!$A$3*1),BH40/(Formulas!$A$3*2))),1)*$C40))</f>
        <v>0</v>
      </c>
      <c r="BK40" s="79"/>
      <c r="BL40" s="77"/>
      <c r="BM40" s="77"/>
      <c r="BN40" s="80">
        <f>IF($C40="",ROUND(MIN(1,IF(Input!$A$11="Weekly",BL40/(Formulas!$A$3*1),BL40/(Formulas!$A$3*2))),1),IF(TEXT(ISNUMBER($C40),"#####")="False",ROUND(MIN(1,IF(Input!$A$11="Weekly",BL40/(Formulas!$A$3*1),BL40/(Formulas!$A$3*2))),1),ROUND(MIN(1,IF(Input!$A$11="Weekly",BL40/(Formulas!$A$3*1),BL40/(Formulas!$A$3*2))),1)*$C40))</f>
        <v>0</v>
      </c>
      <c r="BO40" s="79"/>
      <c r="BP40" s="77"/>
      <c r="BQ40" s="77"/>
      <c r="BR40" s="80">
        <f>IF($C40="",ROUND(MIN(1,IF(Input!$A$11="Weekly",BP40/(Formulas!$A$3*1),BP40/(Formulas!$A$3*2))),1),IF(TEXT(ISNUMBER($C40),"#####")="False",ROUND(MIN(1,IF(Input!$A$11="Weekly",BP40/(Formulas!$A$3*1),BP40/(Formulas!$A$3*2))),1),ROUND(MIN(1,IF(Input!$A$11="Weekly",BP40/(Formulas!$A$3*1),BP40/(Formulas!$A$3*2))),1)*$C40))</f>
        <v>0</v>
      </c>
      <c r="BS40" s="79"/>
      <c r="BT40" s="77"/>
      <c r="BU40" s="77"/>
      <c r="BV40" s="80">
        <f>IF($C40="",ROUND(MIN(1,IF(Input!$A$11="Weekly",BT40/(Formulas!$A$3*1),BT40/(Formulas!$A$3*2))),1),IF(TEXT(ISNUMBER($C40),"#####")="False",ROUND(MIN(1,IF(Input!$A$11="Weekly",BT40/(Formulas!$A$3*1),BT40/(Formulas!$A$3*2))),1),ROUND(MIN(1,IF(Input!$A$11="Weekly",BT40/(Formulas!$A$3*1),BT40/(Formulas!$A$3*2))),1)*$C40))</f>
        <v>0</v>
      </c>
      <c r="BW40" s="79"/>
      <c r="BX40" s="77"/>
      <c r="BY40" s="77"/>
      <c r="BZ40" s="80">
        <f>IF($C40="",ROUND(MIN(1,IF(Input!$A$11="Weekly",BX40/(Formulas!$A$3*1),BX40/(Formulas!$A$3*2))),1),IF(TEXT(ISNUMBER($C40),"#####")="False",ROUND(MIN(1,IF(Input!$A$11="Weekly",BX40/(Formulas!$A$3*1),BX40/(Formulas!$A$3*2))),1),ROUND(MIN(1,IF(Input!$A$11="Weekly",BX40/(Formulas!$A$3*1),BX40/(Formulas!$A$3*2))),1)*$C40))</f>
        <v>0</v>
      </c>
      <c r="CA40" s="79"/>
      <c r="CB40" s="77"/>
      <c r="CC40" s="77"/>
      <c r="CD40" s="80">
        <f>IF($C40="",ROUND(MIN(1,IF(Input!$A$11="Weekly",CB40/(Formulas!$A$3*1),CB40/(Formulas!$A$3*2))),1),IF(TEXT(ISNUMBER($C40),"#####")="False",ROUND(MIN(1,IF(Input!$A$11="Weekly",CB40/(Formulas!$A$3*1),CB40/(Formulas!$A$3*2))),1),ROUND(MIN(1,IF(Input!$A$11="Weekly",CB40/(Formulas!$A$3*1),CB40/(Formulas!$A$3*2))),1)*$C40))</f>
        <v>0</v>
      </c>
      <c r="CE40" s="79"/>
      <c r="CF40" s="77"/>
      <c r="CG40" s="77"/>
      <c r="CH40" s="80">
        <f>IF($C40="",ROUND(MIN(1,IF(Input!$A$11="Weekly",CF40/(Formulas!$A$3*1),CF40/(Formulas!$A$3*2))),1),IF(TEXT(ISNUMBER($C40),"#####")="False",ROUND(MIN(1,IF(Input!$A$11="Weekly",CF40/(Formulas!$A$3*1),CF40/(Formulas!$A$3*2))),1),ROUND(MIN(1,IF(Input!$A$11="Weekly",CF40/(Formulas!$A$3*1),CF40/(Formulas!$A$3*2))),1)*$C40))</f>
        <v>0</v>
      </c>
      <c r="CI40" s="79"/>
      <c r="CJ40" s="77"/>
      <c r="CK40" s="77"/>
      <c r="CL40" s="80">
        <f>IF($C40="",ROUND(MIN(1,IF(Input!$A$11="Weekly",CJ40/(Formulas!$A$3*1),CJ40/(Formulas!$A$3*2))),1),IF(TEXT(ISNUMBER($C40),"#####")="False",ROUND(MIN(1,IF(Input!$A$11="Weekly",CJ40/(Formulas!$A$3*1),CJ40/(Formulas!$A$3*2))),1),ROUND(MIN(1,IF(Input!$A$11="Weekly",CJ40/(Formulas!$A$3*1),CJ40/(Formulas!$A$3*2))),1)*$C40))</f>
        <v>0</v>
      </c>
      <c r="CM40" s="79"/>
      <c r="CN40" s="77"/>
      <c r="CO40" s="77"/>
      <c r="CP40" s="80">
        <f>IF($C40="",ROUND(MIN(1,IF(Input!$A$11="Weekly",CN40/(Formulas!$A$3*1),CN40/(Formulas!$A$3*2))),1),IF(TEXT(ISNUMBER($C40),"#####")="False",ROUND(MIN(1,IF(Input!$A$11="Weekly",CN40/(Formulas!$A$3*1),CN40/(Formulas!$A$3*2))),1),ROUND(MIN(1,IF(Input!$A$11="Weekly",CN40/(Formulas!$A$3*1),CN40/(Formulas!$A$3*2))),1)*$C40))</f>
        <v>0</v>
      </c>
      <c r="CQ40" s="79"/>
      <c r="CR40" s="77"/>
      <c r="CS40" s="77"/>
      <c r="CT40" s="80">
        <f>IF($C40="",ROUND(MIN(1,IF(Input!$A$11="Weekly",CR40/(Formulas!$A$3*1),CR40/(Formulas!$A$3*2))),1),IF(TEXT(ISNUMBER($C40),"#####")="False",ROUND(MIN(1,IF(Input!$A$11="Weekly",CR40/(Formulas!$A$3*1),CR40/(Formulas!$A$3*2))),1),ROUND(MIN(1,IF(Input!$A$11="Weekly",CR40/(Formulas!$A$3*1),CR40/(Formulas!$A$3*2))),1)*$C40))</f>
        <v>0</v>
      </c>
      <c r="CU40" s="79"/>
      <c r="CV40" s="77"/>
      <c r="CW40" s="77"/>
      <c r="CX40" s="80">
        <f>IF($C40="",ROUND(MIN(1,IF(Input!$A$11="Weekly",CV40/(Formulas!$A$3*1),CV40/(Formulas!$A$3*2))),1),IF(TEXT(ISNUMBER($C40),"#####")="False",ROUND(MIN(1,IF(Input!$A$11="Weekly",CV40/(Formulas!$A$3*1),CV40/(Formulas!$A$3*2))),1),ROUND(MIN(1,IF(Input!$A$11="Weekly",CV40/(Formulas!$A$3*1),CV40/(Formulas!$A$3*2))),1)*$C40))</f>
        <v>0</v>
      </c>
      <c r="CY40" s="79"/>
      <c r="CZ40" s="77"/>
      <c r="DA40" s="77"/>
      <c r="DB40" s="80">
        <f>IF($C40="",ROUND(MIN(1,IF(Input!$A$11="Weekly",CZ40/(Formulas!$A$3*1),CZ40/(Formulas!$A$3*2))),1),IF(TEXT(ISNUMBER($C40),"#####")="False",ROUND(MIN(1,IF(Input!$A$11="Weekly",CZ40/(Formulas!$A$3*1),CZ40/(Formulas!$A$3*2))),1),ROUND(MIN(1,IF(Input!$A$11="Weekly",CZ40/(Formulas!$A$3*1),CZ40/(Formulas!$A$3*2))),1)*$C40))</f>
        <v>0</v>
      </c>
      <c r="DC40" s="79"/>
      <c r="DD40" s="77"/>
      <c r="DE40" s="77"/>
      <c r="DF40" s="80">
        <f>IF($C40="",ROUND(MIN(1,IF(Input!$A$11="Weekly",DD40/(Formulas!$A$3*1),DD40/(Formulas!$A$3*2))),1),IF(TEXT(ISNUMBER($C40),"#####")="False",ROUND(MIN(1,IF(Input!$A$11="Weekly",DD40/(Formulas!$A$3*1),DD40/(Formulas!$A$3*2))),1),ROUND(MIN(1,IF(Input!$A$11="Weekly",DD40/(Formulas!$A$3*1),DD40/(Formulas!$A$3*2))),1)*$C40))</f>
        <v>0</v>
      </c>
      <c r="DG40" s="79"/>
      <c r="DH40" s="77"/>
      <c r="DI40" s="77"/>
      <c r="DJ40" s="80">
        <f>IF($C40="",ROUND(MIN(1,IF(Input!$A$11="Weekly",DH40/(Formulas!$A$3*1),DH40/(Formulas!$A$3*2))),1),IF(TEXT(ISNUMBER($C40),"#####")="False",ROUND(MIN(1,IF(Input!$A$11="Weekly",DH40/(Formulas!$A$3*1),DH40/(Formulas!$A$3*2))),1),ROUND(MIN(1,IF(Input!$A$11="Weekly",DH40/(Formulas!$A$3*1),DH40/(Formulas!$A$3*2))),1)*$C40))</f>
        <v>0</v>
      </c>
      <c r="DK40" s="79"/>
      <c r="DL40" s="77"/>
      <c r="DM40" s="77"/>
      <c r="DN40" s="80">
        <f>IF($C40="",ROUND(MIN(1,IF(Input!$A$11="Weekly",DL40/(Formulas!$A$3*1),DL40/(Formulas!$A$3*2))),1),IF(TEXT(ISNUMBER($C40),"#####")="False",ROUND(MIN(1,IF(Input!$A$11="Weekly",DL40/(Formulas!$A$3*1),DL40/(Formulas!$A$3*2))),1),ROUND(MIN(1,IF(Input!$A$11="Weekly",DL40/(Formulas!$A$3*1),DL40/(Formulas!$A$3*2))),1)*$C40))</f>
        <v>0</v>
      </c>
      <c r="DO40" s="79"/>
      <c r="DP40" s="77"/>
      <c r="DQ40" s="77"/>
      <c r="DR40" s="80">
        <f>IF($C40="",ROUND(MIN(1,IF(Input!$A$11="Weekly",DP40/(Formulas!$A$3*1),DP40/(Formulas!$A$3*2))),1),IF(TEXT(ISNUMBER($C40),"#####")="False",ROUND(MIN(1,IF(Input!$A$11="Weekly",DP40/(Formulas!$A$3*1),DP40/(Formulas!$A$3*2))),1),ROUND(MIN(1,IF(Input!$A$11="Weekly",DP40/(Formulas!$A$3*1),DP40/(Formulas!$A$3*2))),1)*$C40))</f>
        <v>0</v>
      </c>
      <c r="DS40" s="79"/>
      <c r="DT40" s="77"/>
      <c r="DU40" s="77"/>
      <c r="DV40" s="80">
        <f>IF($C40="",ROUND(MIN(1,IF(Input!$A$11="Weekly",DT40/(Formulas!$A$3*1),DT40/(Formulas!$A$3*2))),1),IF(TEXT(ISNUMBER($C40),"#####")="False",ROUND(MIN(1,IF(Input!$A$11="Weekly",DT40/(Formulas!$A$3*1),DT40/(Formulas!$A$3*2))),1),ROUND(MIN(1,IF(Input!$A$11="Weekly",DT40/(Formulas!$A$3*1),DT40/(Formulas!$A$3*2))),1)*$C40))</f>
        <v>0</v>
      </c>
      <c r="DW40" s="79"/>
      <c r="DX40" s="77"/>
      <c r="DY40" s="77"/>
      <c r="DZ40" s="80">
        <f>IF($C40="",ROUND(MIN(1,IF(Input!$A$11="Weekly",DX40/(Formulas!$A$3*1),DX40/(Formulas!$A$3*2))),1),IF(TEXT(ISNUMBER($C40),"#####")="False",ROUND(MIN(1,IF(Input!$A$11="Weekly",DX40/(Formulas!$A$3*1),DX40/(Formulas!$A$3*2))),1),ROUND(MIN(1,IF(Input!$A$11="Weekly",DX40/(Formulas!$A$3*1),DX40/(Formulas!$A$3*2))),1)*$C40))</f>
        <v>0</v>
      </c>
      <c r="EA40" s="79"/>
      <c r="EB40" s="77"/>
      <c r="EC40" s="77"/>
      <c r="ED40" s="80">
        <f>IF($C40="",ROUND(MIN(1,IF(Input!$A$11="Weekly",EB40/(Formulas!$A$3*1),EB40/(Formulas!$A$3*2))),1),IF(TEXT(ISNUMBER($C40),"#####")="False",ROUND(MIN(1,IF(Input!$A$11="Weekly",EB40/(Formulas!$A$3*1),EB40/(Formulas!$A$3*2))),1),ROUND(MIN(1,IF(Input!$A$11="Weekly",EB40/(Formulas!$A$3*1),EB40/(Formulas!$A$3*2))),1)*$C40))</f>
        <v>0</v>
      </c>
      <c r="EE40" s="79"/>
      <c r="EF40" s="77"/>
      <c r="EG40" s="77"/>
      <c r="EH40" s="80">
        <f>IF($C40="",ROUND(MIN(1,IF(Input!$A$11="Weekly",EF40/(Formulas!$A$3*1),EF40/(Formulas!$A$3*2))),1),IF(TEXT(ISNUMBER($C40),"#####")="False",ROUND(MIN(1,IF(Input!$A$11="Weekly",EF40/(Formulas!$A$3*1),EF40/(Formulas!$A$3*2))),1),ROUND(MIN(1,IF(Input!$A$11="Weekly",EF40/(Formulas!$A$3*1),EF40/(Formulas!$A$3*2))),1)*$C40))</f>
        <v>0</v>
      </c>
      <c r="EI40" s="79"/>
      <c r="EJ40" s="77"/>
      <c r="EK40" s="77"/>
      <c r="EL40" s="80">
        <f>IF($C40="",ROUND(MIN(1,IF(Input!$A$11="Weekly",EJ40/(Formulas!$A$3*1),EJ40/(Formulas!$A$3*2))),1),IF(TEXT(ISNUMBER($C40),"#####")="False",ROUND(MIN(1,IF(Input!$A$11="Weekly",EJ40/(Formulas!$A$3*1),EJ40/(Formulas!$A$3*2))),1),ROUND(MIN(1,IF(Input!$A$11="Weekly",EJ40/(Formulas!$A$3*1),EJ40/(Formulas!$A$3*2))),1)*$C40))</f>
        <v>0</v>
      </c>
      <c r="EM40" s="79"/>
      <c r="EN40" s="77"/>
      <c r="EO40" s="77"/>
      <c r="EP40" s="80">
        <f>IF($C40="",ROUND(MIN(1,IF(Input!$A$11="Weekly",EN40/(Formulas!$A$3*1),EN40/(Formulas!$A$3*2))),1),IF(TEXT(ISNUMBER($C40),"#####")="False",ROUND(MIN(1,IF(Input!$A$11="Weekly",EN40/(Formulas!$A$3*1),EN40/(Formulas!$A$3*2))),1),ROUND(MIN(1,IF(Input!$A$11="Weekly",EN40/(Formulas!$A$3*1),EN40/(Formulas!$A$3*2))),1)*$C40))</f>
        <v>0</v>
      </c>
      <c r="EQ40" s="79"/>
      <c r="ER40" s="77"/>
      <c r="ES40" s="77"/>
      <c r="ET40" s="80">
        <f>IF($C40="",ROUND(MIN(1,IF(Input!$A$11="Weekly",ER40/(Formulas!$A$3*1),ER40/(Formulas!$A$3*2))),1),IF(TEXT(ISNUMBER($C40),"#####")="False",ROUND(MIN(1,IF(Input!$A$11="Weekly",ER40/(Formulas!$A$3*1),ER40/(Formulas!$A$3*2))),1),ROUND(MIN(1,IF(Input!$A$11="Weekly",ER40/(Formulas!$A$3*1),ER40/(Formulas!$A$3*2))),1)*$C40))</f>
        <v>0</v>
      </c>
      <c r="EU40" s="79"/>
      <c r="EV40" s="77"/>
      <c r="EW40" s="77"/>
      <c r="EX40" s="80">
        <f>IF($C40="",ROUND(MIN(1,IF(Input!$A$11="Weekly",EV40/(Formulas!$A$3*1),EV40/(Formulas!$A$3*2))),1),IF(TEXT(ISNUMBER($C40),"#####")="False",ROUND(MIN(1,IF(Input!$A$11="Weekly",EV40/(Formulas!$A$3*1),EV40/(Formulas!$A$3*2))),1),ROUND(MIN(1,IF(Input!$A$11="Weekly",EV40/(Formulas!$A$3*1),EV40/(Formulas!$A$3*2))),1)*$C40))</f>
        <v>0</v>
      </c>
      <c r="EY40" s="79"/>
      <c r="EZ40" s="77"/>
      <c r="FA40" s="77"/>
      <c r="FB40" s="80">
        <f>IF($C40="",ROUND(MIN(1,IF(Input!$A$11="Weekly",EZ40/(Formulas!$A$3*1),EZ40/(Formulas!$A$3*2))),1),IF(TEXT(ISNUMBER($C40),"#####")="False",ROUND(MIN(1,IF(Input!$A$11="Weekly",EZ40/(Formulas!$A$3*1),EZ40/(Formulas!$A$3*2))),1),ROUND(MIN(1,IF(Input!$A$11="Weekly",EZ40/(Formulas!$A$3*1),EZ40/(Formulas!$A$3*2))),1)*$C40))</f>
        <v>0</v>
      </c>
      <c r="FC40" s="79"/>
      <c r="FD40" s="77"/>
      <c r="FE40" s="77"/>
      <c r="FF40" s="80">
        <f>IF($C40="",ROUND(MIN(1,IF(Input!$A$11="Weekly",FD40/(Formulas!$A$3*1),FD40/(Formulas!$A$3*2))),1),IF(TEXT(ISNUMBER($C40),"#####")="False",ROUND(MIN(1,IF(Input!$A$11="Weekly",FD40/(Formulas!$A$3*1),FD40/(Formulas!$A$3*2))),1),ROUND(MIN(1,IF(Input!$A$11="Weekly",FD40/(Formulas!$A$3*1),FD40/(Formulas!$A$3*2))),1)*$C40))</f>
        <v>0</v>
      </c>
      <c r="FG40" s="79"/>
      <c r="FH40" s="77"/>
      <c r="FI40" s="77"/>
      <c r="FJ40" s="80">
        <f>IF($C40="",ROUND(MIN(1,IF(Input!$A$11="Weekly",FH40/(Formulas!$A$3*1),FH40/(Formulas!$A$3*2))),1),IF(TEXT(ISNUMBER($C40),"#####")="False",ROUND(MIN(1,IF(Input!$A$11="Weekly",FH40/(Formulas!$A$3*1),FH40/(Formulas!$A$3*2))),1),ROUND(MIN(1,IF(Input!$A$11="Weekly",FH40/(Formulas!$A$3*1),FH40/(Formulas!$A$3*2))),1)*$C40))</f>
        <v>0</v>
      </c>
      <c r="FK40" s="79"/>
      <c r="FL40" s="77"/>
      <c r="FM40" s="77"/>
      <c r="FN40" s="80">
        <f>IF($C40="",ROUND(MIN(1,IF(Input!$A$11="Weekly",FL40/(Formulas!$A$3*1),FL40/(Formulas!$A$3*2))),1),IF(TEXT(ISNUMBER($C40),"#####")="False",ROUND(MIN(1,IF(Input!$A$11="Weekly",FL40/(Formulas!$A$3*1),FL40/(Formulas!$A$3*2))),1),ROUND(MIN(1,IF(Input!$A$11="Weekly",FL40/(Formulas!$A$3*1),FL40/(Formulas!$A$3*2))),1)*$C40))</f>
        <v>0</v>
      </c>
      <c r="FO40" s="79"/>
      <c r="FP40" s="77"/>
      <c r="FQ40" s="77"/>
      <c r="FR40" s="80">
        <f>IF($C40="",ROUND(MIN(1,IF(Input!$A$11="Weekly",FP40/(Formulas!$A$3*1),FP40/(Formulas!$A$3*2))),1),IF(TEXT(ISNUMBER($C40),"#####")="False",ROUND(MIN(1,IF(Input!$A$11="Weekly",FP40/(Formulas!$A$3*1),FP40/(Formulas!$A$3*2))),1),ROUND(MIN(1,IF(Input!$A$11="Weekly",FP40/(Formulas!$A$3*1),FP40/(Formulas!$A$3*2))),1)*$C40))</f>
        <v>0</v>
      </c>
      <c r="FS40" s="79"/>
      <c r="FT40" s="77"/>
      <c r="FU40" s="77"/>
      <c r="FV40" s="80">
        <f>IF($C40="",ROUND(MIN(1,IF(Input!$A$11="Weekly",FT40/(Formulas!$A$3*1),FT40/(Formulas!$A$3*2))),1),IF(TEXT(ISNUMBER($C40),"#####")="False",ROUND(MIN(1,IF(Input!$A$11="Weekly",FT40/(Formulas!$A$3*1),FT40/(Formulas!$A$3*2))),1),ROUND(MIN(1,IF(Input!$A$11="Weekly",FT40/(Formulas!$A$3*1),FT40/(Formulas!$A$3*2))),1)*$C40))</f>
        <v>0</v>
      </c>
      <c r="FW40" s="79"/>
      <c r="FX40" s="77"/>
      <c r="FY40" s="77"/>
      <c r="FZ40" s="80">
        <f>IF($C40="",ROUND(MIN(1,IF(Input!$A$11="Weekly",FX40/(Formulas!$A$3*1),FX40/(Formulas!$A$3*2))),1),IF(TEXT(ISNUMBER($C40),"#####")="False",ROUND(MIN(1,IF(Input!$A$11="Weekly",FX40/(Formulas!$A$3*1),FX40/(Formulas!$A$3*2))),1),ROUND(MIN(1,IF(Input!$A$11="Weekly",FX40/(Formulas!$A$3*1),FX40/(Formulas!$A$3*2))),1)*$C40))</f>
        <v>0</v>
      </c>
      <c r="GA40" s="79"/>
      <c r="GB40" s="77"/>
      <c r="GC40" s="77"/>
      <c r="GD40" s="80">
        <f>IF($C40="",ROUND(MIN(1,IF(Input!$A$11="Weekly",GB40/(Formulas!$A$3*1),GB40/(Formulas!$A$3*2))),1),IF(TEXT(ISNUMBER($C40),"#####")="False",ROUND(MIN(1,IF(Input!$A$11="Weekly",GB40/(Formulas!$A$3*1),GB40/(Formulas!$A$3*2))),1),ROUND(MIN(1,IF(Input!$A$11="Weekly",GB40/(Formulas!$A$3*1),GB40/(Formulas!$A$3*2))),1)*$C40))</f>
        <v>0</v>
      </c>
      <c r="GE40" s="79"/>
      <c r="GF40" s="77"/>
      <c r="GG40" s="77"/>
      <c r="GH40" s="80">
        <f>IF($C40="",ROUND(MIN(1,IF(Input!$A$11="Weekly",GF40/(Formulas!$A$3*1),GF40/(Formulas!$A$3*2))),1),IF(TEXT(ISNUMBER($C40),"#####")="False",ROUND(MIN(1,IF(Input!$A$11="Weekly",GF40/(Formulas!$A$3*1),GF40/(Formulas!$A$3*2))),1),ROUND(MIN(1,IF(Input!$A$11="Weekly",GF40/(Formulas!$A$3*1),GF40/(Formulas!$A$3*2))),1)*$C40))</f>
        <v>0</v>
      </c>
      <c r="GI40" s="79"/>
      <c r="GJ40" s="77"/>
      <c r="GK40" s="77"/>
      <c r="GL40" s="80">
        <f>IF($C40="",ROUND(MIN(1,IF(Input!$A$11="Weekly",GJ40/(Formulas!$A$3*1),GJ40/(Formulas!$A$3*2))),1),IF(TEXT(ISNUMBER($C40),"#####")="False",ROUND(MIN(1,IF(Input!$A$11="Weekly",GJ40/(Formulas!$A$3*1),GJ40/(Formulas!$A$3*2))),1),ROUND(MIN(1,IF(Input!$A$11="Weekly",GJ40/(Formulas!$A$3*1),GJ40/(Formulas!$A$3*2))),1)*$C40))</f>
        <v>0</v>
      </c>
      <c r="GM40" s="79"/>
      <c r="GN40" s="77"/>
      <c r="GO40" s="77"/>
      <c r="GP40" s="80">
        <f>IF($C40="",ROUND(MIN(1,IF(Input!$A$11="Weekly",GN40/(Formulas!$A$3*1),GN40/(Formulas!$A$3*2))),1),IF(TEXT(ISNUMBER($C40),"#####")="False",ROUND(MIN(1,IF(Input!$A$11="Weekly",GN40/(Formulas!$A$3*1),GN40/(Formulas!$A$3*2))),1),ROUND(MIN(1,IF(Input!$A$11="Weekly",GN40/(Formulas!$A$3*1),GN40/(Formulas!$A$3*2))),1)*$C40))</f>
        <v>0</v>
      </c>
      <c r="GQ40" s="79"/>
      <c r="GR40" s="77"/>
      <c r="GS40" s="77"/>
      <c r="GT40" s="80">
        <f>IF($C40="",ROUND(MIN(1,IF(Input!$A$11="Weekly",GR40/(Formulas!$A$3*1),GR40/(Formulas!$A$3*2))),1),IF(TEXT(ISNUMBER($C40),"#####")="False",ROUND(MIN(1,IF(Input!$A$11="Weekly",GR40/(Formulas!$A$3*1),GR40/(Formulas!$A$3*2))),1),ROUND(MIN(1,IF(Input!$A$11="Weekly",GR40/(Formulas!$A$3*1),GR40/(Formulas!$A$3*2))),1)*$C40))</f>
        <v>0</v>
      </c>
      <c r="GU40" s="79"/>
      <c r="GV40" s="77"/>
      <c r="GW40" s="77"/>
      <c r="GX40" s="80">
        <f>IF($C40="",ROUND(MIN(1,IF(Input!$A$11="Weekly",GV40/(Formulas!$A$3*1),GV40/(Formulas!$A$3*2))),1),IF(TEXT(ISNUMBER($C40),"#####")="False",ROUND(MIN(1,IF(Input!$A$11="Weekly",GV40/(Formulas!$A$3*1),GV40/(Formulas!$A$3*2))),1),ROUND(MIN(1,IF(Input!$A$11="Weekly",GV40/(Formulas!$A$3*1),GV40/(Formulas!$A$3*2))),1)*$C40))</f>
        <v>0</v>
      </c>
      <c r="GY40" s="79"/>
      <c r="GZ40" s="77"/>
      <c r="HA40" s="77"/>
      <c r="HB40" s="80">
        <f>IF($C40="",ROUND(MIN(1,IF(Input!$A$11="Weekly",GZ40/(Formulas!$A$3*1),GZ40/(Formulas!$A$3*2))),1),IF(TEXT(ISNUMBER($C40),"#####")="False",ROUND(MIN(1,IF(Input!$A$11="Weekly",GZ40/(Formulas!$A$3*1),GZ40/(Formulas!$A$3*2))),1),ROUND(MIN(1,IF(Input!$A$11="Weekly",GZ40/(Formulas!$A$3*1),GZ40/(Formulas!$A$3*2))),1)*$C40))</f>
        <v>0</v>
      </c>
      <c r="HC40" s="79"/>
      <c r="HD40" s="77"/>
      <c r="HE40" s="77"/>
      <c r="HF40" s="80">
        <f>IF($C40="",ROUND(MIN(1,IF(Input!$A$11="Weekly",HD40/(Formulas!$A$3*1),HD40/(Formulas!$A$3*2))),1),IF(TEXT(ISNUMBER($C40),"#####")="False",ROUND(MIN(1,IF(Input!$A$11="Weekly",HD40/(Formulas!$A$3*1),HD40/(Formulas!$A$3*2))),1),ROUND(MIN(1,IF(Input!$A$11="Weekly",HD40/(Formulas!$A$3*1),HD40/(Formulas!$A$3*2))),1)*$C40))</f>
        <v>0</v>
      </c>
      <c r="HG40" s="79"/>
      <c r="HH40" s="35"/>
      <c r="HI40" s="35">
        <f t="shared" si="0"/>
        <v>0</v>
      </c>
      <c r="HJ40" s="35"/>
      <c r="HK40" s="35">
        <f t="shared" si="1"/>
        <v>0</v>
      </c>
      <c r="HL40" s="35"/>
      <c r="HM40" s="35">
        <f t="shared" si="2"/>
        <v>0</v>
      </c>
      <c r="HN40" s="35"/>
      <c r="HO40" s="35">
        <f t="shared" si="3"/>
        <v>0</v>
      </c>
      <c r="HP40" s="35"/>
      <c r="HQ40" s="35"/>
      <c r="HR40" s="35"/>
      <c r="HS40" s="35"/>
      <c r="HT40" s="35"/>
    </row>
    <row r="41" spans="2:228" x14ac:dyDescent="0.25">
      <c r="B41" s="74"/>
      <c r="D41" s="77"/>
      <c r="E41" s="77"/>
      <c r="F41" s="80">
        <f>IF($C41="",ROUND(MIN(1,IF(Input!$A$11="Weekly",D41/(Formulas!$A$3*1),D41/(Formulas!$A$3*2))),1),IF(TEXT(ISNUMBER($C41),"#####")="False",ROUND(MIN(1,IF(Input!$A$11="Weekly",D41/(Formulas!$A$3*1),D41/(Formulas!$A$3*2))),1),ROUND(MIN(1,IF(Input!$A$11="Weekly",D41/(Formulas!$A$3*1),D41/(Formulas!$A$3*2))),1)*$C41))</f>
        <v>0</v>
      </c>
      <c r="G41" s="101"/>
      <c r="H41" s="77"/>
      <c r="I41" s="77"/>
      <c r="J41" s="80">
        <f>IF($C41="",ROUND(MIN(1,IF(Input!$A$11="Weekly",H41/(Formulas!$A$3*1),H41/(Formulas!$A$3*2))),1),IF(TEXT(ISNUMBER($C41),"#####")="False",ROUND(MIN(1,IF(Input!$A$11="Weekly",H41/(Formulas!$A$3*1),H41/(Formulas!$A$3*2))),1),ROUND(MIN(1,IF(Input!$A$11="Weekly",H41/(Formulas!$A$3*1),H41/(Formulas!$A$3*2))),1)*$C41))</f>
        <v>0</v>
      </c>
      <c r="K41" s="101"/>
      <c r="L41" s="77"/>
      <c r="M41" s="77"/>
      <c r="N41" s="80">
        <f>IF($C41="",ROUND(MIN(1,IF(Input!$A$11="Weekly",L41/(Formulas!$A$3*1),L41/(Formulas!$A$3*2))),1),IF(TEXT(ISNUMBER($C41),"#####")="False",ROUND(MIN(1,IF(Input!$A$11="Weekly",L41/(Formulas!$A$3*1),L41/(Formulas!$A$3*2))),1),ROUND(MIN(1,IF(Input!$A$11="Weekly",L41/(Formulas!$A$3*1),L41/(Formulas!$A$3*2))),1)*$C41))</f>
        <v>0</v>
      </c>
      <c r="O41" s="101"/>
      <c r="P41" s="77"/>
      <c r="Q41" s="77"/>
      <c r="R41" s="80">
        <f>IF($C41="",ROUND(MIN(1,IF(Input!$A$11="Weekly",P41/(Formulas!$A$3*1),P41/(Formulas!$A$3*2))),1),IF(TEXT(ISNUMBER($C41),"#####")="False",ROUND(MIN(1,IF(Input!$A$11="Weekly",P41/(Formulas!$A$3*1),P41/(Formulas!$A$3*2))),1),ROUND(MIN(1,IF(Input!$A$11="Weekly",P41/(Formulas!$A$3*1),P41/(Formulas!$A$3*2))),1)*$C41))</f>
        <v>0</v>
      </c>
      <c r="S41" s="101"/>
      <c r="T41" s="77"/>
      <c r="U41" s="77"/>
      <c r="V41" s="80">
        <f>IF($C41="",ROUND(MIN(1,IF(Input!$A$11="Weekly",T41/(Formulas!$A$3*1),T41/(Formulas!$A$3*2))),1),IF(TEXT(ISNUMBER($C41),"#####")="False",ROUND(MIN(1,IF(Input!$A$11="Weekly",T41/(Formulas!$A$3*1),T41/(Formulas!$A$3*2))),1),ROUND(MIN(1,IF(Input!$A$11="Weekly",T41/(Formulas!$A$3*1),T41/(Formulas!$A$3*2))),1)*$C41))</f>
        <v>0</v>
      </c>
      <c r="W41" s="79"/>
      <c r="X41" s="77"/>
      <c r="Y41" s="77"/>
      <c r="Z41" s="80">
        <f>IF($C41="",ROUND(MIN(1,IF(Input!$A$11="Weekly",X41/(Formulas!$A$3*1),X41/(Formulas!$A$3*2))),1),IF(TEXT(ISNUMBER($C41),"#####")="False",ROUND(MIN(1,IF(Input!$A$11="Weekly",X41/(Formulas!$A$3*1),X41/(Formulas!$A$3*2))),1),ROUND(MIN(1,IF(Input!$A$11="Weekly",X41/(Formulas!$A$3*1),X41/(Formulas!$A$3*2))),1)*$C41))</f>
        <v>0</v>
      </c>
      <c r="AA41" s="101"/>
      <c r="AB41" s="77"/>
      <c r="AC41" s="77"/>
      <c r="AD41" s="80">
        <f>IF($C41="",ROUND(MIN(1,IF(Input!$A$11="Weekly",AB41/(Formulas!$A$3*1),AB41/(Formulas!$A$3*2))),1),IF(TEXT(ISNUMBER($C41),"#####")="False",ROUND(MIN(1,IF(Input!$A$11="Weekly",AB41/(Formulas!$A$3*1),AB41/(Formulas!$A$3*2))),1),ROUND(MIN(1,IF(Input!$A$11="Weekly",AB41/(Formulas!$A$3*1),AB41/(Formulas!$A$3*2))),1)*$C41))</f>
        <v>0</v>
      </c>
      <c r="AE41" s="101"/>
      <c r="AF41" s="77"/>
      <c r="AG41" s="77"/>
      <c r="AH41" s="80">
        <f>IF($C41="",ROUND(MIN(1,IF(Input!$A$11="Weekly",AF41/(Formulas!$A$3*1),AF41/(Formulas!$A$3*2))),1),IF(TEXT(ISNUMBER($C41),"#####")="False",ROUND(MIN(1,IF(Input!$A$11="Weekly",AF41/(Formulas!$A$3*1),AF41/(Formulas!$A$3*2))),1),ROUND(MIN(1,IF(Input!$A$11="Weekly",AF41/(Formulas!$A$3*1),AF41/(Formulas!$A$3*2))),1)*$C41))</f>
        <v>0</v>
      </c>
      <c r="AI41" s="101"/>
      <c r="AJ41" s="77"/>
      <c r="AK41" s="77"/>
      <c r="AL41" s="80">
        <f>IF($C41="",ROUND(MIN(1,IF(Input!$A$11="Weekly",AJ41/(Formulas!$A$3*1),AJ41/(Formulas!$A$3*2))),1),IF(TEXT(ISNUMBER($C41),"#####")="False",ROUND(MIN(1,IF(Input!$A$11="Weekly",AJ41/(Formulas!$A$3*1),AJ41/(Formulas!$A$3*2))),1),ROUND(MIN(1,IF(Input!$A$11="Weekly",AJ41/(Formulas!$A$3*1),AJ41/(Formulas!$A$3*2))),1)*$C41))</f>
        <v>0</v>
      </c>
      <c r="AM41" s="79"/>
      <c r="AN41" s="77"/>
      <c r="AO41" s="77"/>
      <c r="AP41" s="80">
        <f>IF($C41="",ROUND(MIN(1,IF(Input!$A$11="Weekly",AN41/(Formulas!$A$3*1),AN41/(Formulas!$A$3*2))),1),IF(TEXT(ISNUMBER($C41),"#####")="False",ROUND(MIN(1,IF(Input!$A$11="Weekly",AN41/(Formulas!$A$3*1),AN41/(Formulas!$A$3*2))),1),ROUND(MIN(1,IF(Input!$A$11="Weekly",AN41/(Formulas!$A$3*1),AN41/(Formulas!$A$3*2))),1)*$C41))</f>
        <v>0</v>
      </c>
      <c r="AQ41" s="79"/>
      <c r="AR41" s="77"/>
      <c r="AS41" s="77"/>
      <c r="AT41" s="80">
        <f>IF($C41="",ROUND(MIN(1,IF(Input!$A$11="Weekly",AR41/(Formulas!$A$3*1),AR41/(Formulas!$A$3*2))),1),IF(TEXT(ISNUMBER($C41),"#####")="False",ROUND(MIN(1,IF(Input!$A$11="Weekly",AR41/(Formulas!$A$3*1),AR41/(Formulas!$A$3*2))),1),ROUND(MIN(1,IF(Input!$A$11="Weekly",AR41/(Formulas!$A$3*1),AR41/(Formulas!$A$3*2))),1)*$C41))</f>
        <v>0</v>
      </c>
      <c r="AU41" s="79"/>
      <c r="AV41" s="77"/>
      <c r="AW41" s="77"/>
      <c r="AX41" s="80">
        <f>IF($C41="",ROUND(MIN(1,IF(Input!$A$11="Weekly",AV41/(Formulas!$A$3*1),AV41/(Formulas!$A$3*2))),1),IF(TEXT(ISNUMBER($C41),"#####")="False",ROUND(MIN(1,IF(Input!$A$11="Weekly",AV41/(Formulas!$A$3*1),AV41/(Formulas!$A$3*2))),1),ROUND(MIN(1,IF(Input!$A$11="Weekly",AV41/(Formulas!$A$3*1),AV41/(Formulas!$A$3*2))),1)*$C41))</f>
        <v>0</v>
      </c>
      <c r="AY41" s="79"/>
      <c r="AZ41" s="77"/>
      <c r="BA41" s="77"/>
      <c r="BB41" s="80">
        <f>IF($C41="",ROUND(MIN(1,IF(Input!$A$11="Weekly",AZ41/(Formulas!$A$3*1),AZ41/(Formulas!$A$3*2))),1),IF(TEXT(ISNUMBER($C41),"#####")="False",ROUND(MIN(1,IF(Input!$A$11="Weekly",AZ41/(Formulas!$A$3*1),AZ41/(Formulas!$A$3*2))),1),ROUND(MIN(1,IF(Input!$A$11="Weekly",AZ41/(Formulas!$A$3*1),AZ41/(Formulas!$A$3*2))),1)*$C41))</f>
        <v>0</v>
      </c>
      <c r="BC41" s="79"/>
      <c r="BD41" s="77"/>
      <c r="BE41" s="77"/>
      <c r="BF41" s="80">
        <f>IF($C41="",ROUND(MIN(1,IF(Input!$A$11="Weekly",BD41/(Formulas!$A$3*1),BD41/(Formulas!$A$3*2))),1),IF(TEXT(ISNUMBER($C41),"#####")="False",ROUND(MIN(1,IF(Input!$A$11="Weekly",BD41/(Formulas!$A$3*1),BD41/(Formulas!$A$3*2))),1),ROUND(MIN(1,IF(Input!$A$11="Weekly",BD41/(Formulas!$A$3*1),BD41/(Formulas!$A$3*2))),1)*$C41))</f>
        <v>0</v>
      </c>
      <c r="BG41" s="79"/>
      <c r="BH41" s="77"/>
      <c r="BI41" s="77"/>
      <c r="BJ41" s="80">
        <f>IF($C41="",ROUND(MIN(1,IF(Input!$A$11="Weekly",BH41/(Formulas!$A$3*1),BH41/(Formulas!$A$3*2))),1),IF(TEXT(ISNUMBER($C41),"#####")="False",ROUND(MIN(1,IF(Input!$A$11="Weekly",BH41/(Formulas!$A$3*1),BH41/(Formulas!$A$3*2))),1),ROUND(MIN(1,IF(Input!$A$11="Weekly",BH41/(Formulas!$A$3*1),BH41/(Formulas!$A$3*2))),1)*$C41))</f>
        <v>0</v>
      </c>
      <c r="BK41" s="79"/>
      <c r="BL41" s="77"/>
      <c r="BM41" s="77"/>
      <c r="BN41" s="80">
        <f>IF($C41="",ROUND(MIN(1,IF(Input!$A$11="Weekly",BL41/(Formulas!$A$3*1),BL41/(Formulas!$A$3*2))),1),IF(TEXT(ISNUMBER($C41),"#####")="False",ROUND(MIN(1,IF(Input!$A$11="Weekly",BL41/(Formulas!$A$3*1),BL41/(Formulas!$A$3*2))),1),ROUND(MIN(1,IF(Input!$A$11="Weekly",BL41/(Formulas!$A$3*1),BL41/(Formulas!$A$3*2))),1)*$C41))</f>
        <v>0</v>
      </c>
      <c r="BO41" s="79"/>
      <c r="BP41" s="77"/>
      <c r="BQ41" s="77"/>
      <c r="BR41" s="80">
        <f>IF($C41="",ROUND(MIN(1,IF(Input!$A$11="Weekly",BP41/(Formulas!$A$3*1),BP41/(Formulas!$A$3*2))),1),IF(TEXT(ISNUMBER($C41),"#####")="False",ROUND(MIN(1,IF(Input!$A$11="Weekly",BP41/(Formulas!$A$3*1),BP41/(Formulas!$A$3*2))),1),ROUND(MIN(1,IF(Input!$A$11="Weekly",BP41/(Formulas!$A$3*1),BP41/(Formulas!$A$3*2))),1)*$C41))</f>
        <v>0</v>
      </c>
      <c r="BS41" s="79"/>
      <c r="BT41" s="77"/>
      <c r="BU41" s="77"/>
      <c r="BV41" s="80">
        <f>IF($C41="",ROUND(MIN(1,IF(Input!$A$11="Weekly",BT41/(Formulas!$A$3*1),BT41/(Formulas!$A$3*2))),1),IF(TEXT(ISNUMBER($C41),"#####")="False",ROUND(MIN(1,IF(Input!$A$11="Weekly",BT41/(Formulas!$A$3*1),BT41/(Formulas!$A$3*2))),1),ROUND(MIN(1,IF(Input!$A$11="Weekly",BT41/(Formulas!$A$3*1),BT41/(Formulas!$A$3*2))),1)*$C41))</f>
        <v>0</v>
      </c>
      <c r="BW41" s="79"/>
      <c r="BX41" s="77"/>
      <c r="BY41" s="77"/>
      <c r="BZ41" s="80">
        <f>IF($C41="",ROUND(MIN(1,IF(Input!$A$11="Weekly",BX41/(Formulas!$A$3*1),BX41/(Formulas!$A$3*2))),1),IF(TEXT(ISNUMBER($C41),"#####")="False",ROUND(MIN(1,IF(Input!$A$11="Weekly",BX41/(Formulas!$A$3*1),BX41/(Formulas!$A$3*2))),1),ROUND(MIN(1,IF(Input!$A$11="Weekly",BX41/(Formulas!$A$3*1),BX41/(Formulas!$A$3*2))),1)*$C41))</f>
        <v>0</v>
      </c>
      <c r="CA41" s="79"/>
      <c r="CB41" s="77"/>
      <c r="CC41" s="77"/>
      <c r="CD41" s="80">
        <f>IF($C41="",ROUND(MIN(1,IF(Input!$A$11="Weekly",CB41/(Formulas!$A$3*1),CB41/(Formulas!$A$3*2))),1),IF(TEXT(ISNUMBER($C41),"#####")="False",ROUND(MIN(1,IF(Input!$A$11="Weekly",CB41/(Formulas!$A$3*1),CB41/(Formulas!$A$3*2))),1),ROUND(MIN(1,IF(Input!$A$11="Weekly",CB41/(Formulas!$A$3*1),CB41/(Formulas!$A$3*2))),1)*$C41))</f>
        <v>0</v>
      </c>
      <c r="CE41" s="79"/>
      <c r="CF41" s="77"/>
      <c r="CG41" s="77"/>
      <c r="CH41" s="80">
        <f>IF($C41="",ROUND(MIN(1,IF(Input!$A$11="Weekly",CF41/(Formulas!$A$3*1),CF41/(Formulas!$A$3*2))),1),IF(TEXT(ISNUMBER($C41),"#####")="False",ROUND(MIN(1,IF(Input!$A$11="Weekly",CF41/(Formulas!$A$3*1),CF41/(Formulas!$A$3*2))),1),ROUND(MIN(1,IF(Input!$A$11="Weekly",CF41/(Formulas!$A$3*1),CF41/(Formulas!$A$3*2))),1)*$C41))</f>
        <v>0</v>
      </c>
      <c r="CI41" s="79"/>
      <c r="CJ41" s="77"/>
      <c r="CK41" s="77"/>
      <c r="CL41" s="80">
        <f>IF($C41="",ROUND(MIN(1,IF(Input!$A$11="Weekly",CJ41/(Formulas!$A$3*1),CJ41/(Formulas!$A$3*2))),1),IF(TEXT(ISNUMBER($C41),"#####")="False",ROUND(MIN(1,IF(Input!$A$11="Weekly",CJ41/(Formulas!$A$3*1),CJ41/(Formulas!$A$3*2))),1),ROUND(MIN(1,IF(Input!$A$11="Weekly",CJ41/(Formulas!$A$3*1),CJ41/(Formulas!$A$3*2))),1)*$C41))</f>
        <v>0</v>
      </c>
      <c r="CM41" s="79"/>
      <c r="CN41" s="77"/>
      <c r="CO41" s="77"/>
      <c r="CP41" s="80">
        <f>IF($C41="",ROUND(MIN(1,IF(Input!$A$11="Weekly",CN41/(Formulas!$A$3*1),CN41/(Formulas!$A$3*2))),1),IF(TEXT(ISNUMBER($C41),"#####")="False",ROUND(MIN(1,IF(Input!$A$11="Weekly",CN41/(Formulas!$A$3*1),CN41/(Formulas!$A$3*2))),1),ROUND(MIN(1,IF(Input!$A$11="Weekly",CN41/(Formulas!$A$3*1),CN41/(Formulas!$A$3*2))),1)*$C41))</f>
        <v>0</v>
      </c>
      <c r="CQ41" s="79"/>
      <c r="CR41" s="77"/>
      <c r="CS41" s="77"/>
      <c r="CT41" s="80">
        <f>IF($C41="",ROUND(MIN(1,IF(Input!$A$11="Weekly",CR41/(Formulas!$A$3*1),CR41/(Formulas!$A$3*2))),1),IF(TEXT(ISNUMBER($C41),"#####")="False",ROUND(MIN(1,IF(Input!$A$11="Weekly",CR41/(Formulas!$A$3*1),CR41/(Formulas!$A$3*2))),1),ROUND(MIN(1,IF(Input!$A$11="Weekly",CR41/(Formulas!$A$3*1),CR41/(Formulas!$A$3*2))),1)*$C41))</f>
        <v>0</v>
      </c>
      <c r="CU41" s="79"/>
      <c r="CV41" s="77"/>
      <c r="CW41" s="77"/>
      <c r="CX41" s="80">
        <f>IF($C41="",ROUND(MIN(1,IF(Input!$A$11="Weekly",CV41/(Formulas!$A$3*1),CV41/(Formulas!$A$3*2))),1),IF(TEXT(ISNUMBER($C41),"#####")="False",ROUND(MIN(1,IF(Input!$A$11="Weekly",CV41/(Formulas!$A$3*1),CV41/(Formulas!$A$3*2))),1),ROUND(MIN(1,IF(Input!$A$11="Weekly",CV41/(Formulas!$A$3*1),CV41/(Formulas!$A$3*2))),1)*$C41))</f>
        <v>0</v>
      </c>
      <c r="CY41" s="79"/>
      <c r="CZ41" s="77"/>
      <c r="DA41" s="77"/>
      <c r="DB41" s="80">
        <f>IF($C41="",ROUND(MIN(1,IF(Input!$A$11="Weekly",CZ41/(Formulas!$A$3*1),CZ41/(Formulas!$A$3*2))),1),IF(TEXT(ISNUMBER($C41),"#####")="False",ROUND(MIN(1,IF(Input!$A$11="Weekly",CZ41/(Formulas!$A$3*1),CZ41/(Formulas!$A$3*2))),1),ROUND(MIN(1,IF(Input!$A$11="Weekly",CZ41/(Formulas!$A$3*1),CZ41/(Formulas!$A$3*2))),1)*$C41))</f>
        <v>0</v>
      </c>
      <c r="DC41" s="79"/>
      <c r="DD41" s="77"/>
      <c r="DE41" s="77"/>
      <c r="DF41" s="80">
        <f>IF($C41="",ROUND(MIN(1,IF(Input!$A$11="Weekly",DD41/(Formulas!$A$3*1),DD41/(Formulas!$A$3*2))),1),IF(TEXT(ISNUMBER($C41),"#####")="False",ROUND(MIN(1,IF(Input!$A$11="Weekly",DD41/(Formulas!$A$3*1),DD41/(Formulas!$A$3*2))),1),ROUND(MIN(1,IF(Input!$A$11="Weekly",DD41/(Formulas!$A$3*1),DD41/(Formulas!$A$3*2))),1)*$C41))</f>
        <v>0</v>
      </c>
      <c r="DG41" s="79"/>
      <c r="DH41" s="77"/>
      <c r="DI41" s="77"/>
      <c r="DJ41" s="80">
        <f>IF($C41="",ROUND(MIN(1,IF(Input!$A$11="Weekly",DH41/(Formulas!$A$3*1),DH41/(Formulas!$A$3*2))),1),IF(TEXT(ISNUMBER($C41),"#####")="False",ROUND(MIN(1,IF(Input!$A$11="Weekly",DH41/(Formulas!$A$3*1),DH41/(Formulas!$A$3*2))),1),ROUND(MIN(1,IF(Input!$A$11="Weekly",DH41/(Formulas!$A$3*1),DH41/(Formulas!$A$3*2))),1)*$C41))</f>
        <v>0</v>
      </c>
      <c r="DK41" s="79"/>
      <c r="DL41" s="77"/>
      <c r="DM41" s="77"/>
      <c r="DN41" s="80">
        <f>IF($C41="",ROUND(MIN(1,IF(Input!$A$11="Weekly",DL41/(Formulas!$A$3*1),DL41/(Formulas!$A$3*2))),1),IF(TEXT(ISNUMBER($C41),"#####")="False",ROUND(MIN(1,IF(Input!$A$11="Weekly",DL41/(Formulas!$A$3*1),DL41/(Formulas!$A$3*2))),1),ROUND(MIN(1,IF(Input!$A$11="Weekly",DL41/(Formulas!$A$3*1),DL41/(Formulas!$A$3*2))),1)*$C41))</f>
        <v>0</v>
      </c>
      <c r="DO41" s="79"/>
      <c r="DP41" s="77"/>
      <c r="DQ41" s="77"/>
      <c r="DR41" s="80">
        <f>IF($C41="",ROUND(MIN(1,IF(Input!$A$11="Weekly",DP41/(Formulas!$A$3*1),DP41/(Formulas!$A$3*2))),1),IF(TEXT(ISNUMBER($C41),"#####")="False",ROUND(MIN(1,IF(Input!$A$11="Weekly",DP41/(Formulas!$A$3*1),DP41/(Formulas!$A$3*2))),1),ROUND(MIN(1,IF(Input!$A$11="Weekly",DP41/(Formulas!$A$3*1),DP41/(Formulas!$A$3*2))),1)*$C41))</f>
        <v>0</v>
      </c>
      <c r="DS41" s="79"/>
      <c r="DT41" s="77"/>
      <c r="DU41" s="77"/>
      <c r="DV41" s="80">
        <f>IF($C41="",ROUND(MIN(1,IF(Input!$A$11="Weekly",DT41/(Formulas!$A$3*1),DT41/(Formulas!$A$3*2))),1),IF(TEXT(ISNUMBER($C41),"#####")="False",ROUND(MIN(1,IF(Input!$A$11="Weekly",DT41/(Formulas!$A$3*1),DT41/(Formulas!$A$3*2))),1),ROUND(MIN(1,IF(Input!$A$11="Weekly",DT41/(Formulas!$A$3*1),DT41/(Formulas!$A$3*2))),1)*$C41))</f>
        <v>0</v>
      </c>
      <c r="DW41" s="79"/>
      <c r="DX41" s="77"/>
      <c r="DY41" s="77"/>
      <c r="DZ41" s="80">
        <f>IF($C41="",ROUND(MIN(1,IF(Input!$A$11="Weekly",DX41/(Formulas!$A$3*1),DX41/(Formulas!$A$3*2))),1),IF(TEXT(ISNUMBER($C41),"#####")="False",ROUND(MIN(1,IF(Input!$A$11="Weekly",DX41/(Formulas!$A$3*1),DX41/(Formulas!$A$3*2))),1),ROUND(MIN(1,IF(Input!$A$11="Weekly",DX41/(Formulas!$A$3*1),DX41/(Formulas!$A$3*2))),1)*$C41))</f>
        <v>0</v>
      </c>
      <c r="EA41" s="79"/>
      <c r="EB41" s="77"/>
      <c r="EC41" s="77"/>
      <c r="ED41" s="80">
        <f>IF($C41="",ROUND(MIN(1,IF(Input!$A$11="Weekly",EB41/(Formulas!$A$3*1),EB41/(Formulas!$A$3*2))),1),IF(TEXT(ISNUMBER($C41),"#####")="False",ROUND(MIN(1,IF(Input!$A$11="Weekly",EB41/(Formulas!$A$3*1),EB41/(Formulas!$A$3*2))),1),ROUND(MIN(1,IF(Input!$A$11="Weekly",EB41/(Formulas!$A$3*1),EB41/(Formulas!$A$3*2))),1)*$C41))</f>
        <v>0</v>
      </c>
      <c r="EE41" s="79"/>
      <c r="EF41" s="77"/>
      <c r="EG41" s="77"/>
      <c r="EH41" s="80">
        <f>IF($C41="",ROUND(MIN(1,IF(Input!$A$11="Weekly",EF41/(Formulas!$A$3*1),EF41/(Formulas!$A$3*2))),1),IF(TEXT(ISNUMBER($C41),"#####")="False",ROUND(MIN(1,IF(Input!$A$11="Weekly",EF41/(Formulas!$A$3*1),EF41/(Formulas!$A$3*2))),1),ROUND(MIN(1,IF(Input!$A$11="Weekly",EF41/(Formulas!$A$3*1),EF41/(Formulas!$A$3*2))),1)*$C41))</f>
        <v>0</v>
      </c>
      <c r="EI41" s="79"/>
      <c r="EJ41" s="77"/>
      <c r="EK41" s="77"/>
      <c r="EL41" s="80">
        <f>IF($C41="",ROUND(MIN(1,IF(Input!$A$11="Weekly",EJ41/(Formulas!$A$3*1),EJ41/(Formulas!$A$3*2))),1),IF(TEXT(ISNUMBER($C41),"#####")="False",ROUND(MIN(1,IF(Input!$A$11="Weekly",EJ41/(Formulas!$A$3*1),EJ41/(Formulas!$A$3*2))),1),ROUND(MIN(1,IF(Input!$A$11="Weekly",EJ41/(Formulas!$A$3*1),EJ41/(Formulas!$A$3*2))),1)*$C41))</f>
        <v>0</v>
      </c>
      <c r="EM41" s="79"/>
      <c r="EN41" s="77"/>
      <c r="EO41" s="77"/>
      <c r="EP41" s="80">
        <f>IF($C41="",ROUND(MIN(1,IF(Input!$A$11="Weekly",EN41/(Formulas!$A$3*1),EN41/(Formulas!$A$3*2))),1),IF(TEXT(ISNUMBER($C41),"#####")="False",ROUND(MIN(1,IF(Input!$A$11="Weekly",EN41/(Formulas!$A$3*1),EN41/(Formulas!$A$3*2))),1),ROUND(MIN(1,IF(Input!$A$11="Weekly",EN41/(Formulas!$A$3*1),EN41/(Formulas!$A$3*2))),1)*$C41))</f>
        <v>0</v>
      </c>
      <c r="EQ41" s="79"/>
      <c r="ER41" s="77"/>
      <c r="ES41" s="77"/>
      <c r="ET41" s="80">
        <f>IF($C41="",ROUND(MIN(1,IF(Input!$A$11="Weekly",ER41/(Formulas!$A$3*1),ER41/(Formulas!$A$3*2))),1),IF(TEXT(ISNUMBER($C41),"#####")="False",ROUND(MIN(1,IF(Input!$A$11="Weekly",ER41/(Formulas!$A$3*1),ER41/(Formulas!$A$3*2))),1),ROUND(MIN(1,IF(Input!$A$11="Weekly",ER41/(Formulas!$A$3*1),ER41/(Formulas!$A$3*2))),1)*$C41))</f>
        <v>0</v>
      </c>
      <c r="EU41" s="79"/>
      <c r="EV41" s="77"/>
      <c r="EW41" s="77"/>
      <c r="EX41" s="80">
        <f>IF($C41="",ROUND(MIN(1,IF(Input!$A$11="Weekly",EV41/(Formulas!$A$3*1),EV41/(Formulas!$A$3*2))),1),IF(TEXT(ISNUMBER($C41),"#####")="False",ROUND(MIN(1,IF(Input!$A$11="Weekly",EV41/(Formulas!$A$3*1),EV41/(Formulas!$A$3*2))),1),ROUND(MIN(1,IF(Input!$A$11="Weekly",EV41/(Formulas!$A$3*1),EV41/(Formulas!$A$3*2))),1)*$C41))</f>
        <v>0</v>
      </c>
      <c r="EY41" s="79"/>
      <c r="EZ41" s="77"/>
      <c r="FA41" s="77"/>
      <c r="FB41" s="80">
        <f>IF($C41="",ROUND(MIN(1,IF(Input!$A$11="Weekly",EZ41/(Formulas!$A$3*1),EZ41/(Formulas!$A$3*2))),1),IF(TEXT(ISNUMBER($C41),"#####")="False",ROUND(MIN(1,IF(Input!$A$11="Weekly",EZ41/(Formulas!$A$3*1),EZ41/(Formulas!$A$3*2))),1),ROUND(MIN(1,IF(Input!$A$11="Weekly",EZ41/(Formulas!$A$3*1),EZ41/(Formulas!$A$3*2))),1)*$C41))</f>
        <v>0</v>
      </c>
      <c r="FC41" s="79"/>
      <c r="FD41" s="77"/>
      <c r="FE41" s="77"/>
      <c r="FF41" s="80">
        <f>IF($C41="",ROUND(MIN(1,IF(Input!$A$11="Weekly",FD41/(Formulas!$A$3*1),FD41/(Formulas!$A$3*2))),1),IF(TEXT(ISNUMBER($C41),"#####")="False",ROUND(MIN(1,IF(Input!$A$11="Weekly",FD41/(Formulas!$A$3*1),FD41/(Formulas!$A$3*2))),1),ROUND(MIN(1,IF(Input!$A$11="Weekly",FD41/(Formulas!$A$3*1),FD41/(Formulas!$A$3*2))),1)*$C41))</f>
        <v>0</v>
      </c>
      <c r="FG41" s="79"/>
      <c r="FH41" s="77"/>
      <c r="FI41" s="77"/>
      <c r="FJ41" s="80">
        <f>IF($C41="",ROUND(MIN(1,IF(Input!$A$11="Weekly",FH41/(Formulas!$A$3*1),FH41/(Formulas!$A$3*2))),1),IF(TEXT(ISNUMBER($C41),"#####")="False",ROUND(MIN(1,IF(Input!$A$11="Weekly",FH41/(Formulas!$A$3*1),FH41/(Formulas!$A$3*2))),1),ROUND(MIN(1,IF(Input!$A$11="Weekly",FH41/(Formulas!$A$3*1),FH41/(Formulas!$A$3*2))),1)*$C41))</f>
        <v>0</v>
      </c>
      <c r="FK41" s="79"/>
      <c r="FL41" s="77"/>
      <c r="FM41" s="77"/>
      <c r="FN41" s="80">
        <f>IF($C41="",ROUND(MIN(1,IF(Input!$A$11="Weekly",FL41/(Formulas!$A$3*1),FL41/(Formulas!$A$3*2))),1),IF(TEXT(ISNUMBER($C41),"#####")="False",ROUND(MIN(1,IF(Input!$A$11="Weekly",FL41/(Formulas!$A$3*1),FL41/(Formulas!$A$3*2))),1),ROUND(MIN(1,IF(Input!$A$11="Weekly",FL41/(Formulas!$A$3*1),FL41/(Formulas!$A$3*2))),1)*$C41))</f>
        <v>0</v>
      </c>
      <c r="FO41" s="79"/>
      <c r="FP41" s="77"/>
      <c r="FQ41" s="77"/>
      <c r="FR41" s="80">
        <f>IF($C41="",ROUND(MIN(1,IF(Input!$A$11="Weekly",FP41/(Formulas!$A$3*1),FP41/(Formulas!$A$3*2))),1),IF(TEXT(ISNUMBER($C41),"#####")="False",ROUND(MIN(1,IF(Input!$A$11="Weekly",FP41/(Formulas!$A$3*1),FP41/(Formulas!$A$3*2))),1),ROUND(MIN(1,IF(Input!$A$11="Weekly",FP41/(Formulas!$A$3*1),FP41/(Formulas!$A$3*2))),1)*$C41))</f>
        <v>0</v>
      </c>
      <c r="FS41" s="79"/>
      <c r="FT41" s="77"/>
      <c r="FU41" s="77"/>
      <c r="FV41" s="80">
        <f>IF($C41="",ROUND(MIN(1,IF(Input!$A$11="Weekly",FT41/(Formulas!$A$3*1),FT41/(Formulas!$A$3*2))),1),IF(TEXT(ISNUMBER($C41),"#####")="False",ROUND(MIN(1,IF(Input!$A$11="Weekly",FT41/(Formulas!$A$3*1),FT41/(Formulas!$A$3*2))),1),ROUND(MIN(1,IF(Input!$A$11="Weekly",FT41/(Formulas!$A$3*1),FT41/(Formulas!$A$3*2))),1)*$C41))</f>
        <v>0</v>
      </c>
      <c r="FW41" s="79"/>
      <c r="FX41" s="77"/>
      <c r="FY41" s="77"/>
      <c r="FZ41" s="80">
        <f>IF($C41="",ROUND(MIN(1,IF(Input!$A$11="Weekly",FX41/(Formulas!$A$3*1),FX41/(Formulas!$A$3*2))),1),IF(TEXT(ISNUMBER($C41),"#####")="False",ROUND(MIN(1,IF(Input!$A$11="Weekly",FX41/(Formulas!$A$3*1),FX41/(Formulas!$A$3*2))),1),ROUND(MIN(1,IF(Input!$A$11="Weekly",FX41/(Formulas!$A$3*1),FX41/(Formulas!$A$3*2))),1)*$C41))</f>
        <v>0</v>
      </c>
      <c r="GA41" s="79"/>
      <c r="GB41" s="77"/>
      <c r="GC41" s="77"/>
      <c r="GD41" s="80">
        <f>IF($C41="",ROUND(MIN(1,IF(Input!$A$11="Weekly",GB41/(Formulas!$A$3*1),GB41/(Formulas!$A$3*2))),1),IF(TEXT(ISNUMBER($C41),"#####")="False",ROUND(MIN(1,IF(Input!$A$11="Weekly",GB41/(Formulas!$A$3*1),GB41/(Formulas!$A$3*2))),1),ROUND(MIN(1,IF(Input!$A$11="Weekly",GB41/(Formulas!$A$3*1),GB41/(Formulas!$A$3*2))),1)*$C41))</f>
        <v>0</v>
      </c>
      <c r="GE41" s="79"/>
      <c r="GF41" s="77"/>
      <c r="GG41" s="77"/>
      <c r="GH41" s="80">
        <f>IF($C41="",ROUND(MIN(1,IF(Input!$A$11="Weekly",GF41/(Formulas!$A$3*1),GF41/(Formulas!$A$3*2))),1),IF(TEXT(ISNUMBER($C41),"#####")="False",ROUND(MIN(1,IF(Input!$A$11="Weekly",GF41/(Formulas!$A$3*1),GF41/(Formulas!$A$3*2))),1),ROUND(MIN(1,IF(Input!$A$11="Weekly",GF41/(Formulas!$A$3*1),GF41/(Formulas!$A$3*2))),1)*$C41))</f>
        <v>0</v>
      </c>
      <c r="GI41" s="79"/>
      <c r="GJ41" s="77"/>
      <c r="GK41" s="77"/>
      <c r="GL41" s="80">
        <f>IF($C41="",ROUND(MIN(1,IF(Input!$A$11="Weekly",GJ41/(Formulas!$A$3*1),GJ41/(Formulas!$A$3*2))),1),IF(TEXT(ISNUMBER($C41),"#####")="False",ROUND(MIN(1,IF(Input!$A$11="Weekly",GJ41/(Formulas!$A$3*1),GJ41/(Formulas!$A$3*2))),1),ROUND(MIN(1,IF(Input!$A$11="Weekly",GJ41/(Formulas!$A$3*1),GJ41/(Formulas!$A$3*2))),1)*$C41))</f>
        <v>0</v>
      </c>
      <c r="GM41" s="79"/>
      <c r="GN41" s="77"/>
      <c r="GO41" s="77"/>
      <c r="GP41" s="80">
        <f>IF($C41="",ROUND(MIN(1,IF(Input!$A$11="Weekly",GN41/(Formulas!$A$3*1),GN41/(Formulas!$A$3*2))),1),IF(TEXT(ISNUMBER($C41),"#####")="False",ROUND(MIN(1,IF(Input!$A$11="Weekly",GN41/(Formulas!$A$3*1),GN41/(Formulas!$A$3*2))),1),ROUND(MIN(1,IF(Input!$A$11="Weekly",GN41/(Formulas!$A$3*1),GN41/(Formulas!$A$3*2))),1)*$C41))</f>
        <v>0</v>
      </c>
      <c r="GQ41" s="79"/>
      <c r="GR41" s="77"/>
      <c r="GS41" s="77"/>
      <c r="GT41" s="80">
        <f>IF($C41="",ROUND(MIN(1,IF(Input!$A$11="Weekly",GR41/(Formulas!$A$3*1),GR41/(Formulas!$A$3*2))),1),IF(TEXT(ISNUMBER($C41),"#####")="False",ROUND(MIN(1,IF(Input!$A$11="Weekly",GR41/(Formulas!$A$3*1),GR41/(Formulas!$A$3*2))),1),ROUND(MIN(1,IF(Input!$A$11="Weekly",GR41/(Formulas!$A$3*1),GR41/(Formulas!$A$3*2))),1)*$C41))</f>
        <v>0</v>
      </c>
      <c r="GU41" s="79"/>
      <c r="GV41" s="77"/>
      <c r="GW41" s="77"/>
      <c r="GX41" s="80">
        <f>IF($C41="",ROUND(MIN(1,IF(Input!$A$11="Weekly",GV41/(Formulas!$A$3*1),GV41/(Formulas!$A$3*2))),1),IF(TEXT(ISNUMBER($C41),"#####")="False",ROUND(MIN(1,IF(Input!$A$11="Weekly",GV41/(Formulas!$A$3*1),GV41/(Formulas!$A$3*2))),1),ROUND(MIN(1,IF(Input!$A$11="Weekly",GV41/(Formulas!$A$3*1),GV41/(Formulas!$A$3*2))),1)*$C41))</f>
        <v>0</v>
      </c>
      <c r="GY41" s="79"/>
      <c r="GZ41" s="77"/>
      <c r="HA41" s="77"/>
      <c r="HB41" s="80">
        <f>IF($C41="",ROUND(MIN(1,IF(Input!$A$11="Weekly",GZ41/(Formulas!$A$3*1),GZ41/(Formulas!$A$3*2))),1),IF(TEXT(ISNUMBER($C41),"#####")="False",ROUND(MIN(1,IF(Input!$A$11="Weekly",GZ41/(Formulas!$A$3*1),GZ41/(Formulas!$A$3*2))),1),ROUND(MIN(1,IF(Input!$A$11="Weekly",GZ41/(Formulas!$A$3*1),GZ41/(Formulas!$A$3*2))),1)*$C41))</f>
        <v>0</v>
      </c>
      <c r="HC41" s="79"/>
      <c r="HD41" s="77"/>
      <c r="HE41" s="77"/>
      <c r="HF41" s="80">
        <f>IF($C41="",ROUND(MIN(1,IF(Input!$A$11="Weekly",HD41/(Formulas!$A$3*1),HD41/(Formulas!$A$3*2))),1),IF(TEXT(ISNUMBER($C41),"#####")="False",ROUND(MIN(1,IF(Input!$A$11="Weekly",HD41/(Formulas!$A$3*1),HD41/(Formulas!$A$3*2))),1),ROUND(MIN(1,IF(Input!$A$11="Weekly",HD41/(Formulas!$A$3*1),HD41/(Formulas!$A$3*2))),1)*$C41))</f>
        <v>0</v>
      </c>
      <c r="HG41" s="79"/>
      <c r="HH41" s="35"/>
      <c r="HI41" s="35">
        <f t="shared" si="0"/>
        <v>0</v>
      </c>
      <c r="HJ41" s="35"/>
      <c r="HK41" s="35">
        <f t="shared" si="1"/>
        <v>0</v>
      </c>
      <c r="HL41" s="35"/>
      <c r="HM41" s="35">
        <f t="shared" si="2"/>
        <v>0</v>
      </c>
      <c r="HN41" s="35"/>
      <c r="HO41" s="35">
        <f t="shared" si="3"/>
        <v>0</v>
      </c>
      <c r="HP41" s="35"/>
      <c r="HQ41" s="35"/>
      <c r="HR41" s="35"/>
      <c r="HS41" s="35"/>
      <c r="HT41" s="35"/>
    </row>
    <row r="42" spans="2:228" x14ac:dyDescent="0.25">
      <c r="B42" s="74"/>
      <c r="D42" s="77"/>
      <c r="E42" s="77"/>
      <c r="F42" s="80">
        <f>IF($C42="",ROUND(MIN(1,IF(Input!$A$11="Weekly",D42/(Formulas!$A$3*1),D42/(Formulas!$A$3*2))),1),IF(TEXT(ISNUMBER($C42),"#####")="False",ROUND(MIN(1,IF(Input!$A$11="Weekly",D42/(Formulas!$A$3*1),D42/(Formulas!$A$3*2))),1),ROUND(MIN(1,IF(Input!$A$11="Weekly",D42/(Formulas!$A$3*1),D42/(Formulas!$A$3*2))),1)*$C42))</f>
        <v>0</v>
      </c>
      <c r="G42" s="101"/>
      <c r="H42" s="77"/>
      <c r="I42" s="77"/>
      <c r="J42" s="80">
        <f>IF($C42="",ROUND(MIN(1,IF(Input!$A$11="Weekly",H42/(Formulas!$A$3*1),H42/(Formulas!$A$3*2))),1),IF(TEXT(ISNUMBER($C42),"#####")="False",ROUND(MIN(1,IF(Input!$A$11="Weekly",H42/(Formulas!$A$3*1),H42/(Formulas!$A$3*2))),1),ROUND(MIN(1,IF(Input!$A$11="Weekly",H42/(Formulas!$A$3*1),H42/(Formulas!$A$3*2))),1)*$C42))</f>
        <v>0</v>
      </c>
      <c r="K42" s="101"/>
      <c r="L42" s="77"/>
      <c r="M42" s="77"/>
      <c r="N42" s="80">
        <f>IF($C42="",ROUND(MIN(1,IF(Input!$A$11="Weekly",L42/(Formulas!$A$3*1),L42/(Formulas!$A$3*2))),1),IF(TEXT(ISNUMBER($C42),"#####")="False",ROUND(MIN(1,IF(Input!$A$11="Weekly",L42/(Formulas!$A$3*1),L42/(Formulas!$A$3*2))),1),ROUND(MIN(1,IF(Input!$A$11="Weekly",L42/(Formulas!$A$3*1),L42/(Formulas!$A$3*2))),1)*$C42))</f>
        <v>0</v>
      </c>
      <c r="O42" s="101"/>
      <c r="P42" s="77"/>
      <c r="Q42" s="77"/>
      <c r="R42" s="80">
        <f>IF($C42="",ROUND(MIN(1,IF(Input!$A$11="Weekly",P42/(Formulas!$A$3*1),P42/(Formulas!$A$3*2))),1),IF(TEXT(ISNUMBER($C42),"#####")="False",ROUND(MIN(1,IF(Input!$A$11="Weekly",P42/(Formulas!$A$3*1),P42/(Formulas!$A$3*2))),1),ROUND(MIN(1,IF(Input!$A$11="Weekly",P42/(Formulas!$A$3*1),P42/(Formulas!$A$3*2))),1)*$C42))</f>
        <v>0</v>
      </c>
      <c r="S42" s="101"/>
      <c r="T42" s="77"/>
      <c r="U42" s="77"/>
      <c r="V42" s="80">
        <f>IF($C42="",ROUND(MIN(1,IF(Input!$A$11="Weekly",T42/(Formulas!$A$3*1),T42/(Formulas!$A$3*2))),1),IF(TEXT(ISNUMBER($C42),"#####")="False",ROUND(MIN(1,IF(Input!$A$11="Weekly",T42/(Formulas!$A$3*1),T42/(Formulas!$A$3*2))),1),ROUND(MIN(1,IF(Input!$A$11="Weekly",T42/(Formulas!$A$3*1),T42/(Formulas!$A$3*2))),1)*$C42))</f>
        <v>0</v>
      </c>
      <c r="W42" s="79"/>
      <c r="X42" s="77"/>
      <c r="Y42" s="77"/>
      <c r="Z42" s="80">
        <f>IF($C42="",ROUND(MIN(1,IF(Input!$A$11="Weekly",X42/(Formulas!$A$3*1),X42/(Formulas!$A$3*2))),1),IF(TEXT(ISNUMBER($C42),"#####")="False",ROUND(MIN(1,IF(Input!$A$11="Weekly",X42/(Formulas!$A$3*1),X42/(Formulas!$A$3*2))),1),ROUND(MIN(1,IF(Input!$A$11="Weekly",X42/(Formulas!$A$3*1),X42/(Formulas!$A$3*2))),1)*$C42))</f>
        <v>0</v>
      </c>
      <c r="AA42" s="101"/>
      <c r="AB42" s="77"/>
      <c r="AC42" s="77"/>
      <c r="AD42" s="80">
        <f>IF($C42="",ROUND(MIN(1,IF(Input!$A$11="Weekly",AB42/(Formulas!$A$3*1),AB42/(Formulas!$A$3*2))),1),IF(TEXT(ISNUMBER($C42),"#####")="False",ROUND(MIN(1,IF(Input!$A$11="Weekly",AB42/(Formulas!$A$3*1),AB42/(Formulas!$A$3*2))),1),ROUND(MIN(1,IF(Input!$A$11="Weekly",AB42/(Formulas!$A$3*1),AB42/(Formulas!$A$3*2))),1)*$C42))</f>
        <v>0</v>
      </c>
      <c r="AE42" s="101"/>
      <c r="AF42" s="77"/>
      <c r="AG42" s="77"/>
      <c r="AH42" s="80">
        <f>IF($C42="",ROUND(MIN(1,IF(Input!$A$11="Weekly",AF42/(Formulas!$A$3*1),AF42/(Formulas!$A$3*2))),1),IF(TEXT(ISNUMBER($C42),"#####")="False",ROUND(MIN(1,IF(Input!$A$11="Weekly",AF42/(Formulas!$A$3*1),AF42/(Formulas!$A$3*2))),1),ROUND(MIN(1,IF(Input!$A$11="Weekly",AF42/(Formulas!$A$3*1),AF42/(Formulas!$A$3*2))),1)*$C42))</f>
        <v>0</v>
      </c>
      <c r="AI42" s="101"/>
      <c r="AJ42" s="77"/>
      <c r="AK42" s="77"/>
      <c r="AL42" s="80">
        <f>IF($C42="",ROUND(MIN(1,IF(Input!$A$11="Weekly",AJ42/(Formulas!$A$3*1),AJ42/(Formulas!$A$3*2))),1),IF(TEXT(ISNUMBER($C42),"#####")="False",ROUND(MIN(1,IF(Input!$A$11="Weekly",AJ42/(Formulas!$A$3*1),AJ42/(Formulas!$A$3*2))),1),ROUND(MIN(1,IF(Input!$A$11="Weekly",AJ42/(Formulas!$A$3*1),AJ42/(Formulas!$A$3*2))),1)*$C42))</f>
        <v>0</v>
      </c>
      <c r="AM42" s="79"/>
      <c r="AN42" s="77"/>
      <c r="AO42" s="77"/>
      <c r="AP42" s="80">
        <f>IF($C42="",ROUND(MIN(1,IF(Input!$A$11="Weekly",AN42/(Formulas!$A$3*1),AN42/(Formulas!$A$3*2))),1),IF(TEXT(ISNUMBER($C42),"#####")="False",ROUND(MIN(1,IF(Input!$A$11="Weekly",AN42/(Formulas!$A$3*1),AN42/(Formulas!$A$3*2))),1),ROUND(MIN(1,IF(Input!$A$11="Weekly",AN42/(Formulas!$A$3*1),AN42/(Formulas!$A$3*2))),1)*$C42))</f>
        <v>0</v>
      </c>
      <c r="AQ42" s="79"/>
      <c r="AR42" s="77"/>
      <c r="AS42" s="77"/>
      <c r="AT42" s="80">
        <f>IF($C42="",ROUND(MIN(1,IF(Input!$A$11="Weekly",AR42/(Formulas!$A$3*1),AR42/(Formulas!$A$3*2))),1),IF(TEXT(ISNUMBER($C42),"#####")="False",ROUND(MIN(1,IF(Input!$A$11="Weekly",AR42/(Formulas!$A$3*1),AR42/(Formulas!$A$3*2))),1),ROUND(MIN(1,IF(Input!$A$11="Weekly",AR42/(Formulas!$A$3*1),AR42/(Formulas!$A$3*2))),1)*$C42))</f>
        <v>0</v>
      </c>
      <c r="AU42" s="79"/>
      <c r="AV42" s="77"/>
      <c r="AW42" s="77"/>
      <c r="AX42" s="80">
        <f>IF($C42="",ROUND(MIN(1,IF(Input!$A$11="Weekly",AV42/(Formulas!$A$3*1),AV42/(Formulas!$A$3*2))),1),IF(TEXT(ISNUMBER($C42),"#####")="False",ROUND(MIN(1,IF(Input!$A$11="Weekly",AV42/(Formulas!$A$3*1),AV42/(Formulas!$A$3*2))),1),ROUND(MIN(1,IF(Input!$A$11="Weekly",AV42/(Formulas!$A$3*1),AV42/(Formulas!$A$3*2))),1)*$C42))</f>
        <v>0</v>
      </c>
      <c r="AY42" s="79"/>
      <c r="AZ42" s="77"/>
      <c r="BA42" s="77"/>
      <c r="BB42" s="80">
        <f>IF($C42="",ROUND(MIN(1,IF(Input!$A$11="Weekly",AZ42/(Formulas!$A$3*1),AZ42/(Formulas!$A$3*2))),1),IF(TEXT(ISNUMBER($C42),"#####")="False",ROUND(MIN(1,IF(Input!$A$11="Weekly",AZ42/(Formulas!$A$3*1),AZ42/(Formulas!$A$3*2))),1),ROUND(MIN(1,IF(Input!$A$11="Weekly",AZ42/(Formulas!$A$3*1),AZ42/(Formulas!$A$3*2))),1)*$C42))</f>
        <v>0</v>
      </c>
      <c r="BC42" s="79"/>
      <c r="BD42" s="77"/>
      <c r="BE42" s="77"/>
      <c r="BF42" s="80">
        <f>IF($C42="",ROUND(MIN(1,IF(Input!$A$11="Weekly",BD42/(Formulas!$A$3*1),BD42/(Formulas!$A$3*2))),1),IF(TEXT(ISNUMBER($C42),"#####")="False",ROUND(MIN(1,IF(Input!$A$11="Weekly",BD42/(Formulas!$A$3*1),BD42/(Formulas!$A$3*2))),1),ROUND(MIN(1,IF(Input!$A$11="Weekly",BD42/(Formulas!$A$3*1),BD42/(Formulas!$A$3*2))),1)*$C42))</f>
        <v>0</v>
      </c>
      <c r="BG42" s="79"/>
      <c r="BH42" s="77"/>
      <c r="BI42" s="77"/>
      <c r="BJ42" s="80">
        <f>IF($C42="",ROUND(MIN(1,IF(Input!$A$11="Weekly",BH42/(Formulas!$A$3*1),BH42/(Formulas!$A$3*2))),1),IF(TEXT(ISNUMBER($C42),"#####")="False",ROUND(MIN(1,IF(Input!$A$11="Weekly",BH42/(Formulas!$A$3*1),BH42/(Formulas!$A$3*2))),1),ROUND(MIN(1,IF(Input!$A$11="Weekly",BH42/(Formulas!$A$3*1),BH42/(Formulas!$A$3*2))),1)*$C42))</f>
        <v>0</v>
      </c>
      <c r="BK42" s="79"/>
      <c r="BL42" s="77"/>
      <c r="BM42" s="77"/>
      <c r="BN42" s="80">
        <f>IF($C42="",ROUND(MIN(1,IF(Input!$A$11="Weekly",BL42/(Formulas!$A$3*1),BL42/(Formulas!$A$3*2))),1),IF(TEXT(ISNUMBER($C42),"#####")="False",ROUND(MIN(1,IF(Input!$A$11="Weekly",BL42/(Formulas!$A$3*1),BL42/(Formulas!$A$3*2))),1),ROUND(MIN(1,IF(Input!$A$11="Weekly",BL42/(Formulas!$A$3*1),BL42/(Formulas!$A$3*2))),1)*$C42))</f>
        <v>0</v>
      </c>
      <c r="BO42" s="79"/>
      <c r="BP42" s="77"/>
      <c r="BQ42" s="77"/>
      <c r="BR42" s="80">
        <f>IF($C42="",ROUND(MIN(1,IF(Input!$A$11="Weekly",BP42/(Formulas!$A$3*1),BP42/(Formulas!$A$3*2))),1),IF(TEXT(ISNUMBER($C42),"#####")="False",ROUND(MIN(1,IF(Input!$A$11="Weekly",BP42/(Formulas!$A$3*1),BP42/(Formulas!$A$3*2))),1),ROUND(MIN(1,IF(Input!$A$11="Weekly",BP42/(Formulas!$A$3*1),BP42/(Formulas!$A$3*2))),1)*$C42))</f>
        <v>0</v>
      </c>
      <c r="BS42" s="79"/>
      <c r="BT42" s="77"/>
      <c r="BU42" s="77"/>
      <c r="BV42" s="80">
        <f>IF($C42="",ROUND(MIN(1,IF(Input!$A$11="Weekly",BT42/(Formulas!$A$3*1),BT42/(Formulas!$A$3*2))),1),IF(TEXT(ISNUMBER($C42),"#####")="False",ROUND(MIN(1,IF(Input!$A$11="Weekly",BT42/(Formulas!$A$3*1),BT42/(Formulas!$A$3*2))),1),ROUND(MIN(1,IF(Input!$A$11="Weekly",BT42/(Formulas!$A$3*1),BT42/(Formulas!$A$3*2))),1)*$C42))</f>
        <v>0</v>
      </c>
      <c r="BW42" s="79"/>
      <c r="BX42" s="77"/>
      <c r="BY42" s="77"/>
      <c r="BZ42" s="80">
        <f>IF($C42="",ROUND(MIN(1,IF(Input!$A$11="Weekly",BX42/(Formulas!$A$3*1),BX42/(Formulas!$A$3*2))),1),IF(TEXT(ISNUMBER($C42),"#####")="False",ROUND(MIN(1,IF(Input!$A$11="Weekly",BX42/(Formulas!$A$3*1),BX42/(Formulas!$A$3*2))),1),ROUND(MIN(1,IF(Input!$A$11="Weekly",BX42/(Formulas!$A$3*1),BX42/(Formulas!$A$3*2))),1)*$C42))</f>
        <v>0</v>
      </c>
      <c r="CA42" s="79"/>
      <c r="CB42" s="77"/>
      <c r="CC42" s="77"/>
      <c r="CD42" s="80">
        <f>IF($C42="",ROUND(MIN(1,IF(Input!$A$11="Weekly",CB42/(Formulas!$A$3*1),CB42/(Formulas!$A$3*2))),1),IF(TEXT(ISNUMBER($C42),"#####")="False",ROUND(MIN(1,IF(Input!$A$11="Weekly",CB42/(Formulas!$A$3*1),CB42/(Formulas!$A$3*2))),1),ROUND(MIN(1,IF(Input!$A$11="Weekly",CB42/(Formulas!$A$3*1),CB42/(Formulas!$A$3*2))),1)*$C42))</f>
        <v>0</v>
      </c>
      <c r="CE42" s="79"/>
      <c r="CF42" s="77"/>
      <c r="CG42" s="77"/>
      <c r="CH42" s="80">
        <f>IF($C42="",ROUND(MIN(1,IF(Input!$A$11="Weekly",CF42/(Formulas!$A$3*1),CF42/(Formulas!$A$3*2))),1),IF(TEXT(ISNUMBER($C42),"#####")="False",ROUND(MIN(1,IF(Input!$A$11="Weekly",CF42/(Formulas!$A$3*1),CF42/(Formulas!$A$3*2))),1),ROUND(MIN(1,IF(Input!$A$11="Weekly",CF42/(Formulas!$A$3*1),CF42/(Formulas!$A$3*2))),1)*$C42))</f>
        <v>0</v>
      </c>
      <c r="CI42" s="79"/>
      <c r="CJ42" s="77"/>
      <c r="CK42" s="77"/>
      <c r="CL42" s="80">
        <f>IF($C42="",ROUND(MIN(1,IF(Input!$A$11="Weekly",CJ42/(Formulas!$A$3*1),CJ42/(Formulas!$A$3*2))),1),IF(TEXT(ISNUMBER($C42),"#####")="False",ROUND(MIN(1,IF(Input!$A$11="Weekly",CJ42/(Formulas!$A$3*1),CJ42/(Formulas!$A$3*2))),1),ROUND(MIN(1,IF(Input!$A$11="Weekly",CJ42/(Formulas!$A$3*1),CJ42/(Formulas!$A$3*2))),1)*$C42))</f>
        <v>0</v>
      </c>
      <c r="CM42" s="79"/>
      <c r="CN42" s="77"/>
      <c r="CO42" s="77"/>
      <c r="CP42" s="80">
        <f>IF($C42="",ROUND(MIN(1,IF(Input!$A$11="Weekly",CN42/(Formulas!$A$3*1),CN42/(Formulas!$A$3*2))),1),IF(TEXT(ISNUMBER($C42),"#####")="False",ROUND(MIN(1,IF(Input!$A$11="Weekly",CN42/(Formulas!$A$3*1),CN42/(Formulas!$A$3*2))),1),ROUND(MIN(1,IF(Input!$A$11="Weekly",CN42/(Formulas!$A$3*1),CN42/(Formulas!$A$3*2))),1)*$C42))</f>
        <v>0</v>
      </c>
      <c r="CQ42" s="79"/>
      <c r="CR42" s="77"/>
      <c r="CS42" s="77"/>
      <c r="CT42" s="80">
        <f>IF($C42="",ROUND(MIN(1,IF(Input!$A$11="Weekly",CR42/(Formulas!$A$3*1),CR42/(Formulas!$A$3*2))),1),IF(TEXT(ISNUMBER($C42),"#####")="False",ROUND(MIN(1,IF(Input!$A$11="Weekly",CR42/(Formulas!$A$3*1),CR42/(Formulas!$A$3*2))),1),ROUND(MIN(1,IF(Input!$A$11="Weekly",CR42/(Formulas!$A$3*1),CR42/(Formulas!$A$3*2))),1)*$C42))</f>
        <v>0</v>
      </c>
      <c r="CU42" s="79"/>
      <c r="CV42" s="77"/>
      <c r="CW42" s="77"/>
      <c r="CX42" s="80">
        <f>IF($C42="",ROUND(MIN(1,IF(Input!$A$11="Weekly",CV42/(Formulas!$A$3*1),CV42/(Formulas!$A$3*2))),1),IF(TEXT(ISNUMBER($C42),"#####")="False",ROUND(MIN(1,IF(Input!$A$11="Weekly",CV42/(Formulas!$A$3*1),CV42/(Formulas!$A$3*2))),1),ROUND(MIN(1,IF(Input!$A$11="Weekly",CV42/(Formulas!$A$3*1),CV42/(Formulas!$A$3*2))),1)*$C42))</f>
        <v>0</v>
      </c>
      <c r="CY42" s="79"/>
      <c r="CZ42" s="77"/>
      <c r="DA42" s="77"/>
      <c r="DB42" s="80">
        <f>IF($C42="",ROUND(MIN(1,IF(Input!$A$11="Weekly",CZ42/(Formulas!$A$3*1),CZ42/(Formulas!$A$3*2))),1),IF(TEXT(ISNUMBER($C42),"#####")="False",ROUND(MIN(1,IF(Input!$A$11="Weekly",CZ42/(Formulas!$A$3*1),CZ42/(Formulas!$A$3*2))),1),ROUND(MIN(1,IF(Input!$A$11="Weekly",CZ42/(Formulas!$A$3*1),CZ42/(Formulas!$A$3*2))),1)*$C42))</f>
        <v>0</v>
      </c>
      <c r="DC42" s="79"/>
      <c r="DD42" s="77"/>
      <c r="DE42" s="77"/>
      <c r="DF42" s="80">
        <f>IF($C42="",ROUND(MIN(1,IF(Input!$A$11="Weekly",DD42/(Formulas!$A$3*1),DD42/(Formulas!$A$3*2))),1),IF(TEXT(ISNUMBER($C42),"#####")="False",ROUND(MIN(1,IF(Input!$A$11="Weekly",DD42/(Formulas!$A$3*1),DD42/(Formulas!$A$3*2))),1),ROUND(MIN(1,IF(Input!$A$11="Weekly",DD42/(Formulas!$A$3*1),DD42/(Formulas!$A$3*2))),1)*$C42))</f>
        <v>0</v>
      </c>
      <c r="DG42" s="79"/>
      <c r="DH42" s="77"/>
      <c r="DI42" s="77"/>
      <c r="DJ42" s="80">
        <f>IF($C42="",ROUND(MIN(1,IF(Input!$A$11="Weekly",DH42/(Formulas!$A$3*1),DH42/(Formulas!$A$3*2))),1),IF(TEXT(ISNUMBER($C42),"#####")="False",ROUND(MIN(1,IF(Input!$A$11="Weekly",DH42/(Formulas!$A$3*1),DH42/(Formulas!$A$3*2))),1),ROUND(MIN(1,IF(Input!$A$11="Weekly",DH42/(Formulas!$A$3*1),DH42/(Formulas!$A$3*2))),1)*$C42))</f>
        <v>0</v>
      </c>
      <c r="DK42" s="79"/>
      <c r="DL42" s="77"/>
      <c r="DM42" s="77"/>
      <c r="DN42" s="80">
        <f>IF($C42="",ROUND(MIN(1,IF(Input!$A$11="Weekly",DL42/(Formulas!$A$3*1),DL42/(Formulas!$A$3*2))),1),IF(TEXT(ISNUMBER($C42),"#####")="False",ROUND(MIN(1,IF(Input!$A$11="Weekly",DL42/(Formulas!$A$3*1),DL42/(Formulas!$A$3*2))),1),ROUND(MIN(1,IF(Input!$A$11="Weekly",DL42/(Formulas!$A$3*1),DL42/(Formulas!$A$3*2))),1)*$C42))</f>
        <v>0</v>
      </c>
      <c r="DO42" s="79"/>
      <c r="DP42" s="77"/>
      <c r="DQ42" s="77"/>
      <c r="DR42" s="80">
        <f>IF($C42="",ROUND(MIN(1,IF(Input!$A$11="Weekly",DP42/(Formulas!$A$3*1),DP42/(Formulas!$A$3*2))),1),IF(TEXT(ISNUMBER($C42),"#####")="False",ROUND(MIN(1,IF(Input!$A$11="Weekly",DP42/(Formulas!$A$3*1),DP42/(Formulas!$A$3*2))),1),ROUND(MIN(1,IF(Input!$A$11="Weekly",DP42/(Formulas!$A$3*1),DP42/(Formulas!$A$3*2))),1)*$C42))</f>
        <v>0</v>
      </c>
      <c r="DS42" s="79"/>
      <c r="DT42" s="77"/>
      <c r="DU42" s="77"/>
      <c r="DV42" s="80">
        <f>IF($C42="",ROUND(MIN(1,IF(Input!$A$11="Weekly",DT42/(Formulas!$A$3*1),DT42/(Formulas!$A$3*2))),1),IF(TEXT(ISNUMBER($C42),"#####")="False",ROUND(MIN(1,IF(Input!$A$11="Weekly",DT42/(Formulas!$A$3*1),DT42/(Formulas!$A$3*2))),1),ROUND(MIN(1,IF(Input!$A$11="Weekly",DT42/(Formulas!$A$3*1),DT42/(Formulas!$A$3*2))),1)*$C42))</f>
        <v>0</v>
      </c>
      <c r="DW42" s="79"/>
      <c r="DX42" s="77"/>
      <c r="DY42" s="77"/>
      <c r="DZ42" s="80">
        <f>IF($C42="",ROUND(MIN(1,IF(Input!$A$11="Weekly",DX42/(Formulas!$A$3*1),DX42/(Formulas!$A$3*2))),1),IF(TEXT(ISNUMBER($C42),"#####")="False",ROUND(MIN(1,IF(Input!$A$11="Weekly",DX42/(Formulas!$A$3*1),DX42/(Formulas!$A$3*2))),1),ROUND(MIN(1,IF(Input!$A$11="Weekly",DX42/(Formulas!$A$3*1),DX42/(Formulas!$A$3*2))),1)*$C42))</f>
        <v>0</v>
      </c>
      <c r="EA42" s="79"/>
      <c r="EB42" s="77"/>
      <c r="EC42" s="77"/>
      <c r="ED42" s="80">
        <f>IF($C42="",ROUND(MIN(1,IF(Input!$A$11="Weekly",EB42/(Formulas!$A$3*1),EB42/(Formulas!$A$3*2))),1),IF(TEXT(ISNUMBER($C42),"#####")="False",ROUND(MIN(1,IF(Input!$A$11="Weekly",EB42/(Formulas!$A$3*1),EB42/(Formulas!$A$3*2))),1),ROUND(MIN(1,IF(Input!$A$11="Weekly",EB42/(Formulas!$A$3*1),EB42/(Formulas!$A$3*2))),1)*$C42))</f>
        <v>0</v>
      </c>
      <c r="EE42" s="79"/>
      <c r="EF42" s="77"/>
      <c r="EG42" s="77"/>
      <c r="EH42" s="80">
        <f>IF($C42="",ROUND(MIN(1,IF(Input!$A$11="Weekly",EF42/(Formulas!$A$3*1),EF42/(Formulas!$A$3*2))),1),IF(TEXT(ISNUMBER($C42),"#####")="False",ROUND(MIN(1,IF(Input!$A$11="Weekly",EF42/(Formulas!$A$3*1),EF42/(Formulas!$A$3*2))),1),ROUND(MIN(1,IF(Input!$A$11="Weekly",EF42/(Formulas!$A$3*1),EF42/(Formulas!$A$3*2))),1)*$C42))</f>
        <v>0</v>
      </c>
      <c r="EI42" s="79"/>
      <c r="EJ42" s="77"/>
      <c r="EK42" s="77"/>
      <c r="EL42" s="80">
        <f>IF($C42="",ROUND(MIN(1,IF(Input!$A$11="Weekly",EJ42/(Formulas!$A$3*1),EJ42/(Formulas!$A$3*2))),1),IF(TEXT(ISNUMBER($C42),"#####")="False",ROUND(MIN(1,IF(Input!$A$11="Weekly",EJ42/(Formulas!$A$3*1),EJ42/(Formulas!$A$3*2))),1),ROUND(MIN(1,IF(Input!$A$11="Weekly",EJ42/(Formulas!$A$3*1),EJ42/(Formulas!$A$3*2))),1)*$C42))</f>
        <v>0</v>
      </c>
      <c r="EM42" s="79"/>
      <c r="EN42" s="77"/>
      <c r="EO42" s="77"/>
      <c r="EP42" s="80">
        <f>IF($C42="",ROUND(MIN(1,IF(Input!$A$11="Weekly",EN42/(Formulas!$A$3*1),EN42/(Formulas!$A$3*2))),1),IF(TEXT(ISNUMBER($C42),"#####")="False",ROUND(MIN(1,IF(Input!$A$11="Weekly",EN42/(Formulas!$A$3*1),EN42/(Formulas!$A$3*2))),1),ROUND(MIN(1,IF(Input!$A$11="Weekly",EN42/(Formulas!$A$3*1),EN42/(Formulas!$A$3*2))),1)*$C42))</f>
        <v>0</v>
      </c>
      <c r="EQ42" s="79"/>
      <c r="ER42" s="77"/>
      <c r="ES42" s="77"/>
      <c r="ET42" s="80">
        <f>IF($C42="",ROUND(MIN(1,IF(Input!$A$11="Weekly",ER42/(Formulas!$A$3*1),ER42/(Formulas!$A$3*2))),1),IF(TEXT(ISNUMBER($C42),"#####")="False",ROUND(MIN(1,IF(Input!$A$11="Weekly",ER42/(Formulas!$A$3*1),ER42/(Formulas!$A$3*2))),1),ROUND(MIN(1,IF(Input!$A$11="Weekly",ER42/(Formulas!$A$3*1),ER42/(Formulas!$A$3*2))),1)*$C42))</f>
        <v>0</v>
      </c>
      <c r="EU42" s="79"/>
      <c r="EV42" s="77"/>
      <c r="EW42" s="77"/>
      <c r="EX42" s="80">
        <f>IF($C42="",ROUND(MIN(1,IF(Input!$A$11="Weekly",EV42/(Formulas!$A$3*1),EV42/(Formulas!$A$3*2))),1),IF(TEXT(ISNUMBER($C42),"#####")="False",ROUND(MIN(1,IF(Input!$A$11="Weekly",EV42/(Formulas!$A$3*1),EV42/(Formulas!$A$3*2))),1),ROUND(MIN(1,IF(Input!$A$11="Weekly",EV42/(Formulas!$A$3*1),EV42/(Formulas!$A$3*2))),1)*$C42))</f>
        <v>0</v>
      </c>
      <c r="EY42" s="79"/>
      <c r="EZ42" s="77"/>
      <c r="FA42" s="77"/>
      <c r="FB42" s="80">
        <f>IF($C42="",ROUND(MIN(1,IF(Input!$A$11="Weekly",EZ42/(Formulas!$A$3*1),EZ42/(Formulas!$A$3*2))),1),IF(TEXT(ISNUMBER($C42),"#####")="False",ROUND(MIN(1,IF(Input!$A$11="Weekly",EZ42/(Formulas!$A$3*1),EZ42/(Formulas!$A$3*2))),1),ROUND(MIN(1,IF(Input!$A$11="Weekly",EZ42/(Formulas!$A$3*1),EZ42/(Formulas!$A$3*2))),1)*$C42))</f>
        <v>0</v>
      </c>
      <c r="FC42" s="79"/>
      <c r="FD42" s="77"/>
      <c r="FE42" s="77"/>
      <c r="FF42" s="80">
        <f>IF($C42="",ROUND(MIN(1,IF(Input!$A$11="Weekly",FD42/(Formulas!$A$3*1),FD42/(Formulas!$A$3*2))),1),IF(TEXT(ISNUMBER($C42),"#####")="False",ROUND(MIN(1,IF(Input!$A$11="Weekly",FD42/(Formulas!$A$3*1),FD42/(Formulas!$A$3*2))),1),ROUND(MIN(1,IF(Input!$A$11="Weekly",FD42/(Formulas!$A$3*1),FD42/(Formulas!$A$3*2))),1)*$C42))</f>
        <v>0</v>
      </c>
      <c r="FG42" s="79"/>
      <c r="FH42" s="77"/>
      <c r="FI42" s="77"/>
      <c r="FJ42" s="80">
        <f>IF($C42="",ROUND(MIN(1,IF(Input!$A$11="Weekly",FH42/(Formulas!$A$3*1),FH42/(Formulas!$A$3*2))),1),IF(TEXT(ISNUMBER($C42),"#####")="False",ROUND(MIN(1,IF(Input!$A$11="Weekly",FH42/(Formulas!$A$3*1),FH42/(Formulas!$A$3*2))),1),ROUND(MIN(1,IF(Input!$A$11="Weekly",FH42/(Formulas!$A$3*1),FH42/(Formulas!$A$3*2))),1)*$C42))</f>
        <v>0</v>
      </c>
      <c r="FK42" s="79"/>
      <c r="FL42" s="77"/>
      <c r="FM42" s="77"/>
      <c r="FN42" s="80">
        <f>IF($C42="",ROUND(MIN(1,IF(Input!$A$11="Weekly",FL42/(Formulas!$A$3*1),FL42/(Formulas!$A$3*2))),1),IF(TEXT(ISNUMBER($C42),"#####")="False",ROUND(MIN(1,IF(Input!$A$11="Weekly",FL42/(Formulas!$A$3*1),FL42/(Formulas!$A$3*2))),1),ROUND(MIN(1,IF(Input!$A$11="Weekly",FL42/(Formulas!$A$3*1),FL42/(Formulas!$A$3*2))),1)*$C42))</f>
        <v>0</v>
      </c>
      <c r="FO42" s="79"/>
      <c r="FP42" s="77"/>
      <c r="FQ42" s="77"/>
      <c r="FR42" s="80">
        <f>IF($C42="",ROUND(MIN(1,IF(Input!$A$11="Weekly",FP42/(Formulas!$A$3*1),FP42/(Formulas!$A$3*2))),1),IF(TEXT(ISNUMBER($C42),"#####")="False",ROUND(MIN(1,IF(Input!$A$11="Weekly",FP42/(Formulas!$A$3*1),FP42/(Formulas!$A$3*2))),1),ROUND(MIN(1,IF(Input!$A$11="Weekly",FP42/(Formulas!$A$3*1),FP42/(Formulas!$A$3*2))),1)*$C42))</f>
        <v>0</v>
      </c>
      <c r="FS42" s="79"/>
      <c r="FT42" s="77"/>
      <c r="FU42" s="77"/>
      <c r="FV42" s="80">
        <f>IF($C42="",ROUND(MIN(1,IF(Input!$A$11="Weekly",FT42/(Formulas!$A$3*1),FT42/(Formulas!$A$3*2))),1),IF(TEXT(ISNUMBER($C42),"#####")="False",ROUND(MIN(1,IF(Input!$A$11="Weekly",FT42/(Formulas!$A$3*1),FT42/(Formulas!$A$3*2))),1),ROUND(MIN(1,IF(Input!$A$11="Weekly",FT42/(Formulas!$A$3*1),FT42/(Formulas!$A$3*2))),1)*$C42))</f>
        <v>0</v>
      </c>
      <c r="FW42" s="79"/>
      <c r="FX42" s="77"/>
      <c r="FY42" s="77"/>
      <c r="FZ42" s="80">
        <f>IF($C42="",ROUND(MIN(1,IF(Input!$A$11="Weekly",FX42/(Formulas!$A$3*1),FX42/(Formulas!$A$3*2))),1),IF(TEXT(ISNUMBER($C42),"#####")="False",ROUND(MIN(1,IF(Input!$A$11="Weekly",FX42/(Formulas!$A$3*1),FX42/(Formulas!$A$3*2))),1),ROUND(MIN(1,IF(Input!$A$11="Weekly",FX42/(Formulas!$A$3*1),FX42/(Formulas!$A$3*2))),1)*$C42))</f>
        <v>0</v>
      </c>
      <c r="GA42" s="79"/>
      <c r="GB42" s="77"/>
      <c r="GC42" s="77"/>
      <c r="GD42" s="80">
        <f>IF($C42="",ROUND(MIN(1,IF(Input!$A$11="Weekly",GB42/(Formulas!$A$3*1),GB42/(Formulas!$A$3*2))),1),IF(TEXT(ISNUMBER($C42),"#####")="False",ROUND(MIN(1,IF(Input!$A$11="Weekly",GB42/(Formulas!$A$3*1),GB42/(Formulas!$A$3*2))),1),ROUND(MIN(1,IF(Input!$A$11="Weekly",GB42/(Formulas!$A$3*1),GB42/(Formulas!$A$3*2))),1)*$C42))</f>
        <v>0</v>
      </c>
      <c r="GE42" s="79"/>
      <c r="GF42" s="77"/>
      <c r="GG42" s="77"/>
      <c r="GH42" s="80">
        <f>IF($C42="",ROUND(MIN(1,IF(Input!$A$11="Weekly",GF42/(Formulas!$A$3*1),GF42/(Formulas!$A$3*2))),1),IF(TEXT(ISNUMBER($C42),"#####")="False",ROUND(MIN(1,IF(Input!$A$11="Weekly",GF42/(Formulas!$A$3*1),GF42/(Formulas!$A$3*2))),1),ROUND(MIN(1,IF(Input!$A$11="Weekly",GF42/(Formulas!$A$3*1),GF42/(Formulas!$A$3*2))),1)*$C42))</f>
        <v>0</v>
      </c>
      <c r="GI42" s="79"/>
      <c r="GJ42" s="77"/>
      <c r="GK42" s="77"/>
      <c r="GL42" s="80">
        <f>IF($C42="",ROUND(MIN(1,IF(Input!$A$11="Weekly",GJ42/(Formulas!$A$3*1),GJ42/(Formulas!$A$3*2))),1),IF(TEXT(ISNUMBER($C42),"#####")="False",ROUND(MIN(1,IF(Input!$A$11="Weekly",GJ42/(Formulas!$A$3*1),GJ42/(Formulas!$A$3*2))),1),ROUND(MIN(1,IF(Input!$A$11="Weekly",GJ42/(Formulas!$A$3*1),GJ42/(Formulas!$A$3*2))),1)*$C42))</f>
        <v>0</v>
      </c>
      <c r="GM42" s="79"/>
      <c r="GN42" s="77"/>
      <c r="GO42" s="77"/>
      <c r="GP42" s="80">
        <f>IF($C42="",ROUND(MIN(1,IF(Input!$A$11="Weekly",GN42/(Formulas!$A$3*1),GN42/(Formulas!$A$3*2))),1),IF(TEXT(ISNUMBER($C42),"#####")="False",ROUND(MIN(1,IF(Input!$A$11="Weekly",GN42/(Formulas!$A$3*1),GN42/(Formulas!$A$3*2))),1),ROUND(MIN(1,IF(Input!$A$11="Weekly",GN42/(Formulas!$A$3*1),GN42/(Formulas!$A$3*2))),1)*$C42))</f>
        <v>0</v>
      </c>
      <c r="GQ42" s="79"/>
      <c r="GR42" s="77"/>
      <c r="GS42" s="77"/>
      <c r="GT42" s="80">
        <f>IF($C42="",ROUND(MIN(1,IF(Input!$A$11="Weekly",GR42/(Formulas!$A$3*1),GR42/(Formulas!$A$3*2))),1),IF(TEXT(ISNUMBER($C42),"#####")="False",ROUND(MIN(1,IF(Input!$A$11="Weekly",GR42/(Formulas!$A$3*1),GR42/(Formulas!$A$3*2))),1),ROUND(MIN(1,IF(Input!$A$11="Weekly",GR42/(Formulas!$A$3*1),GR42/(Formulas!$A$3*2))),1)*$C42))</f>
        <v>0</v>
      </c>
      <c r="GU42" s="79"/>
      <c r="GV42" s="77"/>
      <c r="GW42" s="77"/>
      <c r="GX42" s="80">
        <f>IF($C42="",ROUND(MIN(1,IF(Input!$A$11="Weekly",GV42/(Formulas!$A$3*1),GV42/(Formulas!$A$3*2))),1),IF(TEXT(ISNUMBER($C42),"#####")="False",ROUND(MIN(1,IF(Input!$A$11="Weekly",GV42/(Formulas!$A$3*1),GV42/(Formulas!$A$3*2))),1),ROUND(MIN(1,IF(Input!$A$11="Weekly",GV42/(Formulas!$A$3*1),GV42/(Formulas!$A$3*2))),1)*$C42))</f>
        <v>0</v>
      </c>
      <c r="GY42" s="79"/>
      <c r="GZ42" s="77"/>
      <c r="HA42" s="77"/>
      <c r="HB42" s="80">
        <f>IF($C42="",ROUND(MIN(1,IF(Input!$A$11="Weekly",GZ42/(Formulas!$A$3*1),GZ42/(Formulas!$A$3*2))),1),IF(TEXT(ISNUMBER($C42),"#####")="False",ROUND(MIN(1,IF(Input!$A$11="Weekly",GZ42/(Formulas!$A$3*1),GZ42/(Formulas!$A$3*2))),1),ROUND(MIN(1,IF(Input!$A$11="Weekly",GZ42/(Formulas!$A$3*1),GZ42/(Formulas!$A$3*2))),1)*$C42))</f>
        <v>0</v>
      </c>
      <c r="HC42" s="79"/>
      <c r="HD42" s="77"/>
      <c r="HE42" s="77"/>
      <c r="HF42" s="80">
        <f>IF($C42="",ROUND(MIN(1,IF(Input!$A$11="Weekly",HD42/(Formulas!$A$3*1),HD42/(Formulas!$A$3*2))),1),IF(TEXT(ISNUMBER($C42),"#####")="False",ROUND(MIN(1,IF(Input!$A$11="Weekly",HD42/(Formulas!$A$3*1),HD42/(Formulas!$A$3*2))),1),ROUND(MIN(1,IF(Input!$A$11="Weekly",HD42/(Formulas!$A$3*1),HD42/(Formulas!$A$3*2))),1)*$C42))</f>
        <v>0</v>
      </c>
      <c r="HG42" s="79"/>
      <c r="HH42" s="35"/>
      <c r="HI42" s="35">
        <f t="shared" si="0"/>
        <v>0</v>
      </c>
      <c r="HJ42" s="35"/>
      <c r="HK42" s="35">
        <f t="shared" si="1"/>
        <v>0</v>
      </c>
      <c r="HL42" s="35"/>
      <c r="HM42" s="35">
        <f t="shared" si="2"/>
        <v>0</v>
      </c>
      <c r="HN42" s="35"/>
      <c r="HO42" s="35">
        <f t="shared" si="3"/>
        <v>0</v>
      </c>
      <c r="HP42" s="35"/>
      <c r="HQ42" s="35"/>
      <c r="HR42" s="35"/>
      <c r="HS42" s="35"/>
      <c r="HT42" s="35"/>
    </row>
    <row r="43" spans="2:228" x14ac:dyDescent="0.25">
      <c r="B43" s="74"/>
      <c r="D43" s="77"/>
      <c r="E43" s="77"/>
      <c r="F43" s="80">
        <f>IF($C43="",ROUND(MIN(1,IF(Input!$A$11="Weekly",D43/(Formulas!$A$3*1),D43/(Formulas!$A$3*2))),1),IF(TEXT(ISNUMBER($C43),"#####")="False",ROUND(MIN(1,IF(Input!$A$11="Weekly",D43/(Formulas!$A$3*1),D43/(Formulas!$A$3*2))),1),ROUND(MIN(1,IF(Input!$A$11="Weekly",D43/(Formulas!$A$3*1),D43/(Formulas!$A$3*2))),1)*$C43))</f>
        <v>0</v>
      </c>
      <c r="G43" s="101"/>
      <c r="H43" s="77"/>
      <c r="I43" s="77"/>
      <c r="J43" s="80">
        <f>IF($C43="",ROUND(MIN(1,IF(Input!$A$11="Weekly",H43/(Formulas!$A$3*1),H43/(Formulas!$A$3*2))),1),IF(TEXT(ISNUMBER($C43),"#####")="False",ROUND(MIN(1,IF(Input!$A$11="Weekly",H43/(Formulas!$A$3*1),H43/(Formulas!$A$3*2))),1),ROUND(MIN(1,IF(Input!$A$11="Weekly",H43/(Formulas!$A$3*1),H43/(Formulas!$A$3*2))),1)*$C43))</f>
        <v>0</v>
      </c>
      <c r="K43" s="101"/>
      <c r="L43" s="77"/>
      <c r="M43" s="77"/>
      <c r="N43" s="80">
        <f>IF($C43="",ROUND(MIN(1,IF(Input!$A$11="Weekly",L43/(Formulas!$A$3*1),L43/(Formulas!$A$3*2))),1),IF(TEXT(ISNUMBER($C43),"#####")="False",ROUND(MIN(1,IF(Input!$A$11="Weekly",L43/(Formulas!$A$3*1),L43/(Formulas!$A$3*2))),1),ROUND(MIN(1,IF(Input!$A$11="Weekly",L43/(Formulas!$A$3*1),L43/(Formulas!$A$3*2))),1)*$C43))</f>
        <v>0</v>
      </c>
      <c r="O43" s="101"/>
      <c r="P43" s="77"/>
      <c r="Q43" s="77"/>
      <c r="R43" s="80">
        <f>IF($C43="",ROUND(MIN(1,IF(Input!$A$11="Weekly",P43/(Formulas!$A$3*1),P43/(Formulas!$A$3*2))),1),IF(TEXT(ISNUMBER($C43),"#####")="False",ROUND(MIN(1,IF(Input!$A$11="Weekly",P43/(Formulas!$A$3*1),P43/(Formulas!$A$3*2))),1),ROUND(MIN(1,IF(Input!$A$11="Weekly",P43/(Formulas!$A$3*1),P43/(Formulas!$A$3*2))),1)*$C43))</f>
        <v>0</v>
      </c>
      <c r="S43" s="101"/>
      <c r="T43" s="77"/>
      <c r="U43" s="77"/>
      <c r="V43" s="80">
        <f>IF($C43="",ROUND(MIN(1,IF(Input!$A$11="Weekly",T43/(Formulas!$A$3*1),T43/(Formulas!$A$3*2))),1),IF(TEXT(ISNUMBER($C43),"#####")="False",ROUND(MIN(1,IF(Input!$A$11="Weekly",T43/(Formulas!$A$3*1),T43/(Formulas!$A$3*2))),1),ROUND(MIN(1,IF(Input!$A$11="Weekly",T43/(Formulas!$A$3*1),T43/(Formulas!$A$3*2))),1)*$C43))</f>
        <v>0</v>
      </c>
      <c r="W43" s="79"/>
      <c r="X43" s="77"/>
      <c r="Y43" s="77"/>
      <c r="Z43" s="80">
        <f>IF($C43="",ROUND(MIN(1,IF(Input!$A$11="Weekly",X43/(Formulas!$A$3*1),X43/(Formulas!$A$3*2))),1),IF(TEXT(ISNUMBER($C43),"#####")="False",ROUND(MIN(1,IF(Input!$A$11="Weekly",X43/(Formulas!$A$3*1),X43/(Formulas!$A$3*2))),1),ROUND(MIN(1,IF(Input!$A$11="Weekly",X43/(Formulas!$A$3*1),X43/(Formulas!$A$3*2))),1)*$C43))</f>
        <v>0</v>
      </c>
      <c r="AA43" s="101"/>
      <c r="AB43" s="77"/>
      <c r="AC43" s="77"/>
      <c r="AD43" s="80">
        <f>IF($C43="",ROUND(MIN(1,IF(Input!$A$11="Weekly",AB43/(Formulas!$A$3*1),AB43/(Formulas!$A$3*2))),1),IF(TEXT(ISNUMBER($C43),"#####")="False",ROUND(MIN(1,IF(Input!$A$11="Weekly",AB43/(Formulas!$A$3*1),AB43/(Formulas!$A$3*2))),1),ROUND(MIN(1,IF(Input!$A$11="Weekly",AB43/(Formulas!$A$3*1),AB43/(Formulas!$A$3*2))),1)*$C43))</f>
        <v>0</v>
      </c>
      <c r="AE43" s="101"/>
      <c r="AF43" s="77"/>
      <c r="AG43" s="77"/>
      <c r="AH43" s="80">
        <f>IF($C43="",ROUND(MIN(1,IF(Input!$A$11="Weekly",AF43/(Formulas!$A$3*1),AF43/(Formulas!$A$3*2))),1),IF(TEXT(ISNUMBER($C43),"#####")="False",ROUND(MIN(1,IF(Input!$A$11="Weekly",AF43/(Formulas!$A$3*1),AF43/(Formulas!$A$3*2))),1),ROUND(MIN(1,IF(Input!$A$11="Weekly",AF43/(Formulas!$A$3*1),AF43/(Formulas!$A$3*2))),1)*$C43))</f>
        <v>0</v>
      </c>
      <c r="AI43" s="101"/>
      <c r="AJ43" s="77"/>
      <c r="AK43" s="77"/>
      <c r="AL43" s="80">
        <f>IF($C43="",ROUND(MIN(1,IF(Input!$A$11="Weekly",AJ43/(Formulas!$A$3*1),AJ43/(Formulas!$A$3*2))),1),IF(TEXT(ISNUMBER($C43),"#####")="False",ROUND(MIN(1,IF(Input!$A$11="Weekly",AJ43/(Formulas!$A$3*1),AJ43/(Formulas!$A$3*2))),1),ROUND(MIN(1,IF(Input!$A$11="Weekly",AJ43/(Formulas!$A$3*1),AJ43/(Formulas!$A$3*2))),1)*$C43))</f>
        <v>0</v>
      </c>
      <c r="AM43" s="79"/>
      <c r="AN43" s="77"/>
      <c r="AO43" s="77"/>
      <c r="AP43" s="80">
        <f>IF($C43="",ROUND(MIN(1,IF(Input!$A$11="Weekly",AN43/(Formulas!$A$3*1),AN43/(Formulas!$A$3*2))),1),IF(TEXT(ISNUMBER($C43),"#####")="False",ROUND(MIN(1,IF(Input!$A$11="Weekly",AN43/(Formulas!$A$3*1),AN43/(Formulas!$A$3*2))),1),ROUND(MIN(1,IF(Input!$A$11="Weekly",AN43/(Formulas!$A$3*1),AN43/(Formulas!$A$3*2))),1)*$C43))</f>
        <v>0</v>
      </c>
      <c r="AQ43" s="79"/>
      <c r="AR43" s="77"/>
      <c r="AS43" s="77"/>
      <c r="AT43" s="80">
        <f>IF($C43="",ROUND(MIN(1,IF(Input!$A$11="Weekly",AR43/(Formulas!$A$3*1),AR43/(Formulas!$A$3*2))),1),IF(TEXT(ISNUMBER($C43),"#####")="False",ROUND(MIN(1,IF(Input!$A$11="Weekly",AR43/(Formulas!$A$3*1),AR43/(Formulas!$A$3*2))),1),ROUND(MIN(1,IF(Input!$A$11="Weekly",AR43/(Formulas!$A$3*1),AR43/(Formulas!$A$3*2))),1)*$C43))</f>
        <v>0</v>
      </c>
      <c r="AU43" s="79"/>
      <c r="AV43" s="77"/>
      <c r="AW43" s="77"/>
      <c r="AX43" s="80">
        <f>IF($C43="",ROUND(MIN(1,IF(Input!$A$11="Weekly",AV43/(Formulas!$A$3*1),AV43/(Formulas!$A$3*2))),1),IF(TEXT(ISNUMBER($C43),"#####")="False",ROUND(MIN(1,IF(Input!$A$11="Weekly",AV43/(Formulas!$A$3*1),AV43/(Formulas!$A$3*2))),1),ROUND(MIN(1,IF(Input!$A$11="Weekly",AV43/(Formulas!$A$3*1),AV43/(Formulas!$A$3*2))),1)*$C43))</f>
        <v>0</v>
      </c>
      <c r="AY43" s="79"/>
      <c r="AZ43" s="77"/>
      <c r="BA43" s="77"/>
      <c r="BB43" s="80">
        <f>IF($C43="",ROUND(MIN(1,IF(Input!$A$11="Weekly",AZ43/(Formulas!$A$3*1),AZ43/(Formulas!$A$3*2))),1),IF(TEXT(ISNUMBER($C43),"#####")="False",ROUND(MIN(1,IF(Input!$A$11="Weekly",AZ43/(Formulas!$A$3*1),AZ43/(Formulas!$A$3*2))),1),ROUND(MIN(1,IF(Input!$A$11="Weekly",AZ43/(Formulas!$A$3*1),AZ43/(Formulas!$A$3*2))),1)*$C43))</f>
        <v>0</v>
      </c>
      <c r="BC43" s="79"/>
      <c r="BD43" s="77"/>
      <c r="BE43" s="77"/>
      <c r="BF43" s="80">
        <f>IF($C43="",ROUND(MIN(1,IF(Input!$A$11="Weekly",BD43/(Formulas!$A$3*1),BD43/(Formulas!$A$3*2))),1),IF(TEXT(ISNUMBER($C43),"#####")="False",ROUND(MIN(1,IF(Input!$A$11="Weekly",BD43/(Formulas!$A$3*1),BD43/(Formulas!$A$3*2))),1),ROUND(MIN(1,IF(Input!$A$11="Weekly",BD43/(Formulas!$A$3*1),BD43/(Formulas!$A$3*2))),1)*$C43))</f>
        <v>0</v>
      </c>
      <c r="BG43" s="79"/>
      <c r="BH43" s="77"/>
      <c r="BI43" s="77"/>
      <c r="BJ43" s="80">
        <f>IF($C43="",ROUND(MIN(1,IF(Input!$A$11="Weekly",BH43/(Formulas!$A$3*1),BH43/(Formulas!$A$3*2))),1),IF(TEXT(ISNUMBER($C43),"#####")="False",ROUND(MIN(1,IF(Input!$A$11="Weekly",BH43/(Formulas!$A$3*1),BH43/(Formulas!$A$3*2))),1),ROUND(MIN(1,IF(Input!$A$11="Weekly",BH43/(Formulas!$A$3*1),BH43/(Formulas!$A$3*2))),1)*$C43))</f>
        <v>0</v>
      </c>
      <c r="BK43" s="79"/>
      <c r="BL43" s="77"/>
      <c r="BM43" s="77"/>
      <c r="BN43" s="80">
        <f>IF($C43="",ROUND(MIN(1,IF(Input!$A$11="Weekly",BL43/(Formulas!$A$3*1),BL43/(Formulas!$A$3*2))),1),IF(TEXT(ISNUMBER($C43),"#####")="False",ROUND(MIN(1,IF(Input!$A$11="Weekly",BL43/(Formulas!$A$3*1),BL43/(Formulas!$A$3*2))),1),ROUND(MIN(1,IF(Input!$A$11="Weekly",BL43/(Formulas!$A$3*1),BL43/(Formulas!$A$3*2))),1)*$C43))</f>
        <v>0</v>
      </c>
      <c r="BO43" s="79"/>
      <c r="BP43" s="77"/>
      <c r="BQ43" s="77"/>
      <c r="BR43" s="80">
        <f>IF($C43="",ROUND(MIN(1,IF(Input!$A$11="Weekly",BP43/(Formulas!$A$3*1),BP43/(Formulas!$A$3*2))),1),IF(TEXT(ISNUMBER($C43),"#####")="False",ROUND(MIN(1,IF(Input!$A$11="Weekly",BP43/(Formulas!$A$3*1),BP43/(Formulas!$A$3*2))),1),ROUND(MIN(1,IF(Input!$A$11="Weekly",BP43/(Formulas!$A$3*1),BP43/(Formulas!$A$3*2))),1)*$C43))</f>
        <v>0</v>
      </c>
      <c r="BS43" s="79"/>
      <c r="BT43" s="77"/>
      <c r="BU43" s="77"/>
      <c r="BV43" s="80">
        <f>IF($C43="",ROUND(MIN(1,IF(Input!$A$11="Weekly",BT43/(Formulas!$A$3*1),BT43/(Formulas!$A$3*2))),1),IF(TEXT(ISNUMBER($C43),"#####")="False",ROUND(MIN(1,IF(Input!$A$11="Weekly",BT43/(Formulas!$A$3*1),BT43/(Formulas!$A$3*2))),1),ROUND(MIN(1,IF(Input!$A$11="Weekly",BT43/(Formulas!$A$3*1),BT43/(Formulas!$A$3*2))),1)*$C43))</f>
        <v>0</v>
      </c>
      <c r="BW43" s="79"/>
      <c r="BX43" s="77"/>
      <c r="BY43" s="77"/>
      <c r="BZ43" s="80">
        <f>IF($C43="",ROUND(MIN(1,IF(Input!$A$11="Weekly",BX43/(Formulas!$A$3*1),BX43/(Formulas!$A$3*2))),1),IF(TEXT(ISNUMBER($C43),"#####")="False",ROUND(MIN(1,IF(Input!$A$11="Weekly",BX43/(Formulas!$A$3*1),BX43/(Formulas!$A$3*2))),1),ROUND(MIN(1,IF(Input!$A$11="Weekly",BX43/(Formulas!$A$3*1),BX43/(Formulas!$A$3*2))),1)*$C43))</f>
        <v>0</v>
      </c>
      <c r="CA43" s="79"/>
      <c r="CB43" s="77"/>
      <c r="CC43" s="77"/>
      <c r="CD43" s="80">
        <f>IF($C43="",ROUND(MIN(1,IF(Input!$A$11="Weekly",CB43/(Formulas!$A$3*1),CB43/(Formulas!$A$3*2))),1),IF(TEXT(ISNUMBER($C43),"#####")="False",ROUND(MIN(1,IF(Input!$A$11="Weekly",CB43/(Formulas!$A$3*1),CB43/(Formulas!$A$3*2))),1),ROUND(MIN(1,IF(Input!$A$11="Weekly",CB43/(Formulas!$A$3*1),CB43/(Formulas!$A$3*2))),1)*$C43))</f>
        <v>0</v>
      </c>
      <c r="CE43" s="79"/>
      <c r="CF43" s="77"/>
      <c r="CG43" s="77"/>
      <c r="CH43" s="80">
        <f>IF($C43="",ROUND(MIN(1,IF(Input!$A$11="Weekly",CF43/(Formulas!$A$3*1),CF43/(Formulas!$A$3*2))),1),IF(TEXT(ISNUMBER($C43),"#####")="False",ROUND(MIN(1,IF(Input!$A$11="Weekly",CF43/(Formulas!$A$3*1),CF43/(Formulas!$A$3*2))),1),ROUND(MIN(1,IF(Input!$A$11="Weekly",CF43/(Formulas!$A$3*1),CF43/(Formulas!$A$3*2))),1)*$C43))</f>
        <v>0</v>
      </c>
      <c r="CI43" s="79"/>
      <c r="CJ43" s="77"/>
      <c r="CK43" s="77"/>
      <c r="CL43" s="80">
        <f>IF($C43="",ROUND(MIN(1,IF(Input!$A$11="Weekly",CJ43/(Formulas!$A$3*1),CJ43/(Formulas!$A$3*2))),1),IF(TEXT(ISNUMBER($C43),"#####")="False",ROUND(MIN(1,IF(Input!$A$11="Weekly",CJ43/(Formulas!$A$3*1),CJ43/(Formulas!$A$3*2))),1),ROUND(MIN(1,IF(Input!$A$11="Weekly",CJ43/(Formulas!$A$3*1),CJ43/(Formulas!$A$3*2))),1)*$C43))</f>
        <v>0</v>
      </c>
      <c r="CM43" s="79"/>
      <c r="CN43" s="77"/>
      <c r="CO43" s="77"/>
      <c r="CP43" s="80">
        <f>IF($C43="",ROUND(MIN(1,IF(Input!$A$11="Weekly",CN43/(Formulas!$A$3*1),CN43/(Formulas!$A$3*2))),1),IF(TEXT(ISNUMBER($C43),"#####")="False",ROUND(MIN(1,IF(Input!$A$11="Weekly",CN43/(Formulas!$A$3*1),CN43/(Formulas!$A$3*2))),1),ROUND(MIN(1,IF(Input!$A$11="Weekly",CN43/(Formulas!$A$3*1),CN43/(Formulas!$A$3*2))),1)*$C43))</f>
        <v>0</v>
      </c>
      <c r="CQ43" s="79"/>
      <c r="CR43" s="77"/>
      <c r="CS43" s="77"/>
      <c r="CT43" s="80">
        <f>IF($C43="",ROUND(MIN(1,IF(Input!$A$11="Weekly",CR43/(Formulas!$A$3*1),CR43/(Formulas!$A$3*2))),1),IF(TEXT(ISNUMBER($C43),"#####")="False",ROUND(MIN(1,IF(Input!$A$11="Weekly",CR43/(Formulas!$A$3*1),CR43/(Formulas!$A$3*2))),1),ROUND(MIN(1,IF(Input!$A$11="Weekly",CR43/(Formulas!$A$3*1),CR43/(Formulas!$A$3*2))),1)*$C43))</f>
        <v>0</v>
      </c>
      <c r="CU43" s="79"/>
      <c r="CV43" s="77"/>
      <c r="CW43" s="77"/>
      <c r="CX43" s="80">
        <f>IF($C43="",ROUND(MIN(1,IF(Input!$A$11="Weekly",CV43/(Formulas!$A$3*1),CV43/(Formulas!$A$3*2))),1),IF(TEXT(ISNUMBER($C43),"#####")="False",ROUND(MIN(1,IF(Input!$A$11="Weekly",CV43/(Formulas!$A$3*1),CV43/(Formulas!$A$3*2))),1),ROUND(MIN(1,IF(Input!$A$11="Weekly",CV43/(Formulas!$A$3*1),CV43/(Formulas!$A$3*2))),1)*$C43))</f>
        <v>0</v>
      </c>
      <c r="CY43" s="79"/>
      <c r="CZ43" s="77"/>
      <c r="DA43" s="77"/>
      <c r="DB43" s="80">
        <f>IF($C43="",ROUND(MIN(1,IF(Input!$A$11="Weekly",CZ43/(Formulas!$A$3*1),CZ43/(Formulas!$A$3*2))),1),IF(TEXT(ISNUMBER($C43),"#####")="False",ROUND(MIN(1,IF(Input!$A$11="Weekly",CZ43/(Formulas!$A$3*1),CZ43/(Formulas!$A$3*2))),1),ROUND(MIN(1,IF(Input!$A$11="Weekly",CZ43/(Formulas!$A$3*1),CZ43/(Formulas!$A$3*2))),1)*$C43))</f>
        <v>0</v>
      </c>
      <c r="DC43" s="79"/>
      <c r="DD43" s="77"/>
      <c r="DE43" s="77"/>
      <c r="DF43" s="80">
        <f>IF($C43="",ROUND(MIN(1,IF(Input!$A$11="Weekly",DD43/(Formulas!$A$3*1),DD43/(Formulas!$A$3*2))),1),IF(TEXT(ISNUMBER($C43),"#####")="False",ROUND(MIN(1,IF(Input!$A$11="Weekly",DD43/(Formulas!$A$3*1),DD43/(Formulas!$A$3*2))),1),ROUND(MIN(1,IF(Input!$A$11="Weekly",DD43/(Formulas!$A$3*1),DD43/(Formulas!$A$3*2))),1)*$C43))</f>
        <v>0</v>
      </c>
      <c r="DG43" s="79"/>
      <c r="DH43" s="77"/>
      <c r="DI43" s="77"/>
      <c r="DJ43" s="80">
        <f>IF($C43="",ROUND(MIN(1,IF(Input!$A$11="Weekly",DH43/(Formulas!$A$3*1),DH43/(Formulas!$A$3*2))),1),IF(TEXT(ISNUMBER($C43),"#####")="False",ROUND(MIN(1,IF(Input!$A$11="Weekly",DH43/(Formulas!$A$3*1),DH43/(Formulas!$A$3*2))),1),ROUND(MIN(1,IF(Input!$A$11="Weekly",DH43/(Formulas!$A$3*1),DH43/(Formulas!$A$3*2))),1)*$C43))</f>
        <v>0</v>
      </c>
      <c r="DK43" s="79"/>
      <c r="DL43" s="77"/>
      <c r="DM43" s="77"/>
      <c r="DN43" s="80">
        <f>IF($C43="",ROUND(MIN(1,IF(Input!$A$11="Weekly",DL43/(Formulas!$A$3*1),DL43/(Formulas!$A$3*2))),1),IF(TEXT(ISNUMBER($C43),"#####")="False",ROUND(MIN(1,IF(Input!$A$11="Weekly",DL43/(Formulas!$A$3*1),DL43/(Formulas!$A$3*2))),1),ROUND(MIN(1,IF(Input!$A$11="Weekly",DL43/(Formulas!$A$3*1),DL43/(Formulas!$A$3*2))),1)*$C43))</f>
        <v>0</v>
      </c>
      <c r="DO43" s="79"/>
      <c r="DP43" s="77"/>
      <c r="DQ43" s="77"/>
      <c r="DR43" s="80">
        <f>IF($C43="",ROUND(MIN(1,IF(Input!$A$11="Weekly",DP43/(Formulas!$A$3*1),DP43/(Formulas!$A$3*2))),1),IF(TEXT(ISNUMBER($C43),"#####")="False",ROUND(MIN(1,IF(Input!$A$11="Weekly",DP43/(Formulas!$A$3*1),DP43/(Formulas!$A$3*2))),1),ROUND(MIN(1,IF(Input!$A$11="Weekly",DP43/(Formulas!$A$3*1),DP43/(Formulas!$A$3*2))),1)*$C43))</f>
        <v>0</v>
      </c>
      <c r="DS43" s="79"/>
      <c r="DT43" s="77"/>
      <c r="DU43" s="77"/>
      <c r="DV43" s="80">
        <f>IF($C43="",ROUND(MIN(1,IF(Input!$A$11="Weekly",DT43/(Formulas!$A$3*1),DT43/(Formulas!$A$3*2))),1),IF(TEXT(ISNUMBER($C43),"#####")="False",ROUND(MIN(1,IF(Input!$A$11="Weekly",DT43/(Formulas!$A$3*1),DT43/(Formulas!$A$3*2))),1),ROUND(MIN(1,IF(Input!$A$11="Weekly",DT43/(Formulas!$A$3*1),DT43/(Formulas!$A$3*2))),1)*$C43))</f>
        <v>0</v>
      </c>
      <c r="DW43" s="79"/>
      <c r="DX43" s="77"/>
      <c r="DY43" s="77"/>
      <c r="DZ43" s="80">
        <f>IF($C43="",ROUND(MIN(1,IF(Input!$A$11="Weekly",DX43/(Formulas!$A$3*1),DX43/(Formulas!$A$3*2))),1),IF(TEXT(ISNUMBER($C43),"#####")="False",ROUND(MIN(1,IF(Input!$A$11="Weekly",DX43/(Formulas!$A$3*1),DX43/(Formulas!$A$3*2))),1),ROUND(MIN(1,IF(Input!$A$11="Weekly",DX43/(Formulas!$A$3*1),DX43/(Formulas!$A$3*2))),1)*$C43))</f>
        <v>0</v>
      </c>
      <c r="EA43" s="79"/>
      <c r="EB43" s="77"/>
      <c r="EC43" s="77"/>
      <c r="ED43" s="80">
        <f>IF($C43="",ROUND(MIN(1,IF(Input!$A$11="Weekly",EB43/(Formulas!$A$3*1),EB43/(Formulas!$A$3*2))),1),IF(TEXT(ISNUMBER($C43),"#####")="False",ROUND(MIN(1,IF(Input!$A$11="Weekly",EB43/(Formulas!$A$3*1),EB43/(Formulas!$A$3*2))),1),ROUND(MIN(1,IF(Input!$A$11="Weekly",EB43/(Formulas!$A$3*1),EB43/(Formulas!$A$3*2))),1)*$C43))</f>
        <v>0</v>
      </c>
      <c r="EE43" s="79"/>
      <c r="EF43" s="77"/>
      <c r="EG43" s="77"/>
      <c r="EH43" s="80">
        <f>IF($C43="",ROUND(MIN(1,IF(Input!$A$11="Weekly",EF43/(Formulas!$A$3*1),EF43/(Formulas!$A$3*2))),1),IF(TEXT(ISNUMBER($C43),"#####")="False",ROUND(MIN(1,IF(Input!$A$11="Weekly",EF43/(Formulas!$A$3*1),EF43/(Formulas!$A$3*2))),1),ROUND(MIN(1,IF(Input!$A$11="Weekly",EF43/(Formulas!$A$3*1),EF43/(Formulas!$A$3*2))),1)*$C43))</f>
        <v>0</v>
      </c>
      <c r="EI43" s="79"/>
      <c r="EJ43" s="77"/>
      <c r="EK43" s="77"/>
      <c r="EL43" s="80">
        <f>IF($C43="",ROUND(MIN(1,IF(Input!$A$11="Weekly",EJ43/(Formulas!$A$3*1),EJ43/(Formulas!$A$3*2))),1),IF(TEXT(ISNUMBER($C43),"#####")="False",ROUND(MIN(1,IF(Input!$A$11="Weekly",EJ43/(Formulas!$A$3*1),EJ43/(Formulas!$A$3*2))),1),ROUND(MIN(1,IF(Input!$A$11="Weekly",EJ43/(Formulas!$A$3*1),EJ43/(Formulas!$A$3*2))),1)*$C43))</f>
        <v>0</v>
      </c>
      <c r="EM43" s="79"/>
      <c r="EN43" s="77"/>
      <c r="EO43" s="77"/>
      <c r="EP43" s="80">
        <f>IF($C43="",ROUND(MIN(1,IF(Input!$A$11="Weekly",EN43/(Formulas!$A$3*1),EN43/(Formulas!$A$3*2))),1),IF(TEXT(ISNUMBER($C43),"#####")="False",ROUND(MIN(1,IF(Input!$A$11="Weekly",EN43/(Formulas!$A$3*1),EN43/(Formulas!$A$3*2))),1),ROUND(MIN(1,IF(Input!$A$11="Weekly",EN43/(Formulas!$A$3*1),EN43/(Formulas!$A$3*2))),1)*$C43))</f>
        <v>0</v>
      </c>
      <c r="EQ43" s="79"/>
      <c r="ER43" s="77"/>
      <c r="ES43" s="77"/>
      <c r="ET43" s="80">
        <f>IF($C43="",ROUND(MIN(1,IF(Input!$A$11="Weekly",ER43/(Formulas!$A$3*1),ER43/(Formulas!$A$3*2))),1),IF(TEXT(ISNUMBER($C43),"#####")="False",ROUND(MIN(1,IF(Input!$A$11="Weekly",ER43/(Formulas!$A$3*1),ER43/(Formulas!$A$3*2))),1),ROUND(MIN(1,IF(Input!$A$11="Weekly",ER43/(Formulas!$A$3*1),ER43/(Formulas!$A$3*2))),1)*$C43))</f>
        <v>0</v>
      </c>
      <c r="EU43" s="79"/>
      <c r="EV43" s="77"/>
      <c r="EW43" s="77"/>
      <c r="EX43" s="80">
        <f>IF($C43="",ROUND(MIN(1,IF(Input!$A$11="Weekly",EV43/(Formulas!$A$3*1),EV43/(Formulas!$A$3*2))),1),IF(TEXT(ISNUMBER($C43),"#####")="False",ROUND(MIN(1,IF(Input!$A$11="Weekly",EV43/(Formulas!$A$3*1),EV43/(Formulas!$A$3*2))),1),ROUND(MIN(1,IF(Input!$A$11="Weekly",EV43/(Formulas!$A$3*1),EV43/(Formulas!$A$3*2))),1)*$C43))</f>
        <v>0</v>
      </c>
      <c r="EY43" s="79"/>
      <c r="EZ43" s="77"/>
      <c r="FA43" s="77"/>
      <c r="FB43" s="80">
        <f>IF($C43="",ROUND(MIN(1,IF(Input!$A$11="Weekly",EZ43/(Formulas!$A$3*1),EZ43/(Formulas!$A$3*2))),1),IF(TEXT(ISNUMBER($C43),"#####")="False",ROUND(MIN(1,IF(Input!$A$11="Weekly",EZ43/(Formulas!$A$3*1),EZ43/(Formulas!$A$3*2))),1),ROUND(MIN(1,IF(Input!$A$11="Weekly",EZ43/(Formulas!$A$3*1),EZ43/(Formulas!$A$3*2))),1)*$C43))</f>
        <v>0</v>
      </c>
      <c r="FC43" s="79"/>
      <c r="FD43" s="77"/>
      <c r="FE43" s="77"/>
      <c r="FF43" s="80">
        <f>IF($C43="",ROUND(MIN(1,IF(Input!$A$11="Weekly",FD43/(Formulas!$A$3*1),FD43/(Formulas!$A$3*2))),1),IF(TEXT(ISNUMBER($C43),"#####")="False",ROUND(MIN(1,IF(Input!$A$11="Weekly",FD43/(Formulas!$A$3*1),FD43/(Formulas!$A$3*2))),1),ROUND(MIN(1,IF(Input!$A$11="Weekly",FD43/(Formulas!$A$3*1),FD43/(Formulas!$A$3*2))),1)*$C43))</f>
        <v>0</v>
      </c>
      <c r="FG43" s="79"/>
      <c r="FH43" s="77"/>
      <c r="FI43" s="77"/>
      <c r="FJ43" s="80">
        <f>IF($C43="",ROUND(MIN(1,IF(Input!$A$11="Weekly",FH43/(Formulas!$A$3*1),FH43/(Formulas!$A$3*2))),1),IF(TEXT(ISNUMBER($C43),"#####")="False",ROUND(MIN(1,IF(Input!$A$11="Weekly",FH43/(Formulas!$A$3*1),FH43/(Formulas!$A$3*2))),1),ROUND(MIN(1,IF(Input!$A$11="Weekly",FH43/(Formulas!$A$3*1),FH43/(Formulas!$A$3*2))),1)*$C43))</f>
        <v>0</v>
      </c>
      <c r="FK43" s="79"/>
      <c r="FL43" s="77"/>
      <c r="FM43" s="77"/>
      <c r="FN43" s="80">
        <f>IF($C43="",ROUND(MIN(1,IF(Input!$A$11="Weekly",FL43/(Formulas!$A$3*1),FL43/(Formulas!$A$3*2))),1),IF(TEXT(ISNUMBER($C43),"#####")="False",ROUND(MIN(1,IF(Input!$A$11="Weekly",FL43/(Formulas!$A$3*1),FL43/(Formulas!$A$3*2))),1),ROUND(MIN(1,IF(Input!$A$11="Weekly",FL43/(Formulas!$A$3*1),FL43/(Formulas!$A$3*2))),1)*$C43))</f>
        <v>0</v>
      </c>
      <c r="FO43" s="79"/>
      <c r="FP43" s="77"/>
      <c r="FQ43" s="77"/>
      <c r="FR43" s="80">
        <f>IF($C43="",ROUND(MIN(1,IF(Input!$A$11="Weekly",FP43/(Formulas!$A$3*1),FP43/(Formulas!$A$3*2))),1),IF(TEXT(ISNUMBER($C43),"#####")="False",ROUND(MIN(1,IF(Input!$A$11="Weekly",FP43/(Formulas!$A$3*1),FP43/(Formulas!$A$3*2))),1),ROUND(MIN(1,IF(Input!$A$11="Weekly",FP43/(Formulas!$A$3*1),FP43/(Formulas!$A$3*2))),1)*$C43))</f>
        <v>0</v>
      </c>
      <c r="FS43" s="79"/>
      <c r="FT43" s="77"/>
      <c r="FU43" s="77"/>
      <c r="FV43" s="80">
        <f>IF($C43="",ROUND(MIN(1,IF(Input!$A$11="Weekly",FT43/(Formulas!$A$3*1),FT43/(Formulas!$A$3*2))),1),IF(TEXT(ISNUMBER($C43),"#####")="False",ROUND(MIN(1,IF(Input!$A$11="Weekly",FT43/(Formulas!$A$3*1),FT43/(Formulas!$A$3*2))),1),ROUND(MIN(1,IF(Input!$A$11="Weekly",FT43/(Formulas!$A$3*1),FT43/(Formulas!$A$3*2))),1)*$C43))</f>
        <v>0</v>
      </c>
      <c r="FW43" s="79"/>
      <c r="FX43" s="77"/>
      <c r="FY43" s="77"/>
      <c r="FZ43" s="80">
        <f>IF($C43="",ROUND(MIN(1,IF(Input!$A$11="Weekly",FX43/(Formulas!$A$3*1),FX43/(Formulas!$A$3*2))),1),IF(TEXT(ISNUMBER($C43),"#####")="False",ROUND(MIN(1,IF(Input!$A$11="Weekly",FX43/(Formulas!$A$3*1),FX43/(Formulas!$A$3*2))),1),ROUND(MIN(1,IF(Input!$A$11="Weekly",FX43/(Formulas!$A$3*1),FX43/(Formulas!$A$3*2))),1)*$C43))</f>
        <v>0</v>
      </c>
      <c r="GA43" s="79"/>
      <c r="GB43" s="77"/>
      <c r="GC43" s="77"/>
      <c r="GD43" s="80">
        <f>IF($C43="",ROUND(MIN(1,IF(Input!$A$11="Weekly",GB43/(Formulas!$A$3*1),GB43/(Formulas!$A$3*2))),1),IF(TEXT(ISNUMBER($C43),"#####")="False",ROUND(MIN(1,IF(Input!$A$11="Weekly",GB43/(Formulas!$A$3*1),GB43/(Formulas!$A$3*2))),1),ROUND(MIN(1,IF(Input!$A$11="Weekly",GB43/(Formulas!$A$3*1),GB43/(Formulas!$A$3*2))),1)*$C43))</f>
        <v>0</v>
      </c>
      <c r="GE43" s="79"/>
      <c r="GF43" s="77"/>
      <c r="GG43" s="77"/>
      <c r="GH43" s="80">
        <f>IF($C43="",ROUND(MIN(1,IF(Input!$A$11="Weekly",GF43/(Formulas!$A$3*1),GF43/(Formulas!$A$3*2))),1),IF(TEXT(ISNUMBER($C43),"#####")="False",ROUND(MIN(1,IF(Input!$A$11="Weekly",GF43/(Formulas!$A$3*1),GF43/(Formulas!$A$3*2))),1),ROUND(MIN(1,IF(Input!$A$11="Weekly",GF43/(Formulas!$A$3*1),GF43/(Formulas!$A$3*2))),1)*$C43))</f>
        <v>0</v>
      </c>
      <c r="GI43" s="79"/>
      <c r="GJ43" s="77"/>
      <c r="GK43" s="77"/>
      <c r="GL43" s="80">
        <f>IF($C43="",ROUND(MIN(1,IF(Input!$A$11="Weekly",GJ43/(Formulas!$A$3*1),GJ43/(Formulas!$A$3*2))),1),IF(TEXT(ISNUMBER($C43),"#####")="False",ROUND(MIN(1,IF(Input!$A$11="Weekly",GJ43/(Formulas!$A$3*1),GJ43/(Formulas!$A$3*2))),1),ROUND(MIN(1,IF(Input!$A$11="Weekly",GJ43/(Formulas!$A$3*1),GJ43/(Formulas!$A$3*2))),1)*$C43))</f>
        <v>0</v>
      </c>
      <c r="GM43" s="79"/>
      <c r="GN43" s="77"/>
      <c r="GO43" s="77"/>
      <c r="GP43" s="80">
        <f>IF($C43="",ROUND(MIN(1,IF(Input!$A$11="Weekly",GN43/(Formulas!$A$3*1),GN43/(Formulas!$A$3*2))),1),IF(TEXT(ISNUMBER($C43),"#####")="False",ROUND(MIN(1,IF(Input!$A$11="Weekly",GN43/(Formulas!$A$3*1),GN43/(Formulas!$A$3*2))),1),ROUND(MIN(1,IF(Input!$A$11="Weekly",GN43/(Formulas!$A$3*1),GN43/(Formulas!$A$3*2))),1)*$C43))</f>
        <v>0</v>
      </c>
      <c r="GQ43" s="79"/>
      <c r="GR43" s="77"/>
      <c r="GS43" s="77"/>
      <c r="GT43" s="80">
        <f>IF($C43="",ROUND(MIN(1,IF(Input!$A$11="Weekly",GR43/(Formulas!$A$3*1),GR43/(Formulas!$A$3*2))),1),IF(TEXT(ISNUMBER($C43),"#####")="False",ROUND(MIN(1,IF(Input!$A$11="Weekly",GR43/(Formulas!$A$3*1),GR43/(Formulas!$A$3*2))),1),ROUND(MIN(1,IF(Input!$A$11="Weekly",GR43/(Formulas!$A$3*1),GR43/(Formulas!$A$3*2))),1)*$C43))</f>
        <v>0</v>
      </c>
      <c r="GU43" s="79"/>
      <c r="GV43" s="77"/>
      <c r="GW43" s="77"/>
      <c r="GX43" s="80">
        <f>IF($C43="",ROUND(MIN(1,IF(Input!$A$11="Weekly",GV43/(Formulas!$A$3*1),GV43/(Formulas!$A$3*2))),1),IF(TEXT(ISNUMBER($C43),"#####")="False",ROUND(MIN(1,IF(Input!$A$11="Weekly",GV43/(Formulas!$A$3*1),GV43/(Formulas!$A$3*2))),1),ROUND(MIN(1,IF(Input!$A$11="Weekly",GV43/(Formulas!$A$3*1),GV43/(Formulas!$A$3*2))),1)*$C43))</f>
        <v>0</v>
      </c>
      <c r="GY43" s="79"/>
      <c r="GZ43" s="77"/>
      <c r="HA43" s="77"/>
      <c r="HB43" s="80">
        <f>IF($C43="",ROUND(MIN(1,IF(Input!$A$11="Weekly",GZ43/(Formulas!$A$3*1),GZ43/(Formulas!$A$3*2))),1),IF(TEXT(ISNUMBER($C43),"#####")="False",ROUND(MIN(1,IF(Input!$A$11="Weekly",GZ43/(Formulas!$A$3*1),GZ43/(Formulas!$A$3*2))),1),ROUND(MIN(1,IF(Input!$A$11="Weekly",GZ43/(Formulas!$A$3*1),GZ43/(Formulas!$A$3*2))),1)*$C43))</f>
        <v>0</v>
      </c>
      <c r="HC43" s="79"/>
      <c r="HD43" s="77"/>
      <c r="HE43" s="77"/>
      <c r="HF43" s="80">
        <f>IF($C43="",ROUND(MIN(1,IF(Input!$A$11="Weekly",HD43/(Formulas!$A$3*1),HD43/(Formulas!$A$3*2))),1),IF(TEXT(ISNUMBER($C43),"#####")="False",ROUND(MIN(1,IF(Input!$A$11="Weekly",HD43/(Formulas!$A$3*1),HD43/(Formulas!$A$3*2))),1),ROUND(MIN(1,IF(Input!$A$11="Weekly",HD43/(Formulas!$A$3*1),HD43/(Formulas!$A$3*2))),1)*$C43))</f>
        <v>0</v>
      </c>
      <c r="HG43" s="79"/>
      <c r="HH43" s="35"/>
      <c r="HI43" s="35">
        <f t="shared" si="0"/>
        <v>0</v>
      </c>
      <c r="HJ43" s="35"/>
      <c r="HK43" s="35">
        <f t="shared" si="1"/>
        <v>0</v>
      </c>
      <c r="HL43" s="35"/>
      <c r="HM43" s="35">
        <f t="shared" si="2"/>
        <v>0</v>
      </c>
      <c r="HN43" s="35"/>
      <c r="HO43" s="35">
        <f t="shared" si="3"/>
        <v>0</v>
      </c>
      <c r="HP43" s="35"/>
      <c r="HQ43" s="35"/>
      <c r="HR43" s="35"/>
      <c r="HS43" s="35"/>
      <c r="HT43" s="35"/>
    </row>
    <row r="44" spans="2:228" x14ac:dyDescent="0.25">
      <c r="B44" s="74"/>
      <c r="D44" s="77"/>
      <c r="E44" s="77"/>
      <c r="F44" s="80">
        <f>IF($C44="",ROUND(MIN(1,IF(Input!$A$11="Weekly",D44/(Formulas!$A$3*1),D44/(Formulas!$A$3*2))),1),IF(TEXT(ISNUMBER($C44),"#####")="False",ROUND(MIN(1,IF(Input!$A$11="Weekly",D44/(Formulas!$A$3*1),D44/(Formulas!$A$3*2))),1),ROUND(MIN(1,IF(Input!$A$11="Weekly",D44/(Formulas!$A$3*1),D44/(Formulas!$A$3*2))),1)*$C44))</f>
        <v>0</v>
      </c>
      <c r="G44" s="101"/>
      <c r="H44" s="77"/>
      <c r="I44" s="77"/>
      <c r="J44" s="80">
        <f>IF($C44="",ROUND(MIN(1,IF(Input!$A$11="Weekly",H44/(Formulas!$A$3*1),H44/(Formulas!$A$3*2))),1),IF(TEXT(ISNUMBER($C44),"#####")="False",ROUND(MIN(1,IF(Input!$A$11="Weekly",H44/(Formulas!$A$3*1),H44/(Formulas!$A$3*2))),1),ROUND(MIN(1,IF(Input!$A$11="Weekly",H44/(Formulas!$A$3*1),H44/(Formulas!$A$3*2))),1)*$C44))</f>
        <v>0</v>
      </c>
      <c r="K44" s="101"/>
      <c r="L44" s="77"/>
      <c r="M44" s="77"/>
      <c r="N44" s="80">
        <f>IF($C44="",ROUND(MIN(1,IF(Input!$A$11="Weekly",L44/(Formulas!$A$3*1),L44/(Formulas!$A$3*2))),1),IF(TEXT(ISNUMBER($C44),"#####")="False",ROUND(MIN(1,IF(Input!$A$11="Weekly",L44/(Formulas!$A$3*1),L44/(Formulas!$A$3*2))),1),ROUND(MIN(1,IF(Input!$A$11="Weekly",L44/(Formulas!$A$3*1),L44/(Formulas!$A$3*2))),1)*$C44))</f>
        <v>0</v>
      </c>
      <c r="O44" s="101"/>
      <c r="P44" s="77"/>
      <c r="Q44" s="77"/>
      <c r="R44" s="80">
        <f>IF($C44="",ROUND(MIN(1,IF(Input!$A$11="Weekly",P44/(Formulas!$A$3*1),P44/(Formulas!$A$3*2))),1),IF(TEXT(ISNUMBER($C44),"#####")="False",ROUND(MIN(1,IF(Input!$A$11="Weekly",P44/(Formulas!$A$3*1),P44/(Formulas!$A$3*2))),1),ROUND(MIN(1,IF(Input!$A$11="Weekly",P44/(Formulas!$A$3*1),P44/(Formulas!$A$3*2))),1)*$C44))</f>
        <v>0</v>
      </c>
      <c r="S44" s="101"/>
      <c r="T44" s="77"/>
      <c r="U44" s="77"/>
      <c r="V44" s="80">
        <f>IF($C44="",ROUND(MIN(1,IF(Input!$A$11="Weekly",T44/(Formulas!$A$3*1),T44/(Formulas!$A$3*2))),1),IF(TEXT(ISNUMBER($C44),"#####")="False",ROUND(MIN(1,IF(Input!$A$11="Weekly",T44/(Formulas!$A$3*1),T44/(Formulas!$A$3*2))),1),ROUND(MIN(1,IF(Input!$A$11="Weekly",T44/(Formulas!$A$3*1),T44/(Formulas!$A$3*2))),1)*$C44))</f>
        <v>0</v>
      </c>
      <c r="W44" s="79"/>
      <c r="X44" s="77"/>
      <c r="Y44" s="77"/>
      <c r="Z44" s="80">
        <f>IF($C44="",ROUND(MIN(1,IF(Input!$A$11="Weekly",X44/(Formulas!$A$3*1),X44/(Formulas!$A$3*2))),1),IF(TEXT(ISNUMBER($C44),"#####")="False",ROUND(MIN(1,IF(Input!$A$11="Weekly",X44/(Formulas!$A$3*1),X44/(Formulas!$A$3*2))),1),ROUND(MIN(1,IF(Input!$A$11="Weekly",X44/(Formulas!$A$3*1),X44/(Formulas!$A$3*2))),1)*$C44))</f>
        <v>0</v>
      </c>
      <c r="AA44" s="101"/>
      <c r="AB44" s="77"/>
      <c r="AC44" s="77"/>
      <c r="AD44" s="80">
        <f>IF($C44="",ROUND(MIN(1,IF(Input!$A$11="Weekly",AB44/(Formulas!$A$3*1),AB44/(Formulas!$A$3*2))),1),IF(TEXT(ISNUMBER($C44),"#####")="False",ROUND(MIN(1,IF(Input!$A$11="Weekly",AB44/(Formulas!$A$3*1),AB44/(Formulas!$A$3*2))),1),ROUND(MIN(1,IF(Input!$A$11="Weekly",AB44/(Formulas!$A$3*1),AB44/(Formulas!$A$3*2))),1)*$C44))</f>
        <v>0</v>
      </c>
      <c r="AE44" s="101"/>
      <c r="AF44" s="77"/>
      <c r="AG44" s="77"/>
      <c r="AH44" s="80">
        <f>IF($C44="",ROUND(MIN(1,IF(Input!$A$11="Weekly",AF44/(Formulas!$A$3*1),AF44/(Formulas!$A$3*2))),1),IF(TEXT(ISNUMBER($C44),"#####")="False",ROUND(MIN(1,IF(Input!$A$11="Weekly",AF44/(Formulas!$A$3*1),AF44/(Formulas!$A$3*2))),1),ROUND(MIN(1,IF(Input!$A$11="Weekly",AF44/(Formulas!$A$3*1),AF44/(Formulas!$A$3*2))),1)*$C44))</f>
        <v>0</v>
      </c>
      <c r="AI44" s="101"/>
      <c r="AJ44" s="77"/>
      <c r="AK44" s="77"/>
      <c r="AL44" s="80">
        <f>IF($C44="",ROUND(MIN(1,IF(Input!$A$11="Weekly",AJ44/(Formulas!$A$3*1),AJ44/(Formulas!$A$3*2))),1),IF(TEXT(ISNUMBER($C44),"#####")="False",ROUND(MIN(1,IF(Input!$A$11="Weekly",AJ44/(Formulas!$A$3*1),AJ44/(Formulas!$A$3*2))),1),ROUND(MIN(1,IF(Input!$A$11="Weekly",AJ44/(Formulas!$A$3*1),AJ44/(Formulas!$A$3*2))),1)*$C44))</f>
        <v>0</v>
      </c>
      <c r="AM44" s="79"/>
      <c r="AN44" s="77"/>
      <c r="AO44" s="77"/>
      <c r="AP44" s="80">
        <f>IF($C44="",ROUND(MIN(1,IF(Input!$A$11="Weekly",AN44/(Formulas!$A$3*1),AN44/(Formulas!$A$3*2))),1),IF(TEXT(ISNUMBER($C44),"#####")="False",ROUND(MIN(1,IF(Input!$A$11="Weekly",AN44/(Formulas!$A$3*1),AN44/(Formulas!$A$3*2))),1),ROUND(MIN(1,IF(Input!$A$11="Weekly",AN44/(Formulas!$A$3*1),AN44/(Formulas!$A$3*2))),1)*$C44))</f>
        <v>0</v>
      </c>
      <c r="AQ44" s="79"/>
      <c r="AR44" s="77"/>
      <c r="AS44" s="77"/>
      <c r="AT44" s="80">
        <f>IF($C44="",ROUND(MIN(1,IF(Input!$A$11="Weekly",AR44/(Formulas!$A$3*1),AR44/(Formulas!$A$3*2))),1),IF(TEXT(ISNUMBER($C44),"#####")="False",ROUND(MIN(1,IF(Input!$A$11="Weekly",AR44/(Formulas!$A$3*1),AR44/(Formulas!$A$3*2))),1),ROUND(MIN(1,IF(Input!$A$11="Weekly",AR44/(Formulas!$A$3*1),AR44/(Formulas!$A$3*2))),1)*$C44))</f>
        <v>0</v>
      </c>
      <c r="AU44" s="79"/>
      <c r="AV44" s="77"/>
      <c r="AW44" s="77"/>
      <c r="AX44" s="80">
        <f>IF($C44="",ROUND(MIN(1,IF(Input!$A$11="Weekly",AV44/(Formulas!$A$3*1),AV44/(Formulas!$A$3*2))),1),IF(TEXT(ISNUMBER($C44),"#####")="False",ROUND(MIN(1,IF(Input!$A$11="Weekly",AV44/(Formulas!$A$3*1),AV44/(Formulas!$A$3*2))),1),ROUND(MIN(1,IF(Input!$A$11="Weekly",AV44/(Formulas!$A$3*1),AV44/(Formulas!$A$3*2))),1)*$C44))</f>
        <v>0</v>
      </c>
      <c r="AY44" s="79"/>
      <c r="AZ44" s="77"/>
      <c r="BA44" s="77"/>
      <c r="BB44" s="80">
        <f>IF($C44="",ROUND(MIN(1,IF(Input!$A$11="Weekly",AZ44/(Formulas!$A$3*1),AZ44/(Formulas!$A$3*2))),1),IF(TEXT(ISNUMBER($C44),"#####")="False",ROUND(MIN(1,IF(Input!$A$11="Weekly",AZ44/(Formulas!$A$3*1),AZ44/(Formulas!$A$3*2))),1),ROUND(MIN(1,IF(Input!$A$11="Weekly",AZ44/(Formulas!$A$3*1),AZ44/(Formulas!$A$3*2))),1)*$C44))</f>
        <v>0</v>
      </c>
      <c r="BC44" s="79"/>
      <c r="BD44" s="77"/>
      <c r="BE44" s="77"/>
      <c r="BF44" s="80">
        <f>IF($C44="",ROUND(MIN(1,IF(Input!$A$11="Weekly",BD44/(Formulas!$A$3*1),BD44/(Formulas!$A$3*2))),1),IF(TEXT(ISNUMBER($C44),"#####")="False",ROUND(MIN(1,IF(Input!$A$11="Weekly",BD44/(Formulas!$A$3*1),BD44/(Formulas!$A$3*2))),1),ROUND(MIN(1,IF(Input!$A$11="Weekly",BD44/(Formulas!$A$3*1),BD44/(Formulas!$A$3*2))),1)*$C44))</f>
        <v>0</v>
      </c>
      <c r="BG44" s="79"/>
      <c r="BH44" s="77"/>
      <c r="BI44" s="77"/>
      <c r="BJ44" s="80">
        <f>IF($C44="",ROUND(MIN(1,IF(Input!$A$11="Weekly",BH44/(Formulas!$A$3*1),BH44/(Formulas!$A$3*2))),1),IF(TEXT(ISNUMBER($C44),"#####")="False",ROUND(MIN(1,IF(Input!$A$11="Weekly",BH44/(Formulas!$A$3*1),BH44/(Formulas!$A$3*2))),1),ROUND(MIN(1,IF(Input!$A$11="Weekly",BH44/(Formulas!$A$3*1),BH44/(Formulas!$A$3*2))),1)*$C44))</f>
        <v>0</v>
      </c>
      <c r="BK44" s="79"/>
      <c r="BL44" s="77"/>
      <c r="BM44" s="77"/>
      <c r="BN44" s="80">
        <f>IF($C44="",ROUND(MIN(1,IF(Input!$A$11="Weekly",BL44/(Formulas!$A$3*1),BL44/(Formulas!$A$3*2))),1),IF(TEXT(ISNUMBER($C44),"#####")="False",ROUND(MIN(1,IF(Input!$A$11="Weekly",BL44/(Formulas!$A$3*1),BL44/(Formulas!$A$3*2))),1),ROUND(MIN(1,IF(Input!$A$11="Weekly",BL44/(Formulas!$A$3*1),BL44/(Formulas!$A$3*2))),1)*$C44))</f>
        <v>0</v>
      </c>
      <c r="BO44" s="79"/>
      <c r="BP44" s="77"/>
      <c r="BQ44" s="77"/>
      <c r="BR44" s="80">
        <f>IF($C44="",ROUND(MIN(1,IF(Input!$A$11="Weekly",BP44/(Formulas!$A$3*1),BP44/(Formulas!$A$3*2))),1),IF(TEXT(ISNUMBER($C44),"#####")="False",ROUND(MIN(1,IF(Input!$A$11="Weekly",BP44/(Formulas!$A$3*1),BP44/(Formulas!$A$3*2))),1),ROUND(MIN(1,IF(Input!$A$11="Weekly",BP44/(Formulas!$A$3*1),BP44/(Formulas!$A$3*2))),1)*$C44))</f>
        <v>0</v>
      </c>
      <c r="BS44" s="79"/>
      <c r="BT44" s="77"/>
      <c r="BU44" s="77"/>
      <c r="BV44" s="80">
        <f>IF($C44="",ROUND(MIN(1,IF(Input!$A$11="Weekly",BT44/(Formulas!$A$3*1),BT44/(Formulas!$A$3*2))),1),IF(TEXT(ISNUMBER($C44),"#####")="False",ROUND(MIN(1,IF(Input!$A$11="Weekly",BT44/(Formulas!$A$3*1),BT44/(Formulas!$A$3*2))),1),ROUND(MIN(1,IF(Input!$A$11="Weekly",BT44/(Formulas!$A$3*1),BT44/(Formulas!$A$3*2))),1)*$C44))</f>
        <v>0</v>
      </c>
      <c r="BW44" s="79"/>
      <c r="BX44" s="77"/>
      <c r="BY44" s="77"/>
      <c r="BZ44" s="80">
        <f>IF($C44="",ROUND(MIN(1,IF(Input!$A$11="Weekly",BX44/(Formulas!$A$3*1),BX44/(Formulas!$A$3*2))),1),IF(TEXT(ISNUMBER($C44),"#####")="False",ROUND(MIN(1,IF(Input!$A$11="Weekly",BX44/(Formulas!$A$3*1),BX44/(Formulas!$A$3*2))),1),ROUND(MIN(1,IF(Input!$A$11="Weekly",BX44/(Formulas!$A$3*1),BX44/(Formulas!$A$3*2))),1)*$C44))</f>
        <v>0</v>
      </c>
      <c r="CA44" s="79"/>
      <c r="CB44" s="77"/>
      <c r="CC44" s="77"/>
      <c r="CD44" s="80">
        <f>IF($C44="",ROUND(MIN(1,IF(Input!$A$11="Weekly",CB44/(Formulas!$A$3*1),CB44/(Formulas!$A$3*2))),1),IF(TEXT(ISNUMBER($C44),"#####")="False",ROUND(MIN(1,IF(Input!$A$11="Weekly",CB44/(Formulas!$A$3*1),CB44/(Formulas!$A$3*2))),1),ROUND(MIN(1,IF(Input!$A$11="Weekly",CB44/(Formulas!$A$3*1),CB44/(Formulas!$A$3*2))),1)*$C44))</f>
        <v>0</v>
      </c>
      <c r="CE44" s="79"/>
      <c r="CF44" s="77"/>
      <c r="CG44" s="77"/>
      <c r="CH44" s="80">
        <f>IF($C44="",ROUND(MIN(1,IF(Input!$A$11="Weekly",CF44/(Formulas!$A$3*1),CF44/(Formulas!$A$3*2))),1),IF(TEXT(ISNUMBER($C44),"#####")="False",ROUND(MIN(1,IF(Input!$A$11="Weekly",CF44/(Formulas!$A$3*1),CF44/(Formulas!$A$3*2))),1),ROUND(MIN(1,IF(Input!$A$11="Weekly",CF44/(Formulas!$A$3*1),CF44/(Formulas!$A$3*2))),1)*$C44))</f>
        <v>0</v>
      </c>
      <c r="CI44" s="79"/>
      <c r="CJ44" s="77"/>
      <c r="CK44" s="77"/>
      <c r="CL44" s="80">
        <f>IF($C44="",ROUND(MIN(1,IF(Input!$A$11="Weekly",CJ44/(Formulas!$A$3*1),CJ44/(Formulas!$A$3*2))),1),IF(TEXT(ISNUMBER($C44),"#####")="False",ROUND(MIN(1,IF(Input!$A$11="Weekly",CJ44/(Formulas!$A$3*1),CJ44/(Formulas!$A$3*2))),1),ROUND(MIN(1,IF(Input!$A$11="Weekly",CJ44/(Formulas!$A$3*1),CJ44/(Formulas!$A$3*2))),1)*$C44))</f>
        <v>0</v>
      </c>
      <c r="CM44" s="79"/>
      <c r="CN44" s="77"/>
      <c r="CO44" s="77"/>
      <c r="CP44" s="80">
        <f>IF($C44="",ROUND(MIN(1,IF(Input!$A$11="Weekly",CN44/(Formulas!$A$3*1),CN44/(Formulas!$A$3*2))),1),IF(TEXT(ISNUMBER($C44),"#####")="False",ROUND(MIN(1,IF(Input!$A$11="Weekly",CN44/(Formulas!$A$3*1),CN44/(Formulas!$A$3*2))),1),ROUND(MIN(1,IF(Input!$A$11="Weekly",CN44/(Formulas!$A$3*1),CN44/(Formulas!$A$3*2))),1)*$C44))</f>
        <v>0</v>
      </c>
      <c r="CQ44" s="79"/>
      <c r="CR44" s="77"/>
      <c r="CS44" s="77"/>
      <c r="CT44" s="80">
        <f>IF($C44="",ROUND(MIN(1,IF(Input!$A$11="Weekly",CR44/(Formulas!$A$3*1),CR44/(Formulas!$A$3*2))),1),IF(TEXT(ISNUMBER($C44),"#####")="False",ROUND(MIN(1,IF(Input!$A$11="Weekly",CR44/(Formulas!$A$3*1),CR44/(Formulas!$A$3*2))),1),ROUND(MIN(1,IF(Input!$A$11="Weekly",CR44/(Formulas!$A$3*1),CR44/(Formulas!$A$3*2))),1)*$C44))</f>
        <v>0</v>
      </c>
      <c r="CU44" s="79"/>
      <c r="CV44" s="77"/>
      <c r="CW44" s="77"/>
      <c r="CX44" s="80">
        <f>IF($C44="",ROUND(MIN(1,IF(Input!$A$11="Weekly",CV44/(Formulas!$A$3*1),CV44/(Formulas!$A$3*2))),1),IF(TEXT(ISNUMBER($C44),"#####")="False",ROUND(MIN(1,IF(Input!$A$11="Weekly",CV44/(Formulas!$A$3*1),CV44/(Formulas!$A$3*2))),1),ROUND(MIN(1,IF(Input!$A$11="Weekly",CV44/(Formulas!$A$3*1),CV44/(Formulas!$A$3*2))),1)*$C44))</f>
        <v>0</v>
      </c>
      <c r="CY44" s="79"/>
      <c r="CZ44" s="77"/>
      <c r="DA44" s="77"/>
      <c r="DB44" s="80">
        <f>IF($C44="",ROUND(MIN(1,IF(Input!$A$11="Weekly",CZ44/(Formulas!$A$3*1),CZ44/(Formulas!$A$3*2))),1),IF(TEXT(ISNUMBER($C44),"#####")="False",ROUND(MIN(1,IF(Input!$A$11="Weekly",CZ44/(Formulas!$A$3*1),CZ44/(Formulas!$A$3*2))),1),ROUND(MIN(1,IF(Input!$A$11="Weekly",CZ44/(Formulas!$A$3*1),CZ44/(Formulas!$A$3*2))),1)*$C44))</f>
        <v>0</v>
      </c>
      <c r="DC44" s="79"/>
      <c r="DD44" s="77"/>
      <c r="DE44" s="77"/>
      <c r="DF44" s="80">
        <f>IF($C44="",ROUND(MIN(1,IF(Input!$A$11="Weekly",DD44/(Formulas!$A$3*1),DD44/(Formulas!$A$3*2))),1),IF(TEXT(ISNUMBER($C44),"#####")="False",ROUND(MIN(1,IF(Input!$A$11="Weekly",DD44/(Formulas!$A$3*1),DD44/(Formulas!$A$3*2))),1),ROUND(MIN(1,IF(Input!$A$11="Weekly",DD44/(Formulas!$A$3*1),DD44/(Formulas!$A$3*2))),1)*$C44))</f>
        <v>0</v>
      </c>
      <c r="DG44" s="79"/>
      <c r="DH44" s="77"/>
      <c r="DI44" s="77"/>
      <c r="DJ44" s="80">
        <f>IF($C44="",ROUND(MIN(1,IF(Input!$A$11="Weekly",DH44/(Formulas!$A$3*1),DH44/(Formulas!$A$3*2))),1),IF(TEXT(ISNUMBER($C44),"#####")="False",ROUND(MIN(1,IF(Input!$A$11="Weekly",DH44/(Formulas!$A$3*1),DH44/(Formulas!$A$3*2))),1),ROUND(MIN(1,IF(Input!$A$11="Weekly",DH44/(Formulas!$A$3*1),DH44/(Formulas!$A$3*2))),1)*$C44))</f>
        <v>0</v>
      </c>
      <c r="DK44" s="79"/>
      <c r="DL44" s="77"/>
      <c r="DM44" s="77"/>
      <c r="DN44" s="80">
        <f>IF($C44="",ROUND(MIN(1,IF(Input!$A$11="Weekly",DL44/(Formulas!$A$3*1),DL44/(Formulas!$A$3*2))),1),IF(TEXT(ISNUMBER($C44),"#####")="False",ROUND(MIN(1,IF(Input!$A$11="Weekly",DL44/(Formulas!$A$3*1),DL44/(Formulas!$A$3*2))),1),ROUND(MIN(1,IF(Input!$A$11="Weekly",DL44/(Formulas!$A$3*1),DL44/(Formulas!$A$3*2))),1)*$C44))</f>
        <v>0</v>
      </c>
      <c r="DO44" s="79"/>
      <c r="DP44" s="77"/>
      <c r="DQ44" s="77"/>
      <c r="DR44" s="80">
        <f>IF($C44="",ROUND(MIN(1,IF(Input!$A$11="Weekly",DP44/(Formulas!$A$3*1),DP44/(Formulas!$A$3*2))),1),IF(TEXT(ISNUMBER($C44),"#####")="False",ROUND(MIN(1,IF(Input!$A$11="Weekly",DP44/(Formulas!$A$3*1),DP44/(Formulas!$A$3*2))),1),ROUND(MIN(1,IF(Input!$A$11="Weekly",DP44/(Formulas!$A$3*1),DP44/(Formulas!$A$3*2))),1)*$C44))</f>
        <v>0</v>
      </c>
      <c r="DS44" s="79"/>
      <c r="DT44" s="77"/>
      <c r="DU44" s="77"/>
      <c r="DV44" s="80">
        <f>IF($C44="",ROUND(MIN(1,IF(Input!$A$11="Weekly",DT44/(Formulas!$A$3*1),DT44/(Formulas!$A$3*2))),1),IF(TEXT(ISNUMBER($C44),"#####")="False",ROUND(MIN(1,IF(Input!$A$11="Weekly",DT44/(Formulas!$A$3*1),DT44/(Formulas!$A$3*2))),1),ROUND(MIN(1,IF(Input!$A$11="Weekly",DT44/(Formulas!$A$3*1),DT44/(Formulas!$A$3*2))),1)*$C44))</f>
        <v>0</v>
      </c>
      <c r="DW44" s="79"/>
      <c r="DX44" s="77"/>
      <c r="DY44" s="77"/>
      <c r="DZ44" s="80">
        <f>IF($C44="",ROUND(MIN(1,IF(Input!$A$11="Weekly",DX44/(Formulas!$A$3*1),DX44/(Formulas!$A$3*2))),1),IF(TEXT(ISNUMBER($C44),"#####")="False",ROUND(MIN(1,IF(Input!$A$11="Weekly",DX44/(Formulas!$A$3*1),DX44/(Formulas!$A$3*2))),1),ROUND(MIN(1,IF(Input!$A$11="Weekly",DX44/(Formulas!$A$3*1),DX44/(Formulas!$A$3*2))),1)*$C44))</f>
        <v>0</v>
      </c>
      <c r="EA44" s="79"/>
      <c r="EB44" s="77"/>
      <c r="EC44" s="77"/>
      <c r="ED44" s="80">
        <f>IF($C44="",ROUND(MIN(1,IF(Input!$A$11="Weekly",EB44/(Formulas!$A$3*1),EB44/(Formulas!$A$3*2))),1),IF(TEXT(ISNUMBER($C44),"#####")="False",ROUND(MIN(1,IF(Input!$A$11="Weekly",EB44/(Formulas!$A$3*1),EB44/(Formulas!$A$3*2))),1),ROUND(MIN(1,IF(Input!$A$11="Weekly",EB44/(Formulas!$A$3*1),EB44/(Formulas!$A$3*2))),1)*$C44))</f>
        <v>0</v>
      </c>
      <c r="EE44" s="79"/>
      <c r="EF44" s="77"/>
      <c r="EG44" s="77"/>
      <c r="EH44" s="80">
        <f>IF($C44="",ROUND(MIN(1,IF(Input!$A$11="Weekly",EF44/(Formulas!$A$3*1),EF44/(Formulas!$A$3*2))),1),IF(TEXT(ISNUMBER($C44),"#####")="False",ROUND(MIN(1,IF(Input!$A$11="Weekly",EF44/(Formulas!$A$3*1),EF44/(Formulas!$A$3*2))),1),ROUND(MIN(1,IF(Input!$A$11="Weekly",EF44/(Formulas!$A$3*1),EF44/(Formulas!$A$3*2))),1)*$C44))</f>
        <v>0</v>
      </c>
      <c r="EI44" s="79"/>
      <c r="EJ44" s="77"/>
      <c r="EK44" s="77"/>
      <c r="EL44" s="80">
        <f>IF($C44="",ROUND(MIN(1,IF(Input!$A$11="Weekly",EJ44/(Formulas!$A$3*1),EJ44/(Formulas!$A$3*2))),1),IF(TEXT(ISNUMBER($C44),"#####")="False",ROUND(MIN(1,IF(Input!$A$11="Weekly",EJ44/(Formulas!$A$3*1),EJ44/(Formulas!$A$3*2))),1),ROUND(MIN(1,IF(Input!$A$11="Weekly",EJ44/(Formulas!$A$3*1),EJ44/(Formulas!$A$3*2))),1)*$C44))</f>
        <v>0</v>
      </c>
      <c r="EM44" s="79"/>
      <c r="EN44" s="77"/>
      <c r="EO44" s="77"/>
      <c r="EP44" s="80">
        <f>IF($C44="",ROUND(MIN(1,IF(Input!$A$11="Weekly",EN44/(Formulas!$A$3*1),EN44/(Formulas!$A$3*2))),1),IF(TEXT(ISNUMBER($C44),"#####")="False",ROUND(MIN(1,IF(Input!$A$11="Weekly",EN44/(Formulas!$A$3*1),EN44/(Formulas!$A$3*2))),1),ROUND(MIN(1,IF(Input!$A$11="Weekly",EN44/(Formulas!$A$3*1),EN44/(Formulas!$A$3*2))),1)*$C44))</f>
        <v>0</v>
      </c>
      <c r="EQ44" s="79"/>
      <c r="ER44" s="77"/>
      <c r="ES44" s="77"/>
      <c r="ET44" s="80">
        <f>IF($C44="",ROUND(MIN(1,IF(Input!$A$11="Weekly",ER44/(Formulas!$A$3*1),ER44/(Formulas!$A$3*2))),1),IF(TEXT(ISNUMBER($C44),"#####")="False",ROUND(MIN(1,IF(Input!$A$11="Weekly",ER44/(Formulas!$A$3*1),ER44/(Formulas!$A$3*2))),1),ROUND(MIN(1,IF(Input!$A$11="Weekly",ER44/(Formulas!$A$3*1),ER44/(Formulas!$A$3*2))),1)*$C44))</f>
        <v>0</v>
      </c>
      <c r="EU44" s="79"/>
      <c r="EV44" s="77"/>
      <c r="EW44" s="77"/>
      <c r="EX44" s="80">
        <f>IF($C44="",ROUND(MIN(1,IF(Input!$A$11="Weekly",EV44/(Formulas!$A$3*1),EV44/(Formulas!$A$3*2))),1),IF(TEXT(ISNUMBER($C44),"#####")="False",ROUND(MIN(1,IF(Input!$A$11="Weekly",EV44/(Formulas!$A$3*1),EV44/(Formulas!$A$3*2))),1),ROUND(MIN(1,IF(Input!$A$11="Weekly",EV44/(Formulas!$A$3*1),EV44/(Formulas!$A$3*2))),1)*$C44))</f>
        <v>0</v>
      </c>
      <c r="EY44" s="79"/>
      <c r="EZ44" s="77"/>
      <c r="FA44" s="77"/>
      <c r="FB44" s="80">
        <f>IF($C44="",ROUND(MIN(1,IF(Input!$A$11="Weekly",EZ44/(Formulas!$A$3*1),EZ44/(Formulas!$A$3*2))),1),IF(TEXT(ISNUMBER($C44),"#####")="False",ROUND(MIN(1,IF(Input!$A$11="Weekly",EZ44/(Formulas!$A$3*1),EZ44/(Formulas!$A$3*2))),1),ROUND(MIN(1,IF(Input!$A$11="Weekly",EZ44/(Formulas!$A$3*1),EZ44/(Formulas!$A$3*2))),1)*$C44))</f>
        <v>0</v>
      </c>
      <c r="FC44" s="79"/>
      <c r="FD44" s="77"/>
      <c r="FE44" s="77"/>
      <c r="FF44" s="80">
        <f>IF($C44="",ROUND(MIN(1,IF(Input!$A$11="Weekly",FD44/(Formulas!$A$3*1),FD44/(Formulas!$A$3*2))),1),IF(TEXT(ISNUMBER($C44),"#####")="False",ROUND(MIN(1,IF(Input!$A$11="Weekly",FD44/(Formulas!$A$3*1),FD44/(Formulas!$A$3*2))),1),ROUND(MIN(1,IF(Input!$A$11="Weekly",FD44/(Formulas!$A$3*1),FD44/(Formulas!$A$3*2))),1)*$C44))</f>
        <v>0</v>
      </c>
      <c r="FG44" s="79"/>
      <c r="FH44" s="77"/>
      <c r="FI44" s="77"/>
      <c r="FJ44" s="80">
        <f>IF($C44="",ROUND(MIN(1,IF(Input!$A$11="Weekly",FH44/(Formulas!$A$3*1),FH44/(Formulas!$A$3*2))),1),IF(TEXT(ISNUMBER($C44),"#####")="False",ROUND(MIN(1,IF(Input!$A$11="Weekly",FH44/(Formulas!$A$3*1),FH44/(Formulas!$A$3*2))),1),ROUND(MIN(1,IF(Input!$A$11="Weekly",FH44/(Formulas!$A$3*1),FH44/(Formulas!$A$3*2))),1)*$C44))</f>
        <v>0</v>
      </c>
      <c r="FK44" s="79"/>
      <c r="FL44" s="77"/>
      <c r="FM44" s="77"/>
      <c r="FN44" s="80">
        <f>IF($C44="",ROUND(MIN(1,IF(Input!$A$11="Weekly",FL44/(Formulas!$A$3*1),FL44/(Formulas!$A$3*2))),1),IF(TEXT(ISNUMBER($C44),"#####")="False",ROUND(MIN(1,IF(Input!$A$11="Weekly",FL44/(Formulas!$A$3*1),FL44/(Formulas!$A$3*2))),1),ROUND(MIN(1,IF(Input!$A$11="Weekly",FL44/(Formulas!$A$3*1),FL44/(Formulas!$A$3*2))),1)*$C44))</f>
        <v>0</v>
      </c>
      <c r="FO44" s="79"/>
      <c r="FP44" s="77"/>
      <c r="FQ44" s="77"/>
      <c r="FR44" s="80">
        <f>IF($C44="",ROUND(MIN(1,IF(Input!$A$11="Weekly",FP44/(Formulas!$A$3*1),FP44/(Formulas!$A$3*2))),1),IF(TEXT(ISNUMBER($C44),"#####")="False",ROUND(MIN(1,IF(Input!$A$11="Weekly",FP44/(Formulas!$A$3*1),FP44/(Formulas!$A$3*2))),1),ROUND(MIN(1,IF(Input!$A$11="Weekly",FP44/(Formulas!$A$3*1),FP44/(Formulas!$A$3*2))),1)*$C44))</f>
        <v>0</v>
      </c>
      <c r="FS44" s="79"/>
      <c r="FT44" s="77"/>
      <c r="FU44" s="77"/>
      <c r="FV44" s="80">
        <f>IF($C44="",ROUND(MIN(1,IF(Input!$A$11="Weekly",FT44/(Formulas!$A$3*1),FT44/(Formulas!$A$3*2))),1),IF(TEXT(ISNUMBER($C44),"#####")="False",ROUND(MIN(1,IF(Input!$A$11="Weekly",FT44/(Formulas!$A$3*1),FT44/(Formulas!$A$3*2))),1),ROUND(MIN(1,IF(Input!$A$11="Weekly",FT44/(Formulas!$A$3*1),FT44/(Formulas!$A$3*2))),1)*$C44))</f>
        <v>0</v>
      </c>
      <c r="FW44" s="79"/>
      <c r="FX44" s="77"/>
      <c r="FY44" s="77"/>
      <c r="FZ44" s="80">
        <f>IF($C44="",ROUND(MIN(1,IF(Input!$A$11="Weekly",FX44/(Formulas!$A$3*1),FX44/(Formulas!$A$3*2))),1),IF(TEXT(ISNUMBER($C44),"#####")="False",ROUND(MIN(1,IF(Input!$A$11="Weekly",FX44/(Formulas!$A$3*1),FX44/(Formulas!$A$3*2))),1),ROUND(MIN(1,IF(Input!$A$11="Weekly",FX44/(Formulas!$A$3*1),FX44/(Formulas!$A$3*2))),1)*$C44))</f>
        <v>0</v>
      </c>
      <c r="GA44" s="79"/>
      <c r="GB44" s="77"/>
      <c r="GC44" s="77"/>
      <c r="GD44" s="80">
        <f>IF($C44="",ROUND(MIN(1,IF(Input!$A$11="Weekly",GB44/(Formulas!$A$3*1),GB44/(Formulas!$A$3*2))),1),IF(TEXT(ISNUMBER($C44),"#####")="False",ROUND(MIN(1,IF(Input!$A$11="Weekly",GB44/(Formulas!$A$3*1),GB44/(Formulas!$A$3*2))),1),ROUND(MIN(1,IF(Input!$A$11="Weekly",GB44/(Formulas!$A$3*1),GB44/(Formulas!$A$3*2))),1)*$C44))</f>
        <v>0</v>
      </c>
      <c r="GE44" s="79"/>
      <c r="GF44" s="77"/>
      <c r="GG44" s="77"/>
      <c r="GH44" s="80">
        <f>IF($C44="",ROUND(MIN(1,IF(Input!$A$11="Weekly",GF44/(Formulas!$A$3*1),GF44/(Formulas!$A$3*2))),1),IF(TEXT(ISNUMBER($C44),"#####")="False",ROUND(MIN(1,IF(Input!$A$11="Weekly",GF44/(Formulas!$A$3*1),GF44/(Formulas!$A$3*2))),1),ROUND(MIN(1,IF(Input!$A$11="Weekly",GF44/(Formulas!$A$3*1),GF44/(Formulas!$A$3*2))),1)*$C44))</f>
        <v>0</v>
      </c>
      <c r="GI44" s="79"/>
      <c r="GJ44" s="77"/>
      <c r="GK44" s="77"/>
      <c r="GL44" s="80">
        <f>IF($C44="",ROUND(MIN(1,IF(Input!$A$11="Weekly",GJ44/(Formulas!$A$3*1),GJ44/(Formulas!$A$3*2))),1),IF(TEXT(ISNUMBER($C44),"#####")="False",ROUND(MIN(1,IF(Input!$A$11="Weekly",GJ44/(Formulas!$A$3*1),GJ44/(Formulas!$A$3*2))),1),ROUND(MIN(1,IF(Input!$A$11="Weekly",GJ44/(Formulas!$A$3*1),GJ44/(Formulas!$A$3*2))),1)*$C44))</f>
        <v>0</v>
      </c>
      <c r="GM44" s="79"/>
      <c r="GN44" s="77"/>
      <c r="GO44" s="77"/>
      <c r="GP44" s="80">
        <f>IF($C44="",ROUND(MIN(1,IF(Input!$A$11="Weekly",GN44/(Formulas!$A$3*1),GN44/(Formulas!$A$3*2))),1),IF(TEXT(ISNUMBER($C44),"#####")="False",ROUND(MIN(1,IF(Input!$A$11="Weekly",GN44/(Formulas!$A$3*1),GN44/(Formulas!$A$3*2))),1),ROUND(MIN(1,IF(Input!$A$11="Weekly",GN44/(Formulas!$A$3*1),GN44/(Formulas!$A$3*2))),1)*$C44))</f>
        <v>0</v>
      </c>
      <c r="GQ44" s="79"/>
      <c r="GR44" s="77"/>
      <c r="GS44" s="77"/>
      <c r="GT44" s="80">
        <f>IF($C44="",ROUND(MIN(1,IF(Input!$A$11="Weekly",GR44/(Formulas!$A$3*1),GR44/(Formulas!$A$3*2))),1),IF(TEXT(ISNUMBER($C44),"#####")="False",ROUND(MIN(1,IF(Input!$A$11="Weekly",GR44/(Formulas!$A$3*1),GR44/(Formulas!$A$3*2))),1),ROUND(MIN(1,IF(Input!$A$11="Weekly",GR44/(Formulas!$A$3*1),GR44/(Formulas!$A$3*2))),1)*$C44))</f>
        <v>0</v>
      </c>
      <c r="GU44" s="79"/>
      <c r="GV44" s="77"/>
      <c r="GW44" s="77"/>
      <c r="GX44" s="80">
        <f>IF($C44="",ROUND(MIN(1,IF(Input!$A$11="Weekly",GV44/(Formulas!$A$3*1),GV44/(Formulas!$A$3*2))),1),IF(TEXT(ISNUMBER($C44),"#####")="False",ROUND(MIN(1,IF(Input!$A$11="Weekly",GV44/(Formulas!$A$3*1),GV44/(Formulas!$A$3*2))),1),ROUND(MIN(1,IF(Input!$A$11="Weekly",GV44/(Formulas!$A$3*1),GV44/(Formulas!$A$3*2))),1)*$C44))</f>
        <v>0</v>
      </c>
      <c r="GY44" s="79"/>
      <c r="GZ44" s="77"/>
      <c r="HA44" s="77"/>
      <c r="HB44" s="80">
        <f>IF($C44="",ROUND(MIN(1,IF(Input!$A$11="Weekly",GZ44/(Formulas!$A$3*1),GZ44/(Formulas!$A$3*2))),1),IF(TEXT(ISNUMBER($C44),"#####")="False",ROUND(MIN(1,IF(Input!$A$11="Weekly",GZ44/(Formulas!$A$3*1),GZ44/(Formulas!$A$3*2))),1),ROUND(MIN(1,IF(Input!$A$11="Weekly",GZ44/(Formulas!$A$3*1),GZ44/(Formulas!$A$3*2))),1)*$C44))</f>
        <v>0</v>
      </c>
      <c r="HC44" s="79"/>
      <c r="HD44" s="77"/>
      <c r="HE44" s="77"/>
      <c r="HF44" s="80">
        <f>IF($C44="",ROUND(MIN(1,IF(Input!$A$11="Weekly",HD44/(Formulas!$A$3*1),HD44/(Formulas!$A$3*2))),1),IF(TEXT(ISNUMBER($C44),"#####")="False",ROUND(MIN(1,IF(Input!$A$11="Weekly",HD44/(Formulas!$A$3*1),HD44/(Formulas!$A$3*2))),1),ROUND(MIN(1,IF(Input!$A$11="Weekly",HD44/(Formulas!$A$3*1),HD44/(Formulas!$A$3*2))),1)*$C44))</f>
        <v>0</v>
      </c>
      <c r="HG44" s="79"/>
      <c r="HH44" s="35"/>
      <c r="HI44" s="35">
        <f t="shared" si="0"/>
        <v>0</v>
      </c>
      <c r="HJ44" s="35"/>
      <c r="HK44" s="35">
        <f t="shared" si="1"/>
        <v>0</v>
      </c>
      <c r="HL44" s="35"/>
      <c r="HM44" s="35">
        <f t="shared" si="2"/>
        <v>0</v>
      </c>
      <c r="HN44" s="35"/>
      <c r="HO44" s="35">
        <f t="shared" si="3"/>
        <v>0</v>
      </c>
      <c r="HP44" s="35"/>
      <c r="HQ44" s="35"/>
      <c r="HR44" s="35"/>
      <c r="HS44" s="35"/>
      <c r="HT44" s="35"/>
    </row>
    <row r="45" spans="2:228" x14ac:dyDescent="0.25">
      <c r="B45" s="74"/>
      <c r="D45" s="77"/>
      <c r="E45" s="77"/>
      <c r="F45" s="80">
        <f>IF($C45="",ROUND(MIN(1,IF(Input!$A$11="Weekly",D45/(Formulas!$A$3*1),D45/(Formulas!$A$3*2))),1),IF(TEXT(ISNUMBER($C45),"#####")="False",ROUND(MIN(1,IF(Input!$A$11="Weekly",D45/(Formulas!$A$3*1),D45/(Formulas!$A$3*2))),1),ROUND(MIN(1,IF(Input!$A$11="Weekly",D45/(Formulas!$A$3*1),D45/(Formulas!$A$3*2))),1)*$C45))</f>
        <v>0</v>
      </c>
      <c r="G45" s="101"/>
      <c r="H45" s="77"/>
      <c r="I45" s="77"/>
      <c r="J45" s="80">
        <f>IF($C45="",ROUND(MIN(1,IF(Input!$A$11="Weekly",H45/(Formulas!$A$3*1),H45/(Formulas!$A$3*2))),1),IF(TEXT(ISNUMBER($C45),"#####")="False",ROUND(MIN(1,IF(Input!$A$11="Weekly",H45/(Formulas!$A$3*1),H45/(Formulas!$A$3*2))),1),ROUND(MIN(1,IF(Input!$A$11="Weekly",H45/(Formulas!$A$3*1),H45/(Formulas!$A$3*2))),1)*$C45))</f>
        <v>0</v>
      </c>
      <c r="K45" s="101"/>
      <c r="L45" s="77"/>
      <c r="M45" s="77"/>
      <c r="N45" s="80">
        <f>IF($C45="",ROUND(MIN(1,IF(Input!$A$11="Weekly",L45/(Formulas!$A$3*1),L45/(Formulas!$A$3*2))),1),IF(TEXT(ISNUMBER($C45),"#####")="False",ROUND(MIN(1,IF(Input!$A$11="Weekly",L45/(Formulas!$A$3*1),L45/(Formulas!$A$3*2))),1),ROUND(MIN(1,IF(Input!$A$11="Weekly",L45/(Formulas!$A$3*1),L45/(Formulas!$A$3*2))),1)*$C45))</f>
        <v>0</v>
      </c>
      <c r="O45" s="101"/>
      <c r="P45" s="77"/>
      <c r="Q45" s="77"/>
      <c r="R45" s="80">
        <f>IF($C45="",ROUND(MIN(1,IF(Input!$A$11="Weekly",P45/(Formulas!$A$3*1),P45/(Formulas!$A$3*2))),1),IF(TEXT(ISNUMBER($C45),"#####")="False",ROUND(MIN(1,IF(Input!$A$11="Weekly",P45/(Formulas!$A$3*1),P45/(Formulas!$A$3*2))),1),ROUND(MIN(1,IF(Input!$A$11="Weekly",P45/(Formulas!$A$3*1),P45/(Formulas!$A$3*2))),1)*$C45))</f>
        <v>0</v>
      </c>
      <c r="S45" s="101"/>
      <c r="T45" s="77"/>
      <c r="U45" s="77"/>
      <c r="V45" s="80">
        <f>IF($C45="",ROUND(MIN(1,IF(Input!$A$11="Weekly",T45/(Formulas!$A$3*1),T45/(Formulas!$A$3*2))),1),IF(TEXT(ISNUMBER($C45),"#####")="False",ROUND(MIN(1,IF(Input!$A$11="Weekly",T45/(Formulas!$A$3*1),T45/(Formulas!$A$3*2))),1),ROUND(MIN(1,IF(Input!$A$11="Weekly",T45/(Formulas!$A$3*1),T45/(Formulas!$A$3*2))),1)*$C45))</f>
        <v>0</v>
      </c>
      <c r="W45" s="79"/>
      <c r="X45" s="77"/>
      <c r="Y45" s="77"/>
      <c r="Z45" s="80">
        <f>IF($C45="",ROUND(MIN(1,IF(Input!$A$11="Weekly",X45/(Formulas!$A$3*1),X45/(Formulas!$A$3*2))),1),IF(TEXT(ISNUMBER($C45),"#####")="False",ROUND(MIN(1,IF(Input!$A$11="Weekly",X45/(Formulas!$A$3*1),X45/(Formulas!$A$3*2))),1),ROUND(MIN(1,IF(Input!$A$11="Weekly",X45/(Formulas!$A$3*1),X45/(Formulas!$A$3*2))),1)*$C45))</f>
        <v>0</v>
      </c>
      <c r="AA45" s="101"/>
      <c r="AB45" s="77"/>
      <c r="AC45" s="77"/>
      <c r="AD45" s="80">
        <f>IF($C45="",ROUND(MIN(1,IF(Input!$A$11="Weekly",AB45/(Formulas!$A$3*1),AB45/(Formulas!$A$3*2))),1),IF(TEXT(ISNUMBER($C45),"#####")="False",ROUND(MIN(1,IF(Input!$A$11="Weekly",AB45/(Formulas!$A$3*1),AB45/(Formulas!$A$3*2))),1),ROUND(MIN(1,IF(Input!$A$11="Weekly",AB45/(Formulas!$A$3*1),AB45/(Formulas!$A$3*2))),1)*$C45))</f>
        <v>0</v>
      </c>
      <c r="AE45" s="101"/>
      <c r="AF45" s="77"/>
      <c r="AG45" s="77"/>
      <c r="AH45" s="80">
        <f>IF($C45="",ROUND(MIN(1,IF(Input!$A$11="Weekly",AF45/(Formulas!$A$3*1),AF45/(Formulas!$A$3*2))),1),IF(TEXT(ISNUMBER($C45),"#####")="False",ROUND(MIN(1,IF(Input!$A$11="Weekly",AF45/(Formulas!$A$3*1),AF45/(Formulas!$A$3*2))),1),ROUND(MIN(1,IF(Input!$A$11="Weekly",AF45/(Formulas!$A$3*1),AF45/(Formulas!$A$3*2))),1)*$C45))</f>
        <v>0</v>
      </c>
      <c r="AI45" s="101"/>
      <c r="AJ45" s="77"/>
      <c r="AK45" s="77"/>
      <c r="AL45" s="80">
        <f>IF($C45="",ROUND(MIN(1,IF(Input!$A$11="Weekly",AJ45/(Formulas!$A$3*1),AJ45/(Formulas!$A$3*2))),1),IF(TEXT(ISNUMBER($C45),"#####")="False",ROUND(MIN(1,IF(Input!$A$11="Weekly",AJ45/(Formulas!$A$3*1),AJ45/(Formulas!$A$3*2))),1),ROUND(MIN(1,IF(Input!$A$11="Weekly",AJ45/(Formulas!$A$3*1),AJ45/(Formulas!$A$3*2))),1)*$C45))</f>
        <v>0</v>
      </c>
      <c r="AM45" s="79"/>
      <c r="AN45" s="77"/>
      <c r="AO45" s="77"/>
      <c r="AP45" s="80">
        <f>IF($C45="",ROUND(MIN(1,IF(Input!$A$11="Weekly",AN45/(Formulas!$A$3*1),AN45/(Formulas!$A$3*2))),1),IF(TEXT(ISNUMBER($C45),"#####")="False",ROUND(MIN(1,IF(Input!$A$11="Weekly",AN45/(Formulas!$A$3*1),AN45/(Formulas!$A$3*2))),1),ROUND(MIN(1,IF(Input!$A$11="Weekly",AN45/(Formulas!$A$3*1),AN45/(Formulas!$A$3*2))),1)*$C45))</f>
        <v>0</v>
      </c>
      <c r="AQ45" s="79"/>
      <c r="AR45" s="77"/>
      <c r="AS45" s="77"/>
      <c r="AT45" s="80">
        <f>IF($C45="",ROUND(MIN(1,IF(Input!$A$11="Weekly",AR45/(Formulas!$A$3*1),AR45/(Formulas!$A$3*2))),1),IF(TEXT(ISNUMBER($C45),"#####")="False",ROUND(MIN(1,IF(Input!$A$11="Weekly",AR45/(Formulas!$A$3*1),AR45/(Formulas!$A$3*2))),1),ROUND(MIN(1,IF(Input!$A$11="Weekly",AR45/(Formulas!$A$3*1),AR45/(Formulas!$A$3*2))),1)*$C45))</f>
        <v>0</v>
      </c>
      <c r="AU45" s="79"/>
      <c r="AV45" s="77"/>
      <c r="AW45" s="77"/>
      <c r="AX45" s="80">
        <f>IF($C45="",ROUND(MIN(1,IF(Input!$A$11="Weekly",AV45/(Formulas!$A$3*1),AV45/(Formulas!$A$3*2))),1),IF(TEXT(ISNUMBER($C45),"#####")="False",ROUND(MIN(1,IF(Input!$A$11="Weekly",AV45/(Formulas!$A$3*1),AV45/(Formulas!$A$3*2))),1),ROUND(MIN(1,IF(Input!$A$11="Weekly",AV45/(Formulas!$A$3*1),AV45/(Formulas!$A$3*2))),1)*$C45))</f>
        <v>0</v>
      </c>
      <c r="AY45" s="79"/>
      <c r="AZ45" s="77"/>
      <c r="BA45" s="77"/>
      <c r="BB45" s="80">
        <f>IF($C45="",ROUND(MIN(1,IF(Input!$A$11="Weekly",AZ45/(Formulas!$A$3*1),AZ45/(Formulas!$A$3*2))),1),IF(TEXT(ISNUMBER($C45),"#####")="False",ROUND(MIN(1,IF(Input!$A$11="Weekly",AZ45/(Formulas!$A$3*1),AZ45/(Formulas!$A$3*2))),1),ROUND(MIN(1,IF(Input!$A$11="Weekly",AZ45/(Formulas!$A$3*1),AZ45/(Formulas!$A$3*2))),1)*$C45))</f>
        <v>0</v>
      </c>
      <c r="BC45" s="79"/>
      <c r="BD45" s="77"/>
      <c r="BE45" s="77"/>
      <c r="BF45" s="80">
        <f>IF($C45="",ROUND(MIN(1,IF(Input!$A$11="Weekly",BD45/(Formulas!$A$3*1),BD45/(Formulas!$A$3*2))),1),IF(TEXT(ISNUMBER($C45),"#####")="False",ROUND(MIN(1,IF(Input!$A$11="Weekly",BD45/(Formulas!$A$3*1),BD45/(Formulas!$A$3*2))),1),ROUND(MIN(1,IF(Input!$A$11="Weekly",BD45/(Formulas!$A$3*1),BD45/(Formulas!$A$3*2))),1)*$C45))</f>
        <v>0</v>
      </c>
      <c r="BG45" s="79"/>
      <c r="BH45" s="77"/>
      <c r="BI45" s="77"/>
      <c r="BJ45" s="80">
        <f>IF($C45="",ROUND(MIN(1,IF(Input!$A$11="Weekly",BH45/(Formulas!$A$3*1),BH45/(Formulas!$A$3*2))),1),IF(TEXT(ISNUMBER($C45),"#####")="False",ROUND(MIN(1,IF(Input!$A$11="Weekly",BH45/(Formulas!$A$3*1),BH45/(Formulas!$A$3*2))),1),ROUND(MIN(1,IF(Input!$A$11="Weekly",BH45/(Formulas!$A$3*1),BH45/(Formulas!$A$3*2))),1)*$C45))</f>
        <v>0</v>
      </c>
      <c r="BK45" s="79"/>
      <c r="BL45" s="77"/>
      <c r="BM45" s="77"/>
      <c r="BN45" s="80">
        <f>IF($C45="",ROUND(MIN(1,IF(Input!$A$11="Weekly",BL45/(Formulas!$A$3*1),BL45/(Formulas!$A$3*2))),1),IF(TEXT(ISNUMBER($C45),"#####")="False",ROUND(MIN(1,IF(Input!$A$11="Weekly",BL45/(Formulas!$A$3*1),BL45/(Formulas!$A$3*2))),1),ROUND(MIN(1,IF(Input!$A$11="Weekly",BL45/(Formulas!$A$3*1),BL45/(Formulas!$A$3*2))),1)*$C45))</f>
        <v>0</v>
      </c>
      <c r="BO45" s="79"/>
      <c r="BP45" s="77"/>
      <c r="BQ45" s="77"/>
      <c r="BR45" s="80">
        <f>IF($C45="",ROUND(MIN(1,IF(Input!$A$11="Weekly",BP45/(Formulas!$A$3*1),BP45/(Formulas!$A$3*2))),1),IF(TEXT(ISNUMBER($C45),"#####")="False",ROUND(MIN(1,IF(Input!$A$11="Weekly",BP45/(Formulas!$A$3*1),BP45/(Formulas!$A$3*2))),1),ROUND(MIN(1,IF(Input!$A$11="Weekly",BP45/(Formulas!$A$3*1),BP45/(Formulas!$A$3*2))),1)*$C45))</f>
        <v>0</v>
      </c>
      <c r="BS45" s="79"/>
      <c r="BT45" s="77"/>
      <c r="BU45" s="77"/>
      <c r="BV45" s="80">
        <f>IF($C45="",ROUND(MIN(1,IF(Input!$A$11="Weekly",BT45/(Formulas!$A$3*1),BT45/(Formulas!$A$3*2))),1),IF(TEXT(ISNUMBER($C45),"#####")="False",ROUND(MIN(1,IF(Input!$A$11="Weekly",BT45/(Formulas!$A$3*1),BT45/(Formulas!$A$3*2))),1),ROUND(MIN(1,IF(Input!$A$11="Weekly",BT45/(Formulas!$A$3*1),BT45/(Formulas!$A$3*2))),1)*$C45))</f>
        <v>0</v>
      </c>
      <c r="BW45" s="79"/>
      <c r="BX45" s="77"/>
      <c r="BY45" s="77"/>
      <c r="BZ45" s="80">
        <f>IF($C45="",ROUND(MIN(1,IF(Input!$A$11="Weekly",BX45/(Formulas!$A$3*1),BX45/(Formulas!$A$3*2))),1),IF(TEXT(ISNUMBER($C45),"#####")="False",ROUND(MIN(1,IF(Input!$A$11="Weekly",BX45/(Formulas!$A$3*1),BX45/(Formulas!$A$3*2))),1),ROUND(MIN(1,IF(Input!$A$11="Weekly",BX45/(Formulas!$A$3*1),BX45/(Formulas!$A$3*2))),1)*$C45))</f>
        <v>0</v>
      </c>
      <c r="CA45" s="79"/>
      <c r="CB45" s="77"/>
      <c r="CC45" s="77"/>
      <c r="CD45" s="80">
        <f>IF($C45="",ROUND(MIN(1,IF(Input!$A$11="Weekly",CB45/(Formulas!$A$3*1),CB45/(Formulas!$A$3*2))),1),IF(TEXT(ISNUMBER($C45),"#####")="False",ROUND(MIN(1,IF(Input!$A$11="Weekly",CB45/(Formulas!$A$3*1),CB45/(Formulas!$A$3*2))),1),ROUND(MIN(1,IF(Input!$A$11="Weekly",CB45/(Formulas!$A$3*1),CB45/(Formulas!$A$3*2))),1)*$C45))</f>
        <v>0</v>
      </c>
      <c r="CE45" s="79"/>
      <c r="CF45" s="77"/>
      <c r="CG45" s="77"/>
      <c r="CH45" s="80">
        <f>IF($C45="",ROUND(MIN(1,IF(Input!$A$11="Weekly",CF45/(Formulas!$A$3*1),CF45/(Formulas!$A$3*2))),1),IF(TEXT(ISNUMBER($C45),"#####")="False",ROUND(MIN(1,IF(Input!$A$11="Weekly",CF45/(Formulas!$A$3*1),CF45/(Formulas!$A$3*2))),1),ROUND(MIN(1,IF(Input!$A$11="Weekly",CF45/(Formulas!$A$3*1),CF45/(Formulas!$A$3*2))),1)*$C45))</f>
        <v>0</v>
      </c>
      <c r="CI45" s="79"/>
      <c r="CJ45" s="77"/>
      <c r="CK45" s="77"/>
      <c r="CL45" s="80">
        <f>IF($C45="",ROUND(MIN(1,IF(Input!$A$11="Weekly",CJ45/(Formulas!$A$3*1),CJ45/(Formulas!$A$3*2))),1),IF(TEXT(ISNUMBER($C45),"#####")="False",ROUND(MIN(1,IF(Input!$A$11="Weekly",CJ45/(Formulas!$A$3*1),CJ45/(Formulas!$A$3*2))),1),ROUND(MIN(1,IF(Input!$A$11="Weekly",CJ45/(Formulas!$A$3*1),CJ45/(Formulas!$A$3*2))),1)*$C45))</f>
        <v>0</v>
      </c>
      <c r="CM45" s="79"/>
      <c r="CN45" s="77"/>
      <c r="CO45" s="77"/>
      <c r="CP45" s="80">
        <f>IF($C45="",ROUND(MIN(1,IF(Input!$A$11="Weekly",CN45/(Formulas!$A$3*1),CN45/(Formulas!$A$3*2))),1),IF(TEXT(ISNUMBER($C45),"#####")="False",ROUND(MIN(1,IF(Input!$A$11="Weekly",CN45/(Formulas!$A$3*1),CN45/(Formulas!$A$3*2))),1),ROUND(MIN(1,IF(Input!$A$11="Weekly",CN45/(Formulas!$A$3*1),CN45/(Formulas!$A$3*2))),1)*$C45))</f>
        <v>0</v>
      </c>
      <c r="CQ45" s="79"/>
      <c r="CR45" s="77"/>
      <c r="CS45" s="77"/>
      <c r="CT45" s="80">
        <f>IF($C45="",ROUND(MIN(1,IF(Input!$A$11="Weekly",CR45/(Formulas!$A$3*1),CR45/(Formulas!$A$3*2))),1),IF(TEXT(ISNUMBER($C45),"#####")="False",ROUND(MIN(1,IF(Input!$A$11="Weekly",CR45/(Formulas!$A$3*1),CR45/(Formulas!$A$3*2))),1),ROUND(MIN(1,IF(Input!$A$11="Weekly",CR45/(Formulas!$A$3*1),CR45/(Formulas!$A$3*2))),1)*$C45))</f>
        <v>0</v>
      </c>
      <c r="CU45" s="79"/>
      <c r="CV45" s="77"/>
      <c r="CW45" s="77"/>
      <c r="CX45" s="80">
        <f>IF($C45="",ROUND(MIN(1,IF(Input!$A$11="Weekly",CV45/(Formulas!$A$3*1),CV45/(Formulas!$A$3*2))),1),IF(TEXT(ISNUMBER($C45),"#####")="False",ROUND(MIN(1,IF(Input!$A$11="Weekly",CV45/(Formulas!$A$3*1),CV45/(Formulas!$A$3*2))),1),ROUND(MIN(1,IF(Input!$A$11="Weekly",CV45/(Formulas!$A$3*1),CV45/(Formulas!$A$3*2))),1)*$C45))</f>
        <v>0</v>
      </c>
      <c r="CY45" s="79"/>
      <c r="CZ45" s="77"/>
      <c r="DA45" s="77"/>
      <c r="DB45" s="80">
        <f>IF($C45="",ROUND(MIN(1,IF(Input!$A$11="Weekly",CZ45/(Formulas!$A$3*1),CZ45/(Formulas!$A$3*2))),1),IF(TEXT(ISNUMBER($C45),"#####")="False",ROUND(MIN(1,IF(Input!$A$11="Weekly",CZ45/(Formulas!$A$3*1),CZ45/(Formulas!$A$3*2))),1),ROUND(MIN(1,IF(Input!$A$11="Weekly",CZ45/(Formulas!$A$3*1),CZ45/(Formulas!$A$3*2))),1)*$C45))</f>
        <v>0</v>
      </c>
      <c r="DC45" s="79"/>
      <c r="DD45" s="77"/>
      <c r="DE45" s="77"/>
      <c r="DF45" s="80">
        <f>IF($C45="",ROUND(MIN(1,IF(Input!$A$11="Weekly",DD45/(Formulas!$A$3*1),DD45/(Formulas!$A$3*2))),1),IF(TEXT(ISNUMBER($C45),"#####")="False",ROUND(MIN(1,IF(Input!$A$11="Weekly",DD45/(Formulas!$A$3*1),DD45/(Formulas!$A$3*2))),1),ROUND(MIN(1,IF(Input!$A$11="Weekly",DD45/(Formulas!$A$3*1),DD45/(Formulas!$A$3*2))),1)*$C45))</f>
        <v>0</v>
      </c>
      <c r="DG45" s="79"/>
      <c r="DH45" s="77"/>
      <c r="DI45" s="77"/>
      <c r="DJ45" s="80">
        <f>IF($C45="",ROUND(MIN(1,IF(Input!$A$11="Weekly",DH45/(Formulas!$A$3*1),DH45/(Formulas!$A$3*2))),1),IF(TEXT(ISNUMBER($C45),"#####")="False",ROUND(MIN(1,IF(Input!$A$11="Weekly",DH45/(Formulas!$A$3*1),DH45/(Formulas!$A$3*2))),1),ROUND(MIN(1,IF(Input!$A$11="Weekly",DH45/(Formulas!$A$3*1),DH45/(Formulas!$A$3*2))),1)*$C45))</f>
        <v>0</v>
      </c>
      <c r="DK45" s="79"/>
      <c r="DL45" s="77"/>
      <c r="DM45" s="77"/>
      <c r="DN45" s="80">
        <f>IF($C45="",ROUND(MIN(1,IF(Input!$A$11="Weekly",DL45/(Formulas!$A$3*1),DL45/(Formulas!$A$3*2))),1),IF(TEXT(ISNUMBER($C45),"#####")="False",ROUND(MIN(1,IF(Input!$A$11="Weekly",DL45/(Formulas!$A$3*1),DL45/(Formulas!$A$3*2))),1),ROUND(MIN(1,IF(Input!$A$11="Weekly",DL45/(Formulas!$A$3*1),DL45/(Formulas!$A$3*2))),1)*$C45))</f>
        <v>0</v>
      </c>
      <c r="DO45" s="79"/>
      <c r="DP45" s="77"/>
      <c r="DQ45" s="77"/>
      <c r="DR45" s="80">
        <f>IF($C45="",ROUND(MIN(1,IF(Input!$A$11="Weekly",DP45/(Formulas!$A$3*1),DP45/(Formulas!$A$3*2))),1),IF(TEXT(ISNUMBER($C45),"#####")="False",ROUND(MIN(1,IF(Input!$A$11="Weekly",DP45/(Formulas!$A$3*1),DP45/(Formulas!$A$3*2))),1),ROUND(MIN(1,IF(Input!$A$11="Weekly",DP45/(Formulas!$A$3*1),DP45/(Formulas!$A$3*2))),1)*$C45))</f>
        <v>0</v>
      </c>
      <c r="DS45" s="79"/>
      <c r="DT45" s="77"/>
      <c r="DU45" s="77"/>
      <c r="DV45" s="80">
        <f>IF($C45="",ROUND(MIN(1,IF(Input!$A$11="Weekly",DT45/(Formulas!$A$3*1),DT45/(Formulas!$A$3*2))),1),IF(TEXT(ISNUMBER($C45),"#####")="False",ROUND(MIN(1,IF(Input!$A$11="Weekly",DT45/(Formulas!$A$3*1),DT45/(Formulas!$A$3*2))),1),ROUND(MIN(1,IF(Input!$A$11="Weekly",DT45/(Formulas!$A$3*1),DT45/(Formulas!$A$3*2))),1)*$C45))</f>
        <v>0</v>
      </c>
      <c r="DW45" s="79"/>
      <c r="DX45" s="77"/>
      <c r="DY45" s="77"/>
      <c r="DZ45" s="80">
        <f>IF($C45="",ROUND(MIN(1,IF(Input!$A$11="Weekly",DX45/(Formulas!$A$3*1),DX45/(Formulas!$A$3*2))),1),IF(TEXT(ISNUMBER($C45),"#####")="False",ROUND(MIN(1,IF(Input!$A$11="Weekly",DX45/(Formulas!$A$3*1),DX45/(Formulas!$A$3*2))),1),ROUND(MIN(1,IF(Input!$A$11="Weekly",DX45/(Formulas!$A$3*1),DX45/(Formulas!$A$3*2))),1)*$C45))</f>
        <v>0</v>
      </c>
      <c r="EA45" s="79"/>
      <c r="EB45" s="77"/>
      <c r="EC45" s="77"/>
      <c r="ED45" s="80">
        <f>IF($C45="",ROUND(MIN(1,IF(Input!$A$11="Weekly",EB45/(Formulas!$A$3*1),EB45/(Formulas!$A$3*2))),1),IF(TEXT(ISNUMBER($C45),"#####")="False",ROUND(MIN(1,IF(Input!$A$11="Weekly",EB45/(Formulas!$A$3*1),EB45/(Formulas!$A$3*2))),1),ROUND(MIN(1,IF(Input!$A$11="Weekly",EB45/(Formulas!$A$3*1),EB45/(Formulas!$A$3*2))),1)*$C45))</f>
        <v>0</v>
      </c>
      <c r="EE45" s="79"/>
      <c r="EF45" s="77"/>
      <c r="EG45" s="77"/>
      <c r="EH45" s="80">
        <f>IF($C45="",ROUND(MIN(1,IF(Input!$A$11="Weekly",EF45/(Formulas!$A$3*1),EF45/(Formulas!$A$3*2))),1),IF(TEXT(ISNUMBER($C45),"#####")="False",ROUND(MIN(1,IF(Input!$A$11="Weekly",EF45/(Formulas!$A$3*1),EF45/(Formulas!$A$3*2))),1),ROUND(MIN(1,IF(Input!$A$11="Weekly",EF45/(Formulas!$A$3*1),EF45/(Formulas!$A$3*2))),1)*$C45))</f>
        <v>0</v>
      </c>
      <c r="EI45" s="79"/>
      <c r="EJ45" s="77"/>
      <c r="EK45" s="77"/>
      <c r="EL45" s="80">
        <f>IF($C45="",ROUND(MIN(1,IF(Input!$A$11="Weekly",EJ45/(Formulas!$A$3*1),EJ45/(Formulas!$A$3*2))),1),IF(TEXT(ISNUMBER($C45),"#####")="False",ROUND(MIN(1,IF(Input!$A$11="Weekly",EJ45/(Formulas!$A$3*1),EJ45/(Formulas!$A$3*2))),1),ROUND(MIN(1,IF(Input!$A$11="Weekly",EJ45/(Formulas!$A$3*1),EJ45/(Formulas!$A$3*2))),1)*$C45))</f>
        <v>0</v>
      </c>
      <c r="EM45" s="79"/>
      <c r="EN45" s="77"/>
      <c r="EO45" s="77"/>
      <c r="EP45" s="80">
        <f>IF($C45="",ROUND(MIN(1,IF(Input!$A$11="Weekly",EN45/(Formulas!$A$3*1),EN45/(Formulas!$A$3*2))),1),IF(TEXT(ISNUMBER($C45),"#####")="False",ROUND(MIN(1,IF(Input!$A$11="Weekly",EN45/(Formulas!$A$3*1),EN45/(Formulas!$A$3*2))),1),ROUND(MIN(1,IF(Input!$A$11="Weekly",EN45/(Formulas!$A$3*1),EN45/(Formulas!$A$3*2))),1)*$C45))</f>
        <v>0</v>
      </c>
      <c r="EQ45" s="79"/>
      <c r="ER45" s="77"/>
      <c r="ES45" s="77"/>
      <c r="ET45" s="80">
        <f>IF($C45="",ROUND(MIN(1,IF(Input!$A$11="Weekly",ER45/(Formulas!$A$3*1),ER45/(Formulas!$A$3*2))),1),IF(TEXT(ISNUMBER($C45),"#####")="False",ROUND(MIN(1,IF(Input!$A$11="Weekly",ER45/(Formulas!$A$3*1),ER45/(Formulas!$A$3*2))),1),ROUND(MIN(1,IF(Input!$A$11="Weekly",ER45/(Formulas!$A$3*1),ER45/(Formulas!$A$3*2))),1)*$C45))</f>
        <v>0</v>
      </c>
      <c r="EU45" s="79"/>
      <c r="EV45" s="77"/>
      <c r="EW45" s="77"/>
      <c r="EX45" s="80">
        <f>IF($C45="",ROUND(MIN(1,IF(Input!$A$11="Weekly",EV45/(Formulas!$A$3*1),EV45/(Formulas!$A$3*2))),1),IF(TEXT(ISNUMBER($C45),"#####")="False",ROUND(MIN(1,IF(Input!$A$11="Weekly",EV45/(Formulas!$A$3*1),EV45/(Formulas!$A$3*2))),1),ROUND(MIN(1,IF(Input!$A$11="Weekly",EV45/(Formulas!$A$3*1),EV45/(Formulas!$A$3*2))),1)*$C45))</f>
        <v>0</v>
      </c>
      <c r="EY45" s="79"/>
      <c r="EZ45" s="77"/>
      <c r="FA45" s="77"/>
      <c r="FB45" s="80">
        <f>IF($C45="",ROUND(MIN(1,IF(Input!$A$11="Weekly",EZ45/(Formulas!$A$3*1),EZ45/(Formulas!$A$3*2))),1),IF(TEXT(ISNUMBER($C45),"#####")="False",ROUND(MIN(1,IF(Input!$A$11="Weekly",EZ45/(Formulas!$A$3*1),EZ45/(Formulas!$A$3*2))),1),ROUND(MIN(1,IF(Input!$A$11="Weekly",EZ45/(Formulas!$A$3*1),EZ45/(Formulas!$A$3*2))),1)*$C45))</f>
        <v>0</v>
      </c>
      <c r="FC45" s="79"/>
      <c r="FD45" s="77"/>
      <c r="FE45" s="77"/>
      <c r="FF45" s="80">
        <f>IF($C45="",ROUND(MIN(1,IF(Input!$A$11="Weekly",FD45/(Formulas!$A$3*1),FD45/(Formulas!$A$3*2))),1),IF(TEXT(ISNUMBER($C45),"#####")="False",ROUND(MIN(1,IF(Input!$A$11="Weekly",FD45/(Formulas!$A$3*1),FD45/(Formulas!$A$3*2))),1),ROUND(MIN(1,IF(Input!$A$11="Weekly",FD45/(Formulas!$A$3*1),FD45/(Formulas!$A$3*2))),1)*$C45))</f>
        <v>0</v>
      </c>
      <c r="FG45" s="79"/>
      <c r="FH45" s="77"/>
      <c r="FI45" s="77"/>
      <c r="FJ45" s="80">
        <f>IF($C45="",ROUND(MIN(1,IF(Input!$A$11="Weekly",FH45/(Formulas!$A$3*1),FH45/(Formulas!$A$3*2))),1),IF(TEXT(ISNUMBER($C45),"#####")="False",ROUND(MIN(1,IF(Input!$A$11="Weekly",FH45/(Formulas!$A$3*1),FH45/(Formulas!$A$3*2))),1),ROUND(MIN(1,IF(Input!$A$11="Weekly",FH45/(Formulas!$A$3*1),FH45/(Formulas!$A$3*2))),1)*$C45))</f>
        <v>0</v>
      </c>
      <c r="FK45" s="79"/>
      <c r="FL45" s="77"/>
      <c r="FM45" s="77"/>
      <c r="FN45" s="80">
        <f>IF($C45="",ROUND(MIN(1,IF(Input!$A$11="Weekly",FL45/(Formulas!$A$3*1),FL45/(Formulas!$A$3*2))),1),IF(TEXT(ISNUMBER($C45),"#####")="False",ROUND(MIN(1,IF(Input!$A$11="Weekly",FL45/(Formulas!$A$3*1),FL45/(Formulas!$A$3*2))),1),ROUND(MIN(1,IF(Input!$A$11="Weekly",FL45/(Formulas!$A$3*1),FL45/(Formulas!$A$3*2))),1)*$C45))</f>
        <v>0</v>
      </c>
      <c r="FO45" s="79"/>
      <c r="FP45" s="77"/>
      <c r="FQ45" s="77"/>
      <c r="FR45" s="80">
        <f>IF($C45="",ROUND(MIN(1,IF(Input!$A$11="Weekly",FP45/(Formulas!$A$3*1),FP45/(Formulas!$A$3*2))),1),IF(TEXT(ISNUMBER($C45),"#####")="False",ROUND(MIN(1,IF(Input!$A$11="Weekly",FP45/(Formulas!$A$3*1),FP45/(Formulas!$A$3*2))),1),ROUND(MIN(1,IF(Input!$A$11="Weekly",FP45/(Formulas!$A$3*1),FP45/(Formulas!$A$3*2))),1)*$C45))</f>
        <v>0</v>
      </c>
      <c r="FS45" s="79"/>
      <c r="FT45" s="77"/>
      <c r="FU45" s="77"/>
      <c r="FV45" s="80">
        <f>IF($C45="",ROUND(MIN(1,IF(Input!$A$11="Weekly",FT45/(Formulas!$A$3*1),FT45/(Formulas!$A$3*2))),1),IF(TEXT(ISNUMBER($C45),"#####")="False",ROUND(MIN(1,IF(Input!$A$11="Weekly",FT45/(Formulas!$A$3*1),FT45/(Formulas!$A$3*2))),1),ROUND(MIN(1,IF(Input!$A$11="Weekly",FT45/(Formulas!$A$3*1),FT45/(Formulas!$A$3*2))),1)*$C45))</f>
        <v>0</v>
      </c>
      <c r="FW45" s="79"/>
      <c r="FX45" s="77"/>
      <c r="FY45" s="77"/>
      <c r="FZ45" s="80">
        <f>IF($C45="",ROUND(MIN(1,IF(Input!$A$11="Weekly",FX45/(Formulas!$A$3*1),FX45/(Formulas!$A$3*2))),1),IF(TEXT(ISNUMBER($C45),"#####")="False",ROUND(MIN(1,IF(Input!$A$11="Weekly",FX45/(Formulas!$A$3*1),FX45/(Formulas!$A$3*2))),1),ROUND(MIN(1,IF(Input!$A$11="Weekly",FX45/(Formulas!$A$3*1),FX45/(Formulas!$A$3*2))),1)*$C45))</f>
        <v>0</v>
      </c>
      <c r="GA45" s="79"/>
      <c r="GB45" s="77"/>
      <c r="GC45" s="77"/>
      <c r="GD45" s="80">
        <f>IF($C45="",ROUND(MIN(1,IF(Input!$A$11="Weekly",GB45/(Formulas!$A$3*1),GB45/(Formulas!$A$3*2))),1),IF(TEXT(ISNUMBER($C45),"#####")="False",ROUND(MIN(1,IF(Input!$A$11="Weekly",GB45/(Formulas!$A$3*1),GB45/(Formulas!$A$3*2))),1),ROUND(MIN(1,IF(Input!$A$11="Weekly",GB45/(Formulas!$A$3*1),GB45/(Formulas!$A$3*2))),1)*$C45))</f>
        <v>0</v>
      </c>
      <c r="GE45" s="79"/>
      <c r="GF45" s="77"/>
      <c r="GG45" s="77"/>
      <c r="GH45" s="80">
        <f>IF($C45="",ROUND(MIN(1,IF(Input!$A$11="Weekly",GF45/(Formulas!$A$3*1),GF45/(Formulas!$A$3*2))),1),IF(TEXT(ISNUMBER($C45),"#####")="False",ROUND(MIN(1,IF(Input!$A$11="Weekly",GF45/(Formulas!$A$3*1),GF45/(Formulas!$A$3*2))),1),ROUND(MIN(1,IF(Input!$A$11="Weekly",GF45/(Formulas!$A$3*1),GF45/(Formulas!$A$3*2))),1)*$C45))</f>
        <v>0</v>
      </c>
      <c r="GI45" s="79"/>
      <c r="GJ45" s="77"/>
      <c r="GK45" s="77"/>
      <c r="GL45" s="80">
        <f>IF($C45="",ROUND(MIN(1,IF(Input!$A$11="Weekly",GJ45/(Formulas!$A$3*1),GJ45/(Formulas!$A$3*2))),1),IF(TEXT(ISNUMBER($C45),"#####")="False",ROUND(MIN(1,IF(Input!$A$11="Weekly",GJ45/(Formulas!$A$3*1),GJ45/(Formulas!$A$3*2))),1),ROUND(MIN(1,IF(Input!$A$11="Weekly",GJ45/(Formulas!$A$3*1),GJ45/(Formulas!$A$3*2))),1)*$C45))</f>
        <v>0</v>
      </c>
      <c r="GM45" s="79"/>
      <c r="GN45" s="77"/>
      <c r="GO45" s="77"/>
      <c r="GP45" s="80">
        <f>IF($C45="",ROUND(MIN(1,IF(Input!$A$11="Weekly",GN45/(Formulas!$A$3*1),GN45/(Formulas!$A$3*2))),1),IF(TEXT(ISNUMBER($C45),"#####")="False",ROUND(MIN(1,IF(Input!$A$11="Weekly",GN45/(Formulas!$A$3*1),GN45/(Formulas!$A$3*2))),1),ROUND(MIN(1,IF(Input!$A$11="Weekly",GN45/(Formulas!$A$3*1),GN45/(Formulas!$A$3*2))),1)*$C45))</f>
        <v>0</v>
      </c>
      <c r="GQ45" s="79"/>
      <c r="GR45" s="77"/>
      <c r="GS45" s="77"/>
      <c r="GT45" s="80">
        <f>IF($C45="",ROUND(MIN(1,IF(Input!$A$11="Weekly",GR45/(Formulas!$A$3*1),GR45/(Formulas!$A$3*2))),1),IF(TEXT(ISNUMBER($C45),"#####")="False",ROUND(MIN(1,IF(Input!$A$11="Weekly",GR45/(Formulas!$A$3*1),GR45/(Formulas!$A$3*2))),1),ROUND(MIN(1,IF(Input!$A$11="Weekly",GR45/(Formulas!$A$3*1),GR45/(Formulas!$A$3*2))),1)*$C45))</f>
        <v>0</v>
      </c>
      <c r="GU45" s="79"/>
      <c r="GV45" s="77"/>
      <c r="GW45" s="77"/>
      <c r="GX45" s="80">
        <f>IF($C45="",ROUND(MIN(1,IF(Input!$A$11="Weekly",GV45/(Formulas!$A$3*1),GV45/(Formulas!$A$3*2))),1),IF(TEXT(ISNUMBER($C45),"#####")="False",ROUND(MIN(1,IF(Input!$A$11="Weekly",GV45/(Formulas!$A$3*1),GV45/(Formulas!$A$3*2))),1),ROUND(MIN(1,IF(Input!$A$11="Weekly",GV45/(Formulas!$A$3*1),GV45/(Formulas!$A$3*2))),1)*$C45))</f>
        <v>0</v>
      </c>
      <c r="GY45" s="79"/>
      <c r="GZ45" s="77"/>
      <c r="HA45" s="77"/>
      <c r="HB45" s="80">
        <f>IF($C45="",ROUND(MIN(1,IF(Input!$A$11="Weekly",GZ45/(Formulas!$A$3*1),GZ45/(Formulas!$A$3*2))),1),IF(TEXT(ISNUMBER($C45),"#####")="False",ROUND(MIN(1,IF(Input!$A$11="Weekly",GZ45/(Formulas!$A$3*1),GZ45/(Formulas!$A$3*2))),1),ROUND(MIN(1,IF(Input!$A$11="Weekly",GZ45/(Formulas!$A$3*1),GZ45/(Formulas!$A$3*2))),1)*$C45))</f>
        <v>0</v>
      </c>
      <c r="HC45" s="79"/>
      <c r="HD45" s="77"/>
      <c r="HE45" s="77"/>
      <c r="HF45" s="80">
        <f>IF($C45="",ROUND(MIN(1,IF(Input!$A$11="Weekly",HD45/(Formulas!$A$3*1),HD45/(Formulas!$A$3*2))),1),IF(TEXT(ISNUMBER($C45),"#####")="False",ROUND(MIN(1,IF(Input!$A$11="Weekly",HD45/(Formulas!$A$3*1),HD45/(Formulas!$A$3*2))),1),ROUND(MIN(1,IF(Input!$A$11="Weekly",HD45/(Formulas!$A$3*1),HD45/(Formulas!$A$3*2))),1)*$C45))</f>
        <v>0</v>
      </c>
      <c r="HG45" s="79"/>
      <c r="HH45" s="35"/>
      <c r="HI45" s="35">
        <f t="shared" si="0"/>
        <v>0</v>
      </c>
      <c r="HJ45" s="35"/>
      <c r="HK45" s="35">
        <f t="shared" si="1"/>
        <v>0</v>
      </c>
      <c r="HL45" s="35"/>
      <c r="HM45" s="35">
        <f t="shared" si="2"/>
        <v>0</v>
      </c>
      <c r="HN45" s="35"/>
      <c r="HO45" s="35">
        <f t="shared" si="3"/>
        <v>0</v>
      </c>
      <c r="HP45" s="35"/>
      <c r="HQ45" s="35"/>
      <c r="HR45" s="35"/>
      <c r="HS45" s="35"/>
      <c r="HT45" s="35"/>
    </row>
    <row r="46" spans="2:228" x14ac:dyDescent="0.25">
      <c r="B46" s="74"/>
      <c r="D46" s="77"/>
      <c r="E46" s="77"/>
      <c r="F46" s="80">
        <f>IF($C46="",ROUND(MIN(1,IF(Input!$A$11="Weekly",D46/(Formulas!$A$3*1),D46/(Formulas!$A$3*2))),1),IF(TEXT(ISNUMBER($C46),"#####")="False",ROUND(MIN(1,IF(Input!$A$11="Weekly",D46/(Formulas!$A$3*1),D46/(Formulas!$A$3*2))),1),ROUND(MIN(1,IF(Input!$A$11="Weekly",D46/(Formulas!$A$3*1),D46/(Formulas!$A$3*2))),1)*$C46))</f>
        <v>0</v>
      </c>
      <c r="G46" s="101"/>
      <c r="H46" s="77"/>
      <c r="I46" s="77"/>
      <c r="J46" s="80">
        <f>IF($C46="",ROUND(MIN(1,IF(Input!$A$11="Weekly",H46/(Formulas!$A$3*1),H46/(Formulas!$A$3*2))),1),IF(TEXT(ISNUMBER($C46),"#####")="False",ROUND(MIN(1,IF(Input!$A$11="Weekly",H46/(Formulas!$A$3*1),H46/(Formulas!$A$3*2))),1),ROUND(MIN(1,IF(Input!$A$11="Weekly",H46/(Formulas!$A$3*1),H46/(Formulas!$A$3*2))),1)*$C46))</f>
        <v>0</v>
      </c>
      <c r="K46" s="101"/>
      <c r="L46" s="77"/>
      <c r="M46" s="77"/>
      <c r="N46" s="80">
        <f>IF($C46="",ROUND(MIN(1,IF(Input!$A$11="Weekly",L46/(Formulas!$A$3*1),L46/(Formulas!$A$3*2))),1),IF(TEXT(ISNUMBER($C46),"#####")="False",ROUND(MIN(1,IF(Input!$A$11="Weekly",L46/(Formulas!$A$3*1),L46/(Formulas!$A$3*2))),1),ROUND(MIN(1,IF(Input!$A$11="Weekly",L46/(Formulas!$A$3*1),L46/(Formulas!$A$3*2))),1)*$C46))</f>
        <v>0</v>
      </c>
      <c r="O46" s="101"/>
      <c r="P46" s="77"/>
      <c r="Q46" s="77"/>
      <c r="R46" s="80">
        <f>IF($C46="",ROUND(MIN(1,IF(Input!$A$11="Weekly",P46/(Formulas!$A$3*1),P46/(Formulas!$A$3*2))),1),IF(TEXT(ISNUMBER($C46),"#####")="False",ROUND(MIN(1,IF(Input!$A$11="Weekly",P46/(Formulas!$A$3*1),P46/(Formulas!$A$3*2))),1),ROUND(MIN(1,IF(Input!$A$11="Weekly",P46/(Formulas!$A$3*1),P46/(Formulas!$A$3*2))),1)*$C46))</f>
        <v>0</v>
      </c>
      <c r="S46" s="101"/>
      <c r="T46" s="77"/>
      <c r="U46" s="77"/>
      <c r="V46" s="80">
        <f>IF($C46="",ROUND(MIN(1,IF(Input!$A$11="Weekly",T46/(Formulas!$A$3*1),T46/(Formulas!$A$3*2))),1),IF(TEXT(ISNUMBER($C46),"#####")="False",ROUND(MIN(1,IF(Input!$A$11="Weekly",T46/(Formulas!$A$3*1),T46/(Formulas!$A$3*2))),1),ROUND(MIN(1,IF(Input!$A$11="Weekly",T46/(Formulas!$A$3*1),T46/(Formulas!$A$3*2))),1)*$C46))</f>
        <v>0</v>
      </c>
      <c r="W46" s="79"/>
      <c r="X46" s="77"/>
      <c r="Y46" s="77"/>
      <c r="Z46" s="80">
        <f>IF($C46="",ROUND(MIN(1,IF(Input!$A$11="Weekly",X46/(Formulas!$A$3*1),X46/(Formulas!$A$3*2))),1),IF(TEXT(ISNUMBER($C46),"#####")="False",ROUND(MIN(1,IF(Input!$A$11="Weekly",X46/(Formulas!$A$3*1),X46/(Formulas!$A$3*2))),1),ROUND(MIN(1,IF(Input!$A$11="Weekly",X46/(Formulas!$A$3*1),X46/(Formulas!$A$3*2))),1)*$C46))</f>
        <v>0</v>
      </c>
      <c r="AA46" s="101"/>
      <c r="AB46" s="77"/>
      <c r="AC46" s="77"/>
      <c r="AD46" s="80">
        <f>IF($C46="",ROUND(MIN(1,IF(Input!$A$11="Weekly",AB46/(Formulas!$A$3*1),AB46/(Formulas!$A$3*2))),1),IF(TEXT(ISNUMBER($C46),"#####")="False",ROUND(MIN(1,IF(Input!$A$11="Weekly",AB46/(Formulas!$A$3*1),AB46/(Formulas!$A$3*2))),1),ROUND(MIN(1,IF(Input!$A$11="Weekly",AB46/(Formulas!$A$3*1),AB46/(Formulas!$A$3*2))),1)*$C46))</f>
        <v>0</v>
      </c>
      <c r="AE46" s="101"/>
      <c r="AF46" s="77"/>
      <c r="AG46" s="77"/>
      <c r="AH46" s="80">
        <f>IF($C46="",ROUND(MIN(1,IF(Input!$A$11="Weekly",AF46/(Formulas!$A$3*1),AF46/(Formulas!$A$3*2))),1),IF(TEXT(ISNUMBER($C46),"#####")="False",ROUND(MIN(1,IF(Input!$A$11="Weekly",AF46/(Formulas!$A$3*1),AF46/(Formulas!$A$3*2))),1),ROUND(MIN(1,IF(Input!$A$11="Weekly",AF46/(Formulas!$A$3*1),AF46/(Formulas!$A$3*2))),1)*$C46))</f>
        <v>0</v>
      </c>
      <c r="AI46" s="101"/>
      <c r="AJ46" s="77"/>
      <c r="AK46" s="77"/>
      <c r="AL46" s="80">
        <f>IF($C46="",ROUND(MIN(1,IF(Input!$A$11="Weekly",AJ46/(Formulas!$A$3*1),AJ46/(Formulas!$A$3*2))),1),IF(TEXT(ISNUMBER($C46),"#####")="False",ROUND(MIN(1,IF(Input!$A$11="Weekly",AJ46/(Formulas!$A$3*1),AJ46/(Formulas!$A$3*2))),1),ROUND(MIN(1,IF(Input!$A$11="Weekly",AJ46/(Formulas!$A$3*1),AJ46/(Formulas!$A$3*2))),1)*$C46))</f>
        <v>0</v>
      </c>
      <c r="AM46" s="79"/>
      <c r="AN46" s="77"/>
      <c r="AO46" s="77"/>
      <c r="AP46" s="80">
        <f>IF($C46="",ROUND(MIN(1,IF(Input!$A$11="Weekly",AN46/(Formulas!$A$3*1),AN46/(Formulas!$A$3*2))),1),IF(TEXT(ISNUMBER($C46),"#####")="False",ROUND(MIN(1,IF(Input!$A$11="Weekly",AN46/(Formulas!$A$3*1),AN46/(Formulas!$A$3*2))),1),ROUND(MIN(1,IF(Input!$A$11="Weekly",AN46/(Formulas!$A$3*1),AN46/(Formulas!$A$3*2))),1)*$C46))</f>
        <v>0</v>
      </c>
      <c r="AQ46" s="79"/>
      <c r="AR46" s="77"/>
      <c r="AS46" s="77"/>
      <c r="AT46" s="80">
        <f>IF($C46="",ROUND(MIN(1,IF(Input!$A$11="Weekly",AR46/(Formulas!$A$3*1),AR46/(Formulas!$A$3*2))),1),IF(TEXT(ISNUMBER($C46),"#####")="False",ROUND(MIN(1,IF(Input!$A$11="Weekly",AR46/(Formulas!$A$3*1),AR46/(Formulas!$A$3*2))),1),ROUND(MIN(1,IF(Input!$A$11="Weekly",AR46/(Formulas!$A$3*1),AR46/(Formulas!$A$3*2))),1)*$C46))</f>
        <v>0</v>
      </c>
      <c r="AU46" s="79"/>
      <c r="AV46" s="77"/>
      <c r="AW46" s="77"/>
      <c r="AX46" s="80">
        <f>IF($C46="",ROUND(MIN(1,IF(Input!$A$11="Weekly",AV46/(Formulas!$A$3*1),AV46/(Formulas!$A$3*2))),1),IF(TEXT(ISNUMBER($C46),"#####")="False",ROUND(MIN(1,IF(Input!$A$11="Weekly",AV46/(Formulas!$A$3*1),AV46/(Formulas!$A$3*2))),1),ROUND(MIN(1,IF(Input!$A$11="Weekly",AV46/(Formulas!$A$3*1),AV46/(Formulas!$A$3*2))),1)*$C46))</f>
        <v>0</v>
      </c>
      <c r="AY46" s="79"/>
      <c r="AZ46" s="77"/>
      <c r="BA46" s="77"/>
      <c r="BB46" s="80">
        <f>IF($C46="",ROUND(MIN(1,IF(Input!$A$11="Weekly",AZ46/(Formulas!$A$3*1),AZ46/(Formulas!$A$3*2))),1),IF(TEXT(ISNUMBER($C46),"#####")="False",ROUND(MIN(1,IF(Input!$A$11="Weekly",AZ46/(Formulas!$A$3*1),AZ46/(Formulas!$A$3*2))),1),ROUND(MIN(1,IF(Input!$A$11="Weekly",AZ46/(Formulas!$A$3*1),AZ46/(Formulas!$A$3*2))),1)*$C46))</f>
        <v>0</v>
      </c>
      <c r="BC46" s="79"/>
      <c r="BD46" s="77"/>
      <c r="BE46" s="77"/>
      <c r="BF46" s="80">
        <f>IF($C46="",ROUND(MIN(1,IF(Input!$A$11="Weekly",BD46/(Formulas!$A$3*1),BD46/(Formulas!$A$3*2))),1),IF(TEXT(ISNUMBER($C46),"#####")="False",ROUND(MIN(1,IF(Input!$A$11="Weekly",BD46/(Formulas!$A$3*1),BD46/(Formulas!$A$3*2))),1),ROUND(MIN(1,IF(Input!$A$11="Weekly",BD46/(Formulas!$A$3*1),BD46/(Formulas!$A$3*2))),1)*$C46))</f>
        <v>0</v>
      </c>
      <c r="BG46" s="79"/>
      <c r="BH46" s="77"/>
      <c r="BI46" s="77"/>
      <c r="BJ46" s="80">
        <f>IF($C46="",ROUND(MIN(1,IF(Input!$A$11="Weekly",BH46/(Formulas!$A$3*1),BH46/(Formulas!$A$3*2))),1),IF(TEXT(ISNUMBER($C46),"#####")="False",ROUND(MIN(1,IF(Input!$A$11="Weekly",BH46/(Formulas!$A$3*1),BH46/(Formulas!$A$3*2))),1),ROUND(MIN(1,IF(Input!$A$11="Weekly",BH46/(Formulas!$A$3*1),BH46/(Formulas!$A$3*2))),1)*$C46))</f>
        <v>0</v>
      </c>
      <c r="BK46" s="79"/>
      <c r="BL46" s="77"/>
      <c r="BM46" s="77"/>
      <c r="BN46" s="80">
        <f>IF($C46="",ROUND(MIN(1,IF(Input!$A$11="Weekly",BL46/(Formulas!$A$3*1),BL46/(Formulas!$A$3*2))),1),IF(TEXT(ISNUMBER($C46),"#####")="False",ROUND(MIN(1,IF(Input!$A$11="Weekly",BL46/(Formulas!$A$3*1),BL46/(Formulas!$A$3*2))),1),ROUND(MIN(1,IF(Input!$A$11="Weekly",BL46/(Formulas!$A$3*1),BL46/(Formulas!$A$3*2))),1)*$C46))</f>
        <v>0</v>
      </c>
      <c r="BO46" s="79"/>
      <c r="BP46" s="77"/>
      <c r="BQ46" s="77"/>
      <c r="BR46" s="80">
        <f>IF($C46="",ROUND(MIN(1,IF(Input!$A$11="Weekly",BP46/(Formulas!$A$3*1),BP46/(Formulas!$A$3*2))),1),IF(TEXT(ISNUMBER($C46),"#####")="False",ROUND(MIN(1,IF(Input!$A$11="Weekly",BP46/(Formulas!$A$3*1),BP46/(Formulas!$A$3*2))),1),ROUND(MIN(1,IF(Input!$A$11="Weekly",BP46/(Formulas!$A$3*1),BP46/(Formulas!$A$3*2))),1)*$C46))</f>
        <v>0</v>
      </c>
      <c r="BS46" s="79"/>
      <c r="BT46" s="77"/>
      <c r="BU46" s="77"/>
      <c r="BV46" s="80">
        <f>IF($C46="",ROUND(MIN(1,IF(Input!$A$11="Weekly",BT46/(Formulas!$A$3*1),BT46/(Formulas!$A$3*2))),1),IF(TEXT(ISNUMBER($C46),"#####")="False",ROUND(MIN(1,IF(Input!$A$11="Weekly",BT46/(Formulas!$A$3*1),BT46/(Formulas!$A$3*2))),1),ROUND(MIN(1,IF(Input!$A$11="Weekly",BT46/(Formulas!$A$3*1),BT46/(Formulas!$A$3*2))),1)*$C46))</f>
        <v>0</v>
      </c>
      <c r="BW46" s="79"/>
      <c r="BX46" s="77"/>
      <c r="BY46" s="77"/>
      <c r="BZ46" s="80">
        <f>IF($C46="",ROUND(MIN(1,IF(Input!$A$11="Weekly",BX46/(Formulas!$A$3*1),BX46/(Formulas!$A$3*2))),1),IF(TEXT(ISNUMBER($C46),"#####")="False",ROUND(MIN(1,IF(Input!$A$11="Weekly",BX46/(Formulas!$A$3*1),BX46/(Formulas!$A$3*2))),1),ROUND(MIN(1,IF(Input!$A$11="Weekly",BX46/(Formulas!$A$3*1),BX46/(Formulas!$A$3*2))),1)*$C46))</f>
        <v>0</v>
      </c>
      <c r="CA46" s="79"/>
      <c r="CB46" s="77"/>
      <c r="CC46" s="77"/>
      <c r="CD46" s="80">
        <f>IF($C46="",ROUND(MIN(1,IF(Input!$A$11="Weekly",CB46/(Formulas!$A$3*1),CB46/(Formulas!$A$3*2))),1),IF(TEXT(ISNUMBER($C46),"#####")="False",ROUND(MIN(1,IF(Input!$A$11="Weekly",CB46/(Formulas!$A$3*1),CB46/(Formulas!$A$3*2))),1),ROUND(MIN(1,IF(Input!$A$11="Weekly",CB46/(Formulas!$A$3*1),CB46/(Formulas!$A$3*2))),1)*$C46))</f>
        <v>0</v>
      </c>
      <c r="CE46" s="79"/>
      <c r="CF46" s="77"/>
      <c r="CG46" s="77"/>
      <c r="CH46" s="80">
        <f>IF($C46="",ROUND(MIN(1,IF(Input!$A$11="Weekly",CF46/(Formulas!$A$3*1),CF46/(Formulas!$A$3*2))),1),IF(TEXT(ISNUMBER($C46),"#####")="False",ROUND(MIN(1,IF(Input!$A$11="Weekly",CF46/(Formulas!$A$3*1),CF46/(Formulas!$A$3*2))),1),ROUND(MIN(1,IF(Input!$A$11="Weekly",CF46/(Formulas!$A$3*1),CF46/(Formulas!$A$3*2))),1)*$C46))</f>
        <v>0</v>
      </c>
      <c r="CI46" s="79"/>
      <c r="CJ46" s="77"/>
      <c r="CK46" s="77"/>
      <c r="CL46" s="80">
        <f>IF($C46="",ROUND(MIN(1,IF(Input!$A$11="Weekly",CJ46/(Formulas!$A$3*1),CJ46/(Formulas!$A$3*2))),1),IF(TEXT(ISNUMBER($C46),"#####")="False",ROUND(MIN(1,IF(Input!$A$11="Weekly",CJ46/(Formulas!$A$3*1),CJ46/(Formulas!$A$3*2))),1),ROUND(MIN(1,IF(Input!$A$11="Weekly",CJ46/(Formulas!$A$3*1),CJ46/(Formulas!$A$3*2))),1)*$C46))</f>
        <v>0</v>
      </c>
      <c r="CM46" s="79"/>
      <c r="CN46" s="77"/>
      <c r="CO46" s="77"/>
      <c r="CP46" s="80">
        <f>IF($C46="",ROUND(MIN(1,IF(Input!$A$11="Weekly",CN46/(Formulas!$A$3*1),CN46/(Formulas!$A$3*2))),1),IF(TEXT(ISNUMBER($C46),"#####")="False",ROUND(MIN(1,IF(Input!$A$11="Weekly",CN46/(Formulas!$A$3*1),CN46/(Formulas!$A$3*2))),1),ROUND(MIN(1,IF(Input!$A$11="Weekly",CN46/(Formulas!$A$3*1),CN46/(Formulas!$A$3*2))),1)*$C46))</f>
        <v>0</v>
      </c>
      <c r="CQ46" s="79"/>
      <c r="CR46" s="77"/>
      <c r="CS46" s="77"/>
      <c r="CT46" s="80">
        <f>IF($C46="",ROUND(MIN(1,IF(Input!$A$11="Weekly",CR46/(Formulas!$A$3*1),CR46/(Formulas!$A$3*2))),1),IF(TEXT(ISNUMBER($C46),"#####")="False",ROUND(MIN(1,IF(Input!$A$11="Weekly",CR46/(Formulas!$A$3*1),CR46/(Formulas!$A$3*2))),1),ROUND(MIN(1,IF(Input!$A$11="Weekly",CR46/(Formulas!$A$3*1),CR46/(Formulas!$A$3*2))),1)*$C46))</f>
        <v>0</v>
      </c>
      <c r="CU46" s="79"/>
      <c r="CV46" s="77"/>
      <c r="CW46" s="77"/>
      <c r="CX46" s="80">
        <f>IF($C46="",ROUND(MIN(1,IF(Input!$A$11="Weekly",CV46/(Formulas!$A$3*1),CV46/(Formulas!$A$3*2))),1),IF(TEXT(ISNUMBER($C46),"#####")="False",ROUND(MIN(1,IF(Input!$A$11="Weekly",CV46/(Formulas!$A$3*1),CV46/(Formulas!$A$3*2))),1),ROUND(MIN(1,IF(Input!$A$11="Weekly",CV46/(Formulas!$A$3*1),CV46/(Formulas!$A$3*2))),1)*$C46))</f>
        <v>0</v>
      </c>
      <c r="CY46" s="79"/>
      <c r="CZ46" s="77"/>
      <c r="DA46" s="77"/>
      <c r="DB46" s="80">
        <f>IF($C46="",ROUND(MIN(1,IF(Input!$A$11="Weekly",CZ46/(Formulas!$A$3*1),CZ46/(Formulas!$A$3*2))),1),IF(TEXT(ISNUMBER($C46),"#####")="False",ROUND(MIN(1,IF(Input!$A$11="Weekly",CZ46/(Formulas!$A$3*1),CZ46/(Formulas!$A$3*2))),1),ROUND(MIN(1,IF(Input!$A$11="Weekly",CZ46/(Formulas!$A$3*1),CZ46/(Formulas!$A$3*2))),1)*$C46))</f>
        <v>0</v>
      </c>
      <c r="DC46" s="79"/>
      <c r="DD46" s="77"/>
      <c r="DE46" s="77"/>
      <c r="DF46" s="80">
        <f>IF($C46="",ROUND(MIN(1,IF(Input!$A$11="Weekly",DD46/(Formulas!$A$3*1),DD46/(Formulas!$A$3*2))),1),IF(TEXT(ISNUMBER($C46),"#####")="False",ROUND(MIN(1,IF(Input!$A$11="Weekly",DD46/(Formulas!$A$3*1),DD46/(Formulas!$A$3*2))),1),ROUND(MIN(1,IF(Input!$A$11="Weekly",DD46/(Formulas!$A$3*1),DD46/(Formulas!$A$3*2))),1)*$C46))</f>
        <v>0</v>
      </c>
      <c r="DG46" s="79"/>
      <c r="DH46" s="77"/>
      <c r="DI46" s="77"/>
      <c r="DJ46" s="80">
        <f>IF($C46="",ROUND(MIN(1,IF(Input!$A$11="Weekly",DH46/(Formulas!$A$3*1),DH46/(Formulas!$A$3*2))),1),IF(TEXT(ISNUMBER($C46),"#####")="False",ROUND(MIN(1,IF(Input!$A$11="Weekly",DH46/(Formulas!$A$3*1),DH46/(Formulas!$A$3*2))),1),ROUND(MIN(1,IF(Input!$A$11="Weekly",DH46/(Formulas!$A$3*1),DH46/(Formulas!$A$3*2))),1)*$C46))</f>
        <v>0</v>
      </c>
      <c r="DK46" s="79"/>
      <c r="DL46" s="77"/>
      <c r="DM46" s="77"/>
      <c r="DN46" s="80">
        <f>IF($C46="",ROUND(MIN(1,IF(Input!$A$11="Weekly",DL46/(Formulas!$A$3*1),DL46/(Formulas!$A$3*2))),1),IF(TEXT(ISNUMBER($C46),"#####")="False",ROUND(MIN(1,IF(Input!$A$11="Weekly",DL46/(Formulas!$A$3*1),DL46/(Formulas!$A$3*2))),1),ROUND(MIN(1,IF(Input!$A$11="Weekly",DL46/(Formulas!$A$3*1),DL46/(Formulas!$A$3*2))),1)*$C46))</f>
        <v>0</v>
      </c>
      <c r="DO46" s="79"/>
      <c r="DP46" s="77"/>
      <c r="DQ46" s="77"/>
      <c r="DR46" s="80">
        <f>IF($C46="",ROUND(MIN(1,IF(Input!$A$11="Weekly",DP46/(Formulas!$A$3*1),DP46/(Formulas!$A$3*2))),1),IF(TEXT(ISNUMBER($C46),"#####")="False",ROUND(MIN(1,IF(Input!$A$11="Weekly",DP46/(Formulas!$A$3*1),DP46/(Formulas!$A$3*2))),1),ROUND(MIN(1,IF(Input!$A$11="Weekly",DP46/(Formulas!$A$3*1),DP46/(Formulas!$A$3*2))),1)*$C46))</f>
        <v>0</v>
      </c>
      <c r="DS46" s="79"/>
      <c r="DT46" s="77"/>
      <c r="DU46" s="77"/>
      <c r="DV46" s="80">
        <f>IF($C46="",ROUND(MIN(1,IF(Input!$A$11="Weekly",DT46/(Formulas!$A$3*1),DT46/(Formulas!$A$3*2))),1),IF(TEXT(ISNUMBER($C46),"#####")="False",ROUND(MIN(1,IF(Input!$A$11="Weekly",DT46/(Formulas!$A$3*1),DT46/(Formulas!$A$3*2))),1),ROUND(MIN(1,IF(Input!$A$11="Weekly",DT46/(Formulas!$A$3*1),DT46/(Formulas!$A$3*2))),1)*$C46))</f>
        <v>0</v>
      </c>
      <c r="DW46" s="79"/>
      <c r="DX46" s="77"/>
      <c r="DY46" s="77"/>
      <c r="DZ46" s="80">
        <f>IF($C46="",ROUND(MIN(1,IF(Input!$A$11="Weekly",DX46/(Formulas!$A$3*1),DX46/(Formulas!$A$3*2))),1),IF(TEXT(ISNUMBER($C46),"#####")="False",ROUND(MIN(1,IF(Input!$A$11="Weekly",DX46/(Formulas!$A$3*1),DX46/(Formulas!$A$3*2))),1),ROUND(MIN(1,IF(Input!$A$11="Weekly",DX46/(Formulas!$A$3*1),DX46/(Formulas!$A$3*2))),1)*$C46))</f>
        <v>0</v>
      </c>
      <c r="EA46" s="79"/>
      <c r="EB46" s="77"/>
      <c r="EC46" s="77"/>
      <c r="ED46" s="80">
        <f>IF($C46="",ROUND(MIN(1,IF(Input!$A$11="Weekly",EB46/(Formulas!$A$3*1),EB46/(Formulas!$A$3*2))),1),IF(TEXT(ISNUMBER($C46),"#####")="False",ROUND(MIN(1,IF(Input!$A$11="Weekly",EB46/(Formulas!$A$3*1),EB46/(Formulas!$A$3*2))),1),ROUND(MIN(1,IF(Input!$A$11="Weekly",EB46/(Formulas!$A$3*1),EB46/(Formulas!$A$3*2))),1)*$C46))</f>
        <v>0</v>
      </c>
      <c r="EE46" s="79"/>
      <c r="EF46" s="77"/>
      <c r="EG46" s="77"/>
      <c r="EH46" s="80">
        <f>IF($C46="",ROUND(MIN(1,IF(Input!$A$11="Weekly",EF46/(Formulas!$A$3*1),EF46/(Formulas!$A$3*2))),1),IF(TEXT(ISNUMBER($C46),"#####")="False",ROUND(MIN(1,IF(Input!$A$11="Weekly",EF46/(Formulas!$A$3*1),EF46/(Formulas!$A$3*2))),1),ROUND(MIN(1,IF(Input!$A$11="Weekly",EF46/(Formulas!$A$3*1),EF46/(Formulas!$A$3*2))),1)*$C46))</f>
        <v>0</v>
      </c>
      <c r="EI46" s="79"/>
      <c r="EJ46" s="77"/>
      <c r="EK46" s="77"/>
      <c r="EL46" s="80">
        <f>IF($C46="",ROUND(MIN(1,IF(Input!$A$11="Weekly",EJ46/(Formulas!$A$3*1),EJ46/(Formulas!$A$3*2))),1),IF(TEXT(ISNUMBER($C46),"#####")="False",ROUND(MIN(1,IF(Input!$A$11="Weekly",EJ46/(Formulas!$A$3*1),EJ46/(Formulas!$A$3*2))),1),ROUND(MIN(1,IF(Input!$A$11="Weekly",EJ46/(Formulas!$A$3*1),EJ46/(Formulas!$A$3*2))),1)*$C46))</f>
        <v>0</v>
      </c>
      <c r="EM46" s="79"/>
      <c r="EN46" s="77"/>
      <c r="EO46" s="77"/>
      <c r="EP46" s="80">
        <f>IF($C46="",ROUND(MIN(1,IF(Input!$A$11="Weekly",EN46/(Formulas!$A$3*1),EN46/(Formulas!$A$3*2))),1),IF(TEXT(ISNUMBER($C46),"#####")="False",ROUND(MIN(1,IF(Input!$A$11="Weekly",EN46/(Formulas!$A$3*1),EN46/(Formulas!$A$3*2))),1),ROUND(MIN(1,IF(Input!$A$11="Weekly",EN46/(Formulas!$A$3*1),EN46/(Formulas!$A$3*2))),1)*$C46))</f>
        <v>0</v>
      </c>
      <c r="EQ46" s="79"/>
      <c r="ER46" s="77"/>
      <c r="ES46" s="77"/>
      <c r="ET46" s="80">
        <f>IF($C46="",ROUND(MIN(1,IF(Input!$A$11="Weekly",ER46/(Formulas!$A$3*1),ER46/(Formulas!$A$3*2))),1),IF(TEXT(ISNUMBER($C46),"#####")="False",ROUND(MIN(1,IF(Input!$A$11="Weekly",ER46/(Formulas!$A$3*1),ER46/(Formulas!$A$3*2))),1),ROUND(MIN(1,IF(Input!$A$11="Weekly",ER46/(Formulas!$A$3*1),ER46/(Formulas!$A$3*2))),1)*$C46))</f>
        <v>0</v>
      </c>
      <c r="EU46" s="79"/>
      <c r="EV46" s="77"/>
      <c r="EW46" s="77"/>
      <c r="EX46" s="80">
        <f>IF($C46="",ROUND(MIN(1,IF(Input!$A$11="Weekly",EV46/(Formulas!$A$3*1),EV46/(Formulas!$A$3*2))),1),IF(TEXT(ISNUMBER($C46),"#####")="False",ROUND(MIN(1,IF(Input!$A$11="Weekly",EV46/(Formulas!$A$3*1),EV46/(Formulas!$A$3*2))),1),ROUND(MIN(1,IF(Input!$A$11="Weekly",EV46/(Formulas!$A$3*1),EV46/(Formulas!$A$3*2))),1)*$C46))</f>
        <v>0</v>
      </c>
      <c r="EY46" s="79"/>
      <c r="EZ46" s="77"/>
      <c r="FA46" s="77"/>
      <c r="FB46" s="80">
        <f>IF($C46="",ROUND(MIN(1,IF(Input!$A$11="Weekly",EZ46/(Formulas!$A$3*1),EZ46/(Formulas!$A$3*2))),1),IF(TEXT(ISNUMBER($C46),"#####")="False",ROUND(MIN(1,IF(Input!$A$11="Weekly",EZ46/(Formulas!$A$3*1),EZ46/(Formulas!$A$3*2))),1),ROUND(MIN(1,IF(Input!$A$11="Weekly",EZ46/(Formulas!$A$3*1),EZ46/(Formulas!$A$3*2))),1)*$C46))</f>
        <v>0</v>
      </c>
      <c r="FC46" s="79"/>
      <c r="FD46" s="77"/>
      <c r="FE46" s="77"/>
      <c r="FF46" s="80">
        <f>IF($C46="",ROUND(MIN(1,IF(Input!$A$11="Weekly",FD46/(Formulas!$A$3*1),FD46/(Formulas!$A$3*2))),1),IF(TEXT(ISNUMBER($C46),"#####")="False",ROUND(MIN(1,IF(Input!$A$11="Weekly",FD46/(Formulas!$A$3*1),FD46/(Formulas!$A$3*2))),1),ROUND(MIN(1,IF(Input!$A$11="Weekly",FD46/(Formulas!$A$3*1),FD46/(Formulas!$A$3*2))),1)*$C46))</f>
        <v>0</v>
      </c>
      <c r="FG46" s="79"/>
      <c r="FH46" s="77"/>
      <c r="FI46" s="77"/>
      <c r="FJ46" s="80">
        <f>IF($C46="",ROUND(MIN(1,IF(Input!$A$11="Weekly",FH46/(Formulas!$A$3*1),FH46/(Formulas!$A$3*2))),1),IF(TEXT(ISNUMBER($C46),"#####")="False",ROUND(MIN(1,IF(Input!$A$11="Weekly",FH46/(Formulas!$A$3*1),FH46/(Formulas!$A$3*2))),1),ROUND(MIN(1,IF(Input!$A$11="Weekly",FH46/(Formulas!$A$3*1),FH46/(Formulas!$A$3*2))),1)*$C46))</f>
        <v>0</v>
      </c>
      <c r="FK46" s="79"/>
      <c r="FL46" s="77"/>
      <c r="FM46" s="77"/>
      <c r="FN46" s="80">
        <f>IF($C46="",ROUND(MIN(1,IF(Input!$A$11="Weekly",FL46/(Formulas!$A$3*1),FL46/(Formulas!$A$3*2))),1),IF(TEXT(ISNUMBER($C46),"#####")="False",ROUND(MIN(1,IF(Input!$A$11="Weekly",FL46/(Formulas!$A$3*1),FL46/(Formulas!$A$3*2))),1),ROUND(MIN(1,IF(Input!$A$11="Weekly",FL46/(Formulas!$A$3*1),FL46/(Formulas!$A$3*2))),1)*$C46))</f>
        <v>0</v>
      </c>
      <c r="FO46" s="79"/>
      <c r="FP46" s="77"/>
      <c r="FQ46" s="77"/>
      <c r="FR46" s="80">
        <f>IF($C46="",ROUND(MIN(1,IF(Input!$A$11="Weekly",FP46/(Formulas!$A$3*1),FP46/(Formulas!$A$3*2))),1),IF(TEXT(ISNUMBER($C46),"#####")="False",ROUND(MIN(1,IF(Input!$A$11="Weekly",FP46/(Formulas!$A$3*1),FP46/(Formulas!$A$3*2))),1),ROUND(MIN(1,IF(Input!$A$11="Weekly",FP46/(Formulas!$A$3*1),FP46/(Formulas!$A$3*2))),1)*$C46))</f>
        <v>0</v>
      </c>
      <c r="FS46" s="79"/>
      <c r="FT46" s="77"/>
      <c r="FU46" s="77"/>
      <c r="FV46" s="80">
        <f>IF($C46="",ROUND(MIN(1,IF(Input!$A$11="Weekly",FT46/(Formulas!$A$3*1),FT46/(Formulas!$A$3*2))),1),IF(TEXT(ISNUMBER($C46),"#####")="False",ROUND(MIN(1,IF(Input!$A$11="Weekly",FT46/(Formulas!$A$3*1),FT46/(Formulas!$A$3*2))),1),ROUND(MIN(1,IF(Input!$A$11="Weekly",FT46/(Formulas!$A$3*1),FT46/(Formulas!$A$3*2))),1)*$C46))</f>
        <v>0</v>
      </c>
      <c r="FW46" s="79"/>
      <c r="FX46" s="77"/>
      <c r="FY46" s="77"/>
      <c r="FZ46" s="80">
        <f>IF($C46="",ROUND(MIN(1,IF(Input!$A$11="Weekly",FX46/(Formulas!$A$3*1),FX46/(Formulas!$A$3*2))),1),IF(TEXT(ISNUMBER($C46),"#####")="False",ROUND(MIN(1,IF(Input!$A$11="Weekly",FX46/(Formulas!$A$3*1),FX46/(Formulas!$A$3*2))),1),ROUND(MIN(1,IF(Input!$A$11="Weekly",FX46/(Formulas!$A$3*1),FX46/(Formulas!$A$3*2))),1)*$C46))</f>
        <v>0</v>
      </c>
      <c r="GA46" s="79"/>
      <c r="GB46" s="77"/>
      <c r="GC46" s="77"/>
      <c r="GD46" s="80">
        <f>IF($C46="",ROUND(MIN(1,IF(Input!$A$11="Weekly",GB46/(Formulas!$A$3*1),GB46/(Formulas!$A$3*2))),1),IF(TEXT(ISNUMBER($C46),"#####")="False",ROUND(MIN(1,IF(Input!$A$11="Weekly",GB46/(Formulas!$A$3*1),GB46/(Formulas!$A$3*2))),1),ROUND(MIN(1,IF(Input!$A$11="Weekly",GB46/(Formulas!$A$3*1),GB46/(Formulas!$A$3*2))),1)*$C46))</f>
        <v>0</v>
      </c>
      <c r="GE46" s="79"/>
      <c r="GF46" s="77"/>
      <c r="GG46" s="77"/>
      <c r="GH46" s="80">
        <f>IF($C46="",ROUND(MIN(1,IF(Input!$A$11="Weekly",GF46/(Formulas!$A$3*1),GF46/(Formulas!$A$3*2))),1),IF(TEXT(ISNUMBER($C46),"#####")="False",ROUND(MIN(1,IF(Input!$A$11="Weekly",GF46/(Formulas!$A$3*1),GF46/(Formulas!$A$3*2))),1),ROUND(MIN(1,IF(Input!$A$11="Weekly",GF46/(Formulas!$A$3*1),GF46/(Formulas!$A$3*2))),1)*$C46))</f>
        <v>0</v>
      </c>
      <c r="GI46" s="79"/>
      <c r="GJ46" s="77"/>
      <c r="GK46" s="77"/>
      <c r="GL46" s="80">
        <f>IF($C46="",ROUND(MIN(1,IF(Input!$A$11="Weekly",GJ46/(Formulas!$A$3*1),GJ46/(Formulas!$A$3*2))),1),IF(TEXT(ISNUMBER($C46),"#####")="False",ROUND(MIN(1,IF(Input!$A$11="Weekly",GJ46/(Formulas!$A$3*1),GJ46/(Formulas!$A$3*2))),1),ROUND(MIN(1,IF(Input!$A$11="Weekly",GJ46/(Formulas!$A$3*1),GJ46/(Formulas!$A$3*2))),1)*$C46))</f>
        <v>0</v>
      </c>
      <c r="GM46" s="79"/>
      <c r="GN46" s="77"/>
      <c r="GO46" s="77"/>
      <c r="GP46" s="80">
        <f>IF($C46="",ROUND(MIN(1,IF(Input!$A$11="Weekly",GN46/(Formulas!$A$3*1),GN46/(Formulas!$A$3*2))),1),IF(TEXT(ISNUMBER($C46),"#####")="False",ROUND(MIN(1,IF(Input!$A$11="Weekly",GN46/(Formulas!$A$3*1),GN46/(Formulas!$A$3*2))),1),ROUND(MIN(1,IF(Input!$A$11="Weekly",GN46/(Formulas!$A$3*1),GN46/(Formulas!$A$3*2))),1)*$C46))</f>
        <v>0</v>
      </c>
      <c r="GQ46" s="79"/>
      <c r="GR46" s="77"/>
      <c r="GS46" s="77"/>
      <c r="GT46" s="80">
        <f>IF($C46="",ROUND(MIN(1,IF(Input!$A$11="Weekly",GR46/(Formulas!$A$3*1),GR46/(Formulas!$A$3*2))),1),IF(TEXT(ISNUMBER($C46),"#####")="False",ROUND(MIN(1,IF(Input!$A$11="Weekly",GR46/(Formulas!$A$3*1),GR46/(Formulas!$A$3*2))),1),ROUND(MIN(1,IF(Input!$A$11="Weekly",GR46/(Formulas!$A$3*1),GR46/(Formulas!$A$3*2))),1)*$C46))</f>
        <v>0</v>
      </c>
      <c r="GU46" s="79"/>
      <c r="GV46" s="77"/>
      <c r="GW46" s="77"/>
      <c r="GX46" s="80">
        <f>IF($C46="",ROUND(MIN(1,IF(Input!$A$11="Weekly",GV46/(Formulas!$A$3*1),GV46/(Formulas!$A$3*2))),1),IF(TEXT(ISNUMBER($C46),"#####")="False",ROUND(MIN(1,IF(Input!$A$11="Weekly",GV46/(Formulas!$A$3*1),GV46/(Formulas!$A$3*2))),1),ROUND(MIN(1,IF(Input!$A$11="Weekly",GV46/(Formulas!$A$3*1),GV46/(Formulas!$A$3*2))),1)*$C46))</f>
        <v>0</v>
      </c>
      <c r="GY46" s="79"/>
      <c r="GZ46" s="77"/>
      <c r="HA46" s="77"/>
      <c r="HB46" s="80">
        <f>IF($C46="",ROUND(MIN(1,IF(Input!$A$11="Weekly",GZ46/(Formulas!$A$3*1),GZ46/(Formulas!$A$3*2))),1),IF(TEXT(ISNUMBER($C46),"#####")="False",ROUND(MIN(1,IF(Input!$A$11="Weekly",GZ46/(Formulas!$A$3*1),GZ46/(Formulas!$A$3*2))),1),ROUND(MIN(1,IF(Input!$A$11="Weekly",GZ46/(Formulas!$A$3*1),GZ46/(Formulas!$A$3*2))),1)*$C46))</f>
        <v>0</v>
      </c>
      <c r="HC46" s="79"/>
      <c r="HD46" s="77"/>
      <c r="HE46" s="77"/>
      <c r="HF46" s="80">
        <f>IF($C46="",ROUND(MIN(1,IF(Input!$A$11="Weekly",HD46/(Formulas!$A$3*1),HD46/(Formulas!$A$3*2))),1),IF(TEXT(ISNUMBER($C46),"#####")="False",ROUND(MIN(1,IF(Input!$A$11="Weekly",HD46/(Formulas!$A$3*1),HD46/(Formulas!$A$3*2))),1),ROUND(MIN(1,IF(Input!$A$11="Weekly",HD46/(Formulas!$A$3*1),HD46/(Formulas!$A$3*2))),1)*$C46))</f>
        <v>0</v>
      </c>
      <c r="HG46" s="79"/>
      <c r="HH46" s="35"/>
      <c r="HI46" s="35">
        <f t="shared" si="0"/>
        <v>0</v>
      </c>
      <c r="HJ46" s="35"/>
      <c r="HK46" s="35">
        <f t="shared" si="1"/>
        <v>0</v>
      </c>
      <c r="HL46" s="35"/>
      <c r="HM46" s="35">
        <f t="shared" si="2"/>
        <v>0</v>
      </c>
      <c r="HN46" s="35"/>
      <c r="HO46" s="35">
        <f t="shared" si="3"/>
        <v>0</v>
      </c>
      <c r="HP46" s="35"/>
      <c r="HQ46" s="35"/>
      <c r="HR46" s="35"/>
      <c r="HS46" s="35"/>
      <c r="HT46" s="35"/>
    </row>
    <row r="47" spans="2:228" x14ac:dyDescent="0.25">
      <c r="B47" s="74"/>
      <c r="D47" s="77"/>
      <c r="E47" s="77"/>
      <c r="F47" s="80">
        <f>IF($C47="",ROUND(MIN(1,IF(Input!$A$11="Weekly",D47/(Formulas!$A$3*1),D47/(Formulas!$A$3*2))),1),IF(TEXT(ISNUMBER($C47),"#####")="False",ROUND(MIN(1,IF(Input!$A$11="Weekly",D47/(Formulas!$A$3*1),D47/(Formulas!$A$3*2))),1),ROUND(MIN(1,IF(Input!$A$11="Weekly",D47/(Formulas!$A$3*1),D47/(Formulas!$A$3*2))),1)*$C47))</f>
        <v>0</v>
      </c>
      <c r="G47" s="101"/>
      <c r="H47" s="77"/>
      <c r="I47" s="77"/>
      <c r="J47" s="80">
        <f>IF($C47="",ROUND(MIN(1,IF(Input!$A$11="Weekly",H47/(Formulas!$A$3*1),H47/(Formulas!$A$3*2))),1),IF(TEXT(ISNUMBER($C47),"#####")="False",ROUND(MIN(1,IF(Input!$A$11="Weekly",H47/(Formulas!$A$3*1),H47/(Formulas!$A$3*2))),1),ROUND(MIN(1,IF(Input!$A$11="Weekly",H47/(Formulas!$A$3*1),H47/(Formulas!$A$3*2))),1)*$C47))</f>
        <v>0</v>
      </c>
      <c r="K47" s="101"/>
      <c r="L47" s="77"/>
      <c r="M47" s="77"/>
      <c r="N47" s="80">
        <f>IF($C47="",ROUND(MIN(1,IF(Input!$A$11="Weekly",L47/(Formulas!$A$3*1),L47/(Formulas!$A$3*2))),1),IF(TEXT(ISNUMBER($C47),"#####")="False",ROUND(MIN(1,IF(Input!$A$11="Weekly",L47/(Formulas!$A$3*1),L47/(Formulas!$A$3*2))),1),ROUND(MIN(1,IF(Input!$A$11="Weekly",L47/(Formulas!$A$3*1),L47/(Formulas!$A$3*2))),1)*$C47))</f>
        <v>0</v>
      </c>
      <c r="O47" s="101"/>
      <c r="P47" s="77"/>
      <c r="Q47" s="77"/>
      <c r="R47" s="80">
        <f>IF($C47="",ROUND(MIN(1,IF(Input!$A$11="Weekly",P47/(Formulas!$A$3*1),P47/(Formulas!$A$3*2))),1),IF(TEXT(ISNUMBER($C47),"#####")="False",ROUND(MIN(1,IF(Input!$A$11="Weekly",P47/(Formulas!$A$3*1),P47/(Formulas!$A$3*2))),1),ROUND(MIN(1,IF(Input!$A$11="Weekly",P47/(Formulas!$A$3*1),P47/(Formulas!$A$3*2))),1)*$C47))</f>
        <v>0</v>
      </c>
      <c r="S47" s="101"/>
      <c r="T47" s="77"/>
      <c r="U47" s="77"/>
      <c r="V47" s="80">
        <f>IF($C47="",ROUND(MIN(1,IF(Input!$A$11="Weekly",T47/(Formulas!$A$3*1),T47/(Formulas!$A$3*2))),1),IF(TEXT(ISNUMBER($C47),"#####")="False",ROUND(MIN(1,IF(Input!$A$11="Weekly",T47/(Formulas!$A$3*1),T47/(Formulas!$A$3*2))),1),ROUND(MIN(1,IF(Input!$A$11="Weekly",T47/(Formulas!$A$3*1),T47/(Formulas!$A$3*2))),1)*$C47))</f>
        <v>0</v>
      </c>
      <c r="W47" s="79"/>
      <c r="X47" s="77"/>
      <c r="Y47" s="77"/>
      <c r="Z47" s="80">
        <f>IF($C47="",ROUND(MIN(1,IF(Input!$A$11="Weekly",X47/(Formulas!$A$3*1),X47/(Formulas!$A$3*2))),1),IF(TEXT(ISNUMBER($C47),"#####")="False",ROUND(MIN(1,IF(Input!$A$11="Weekly",X47/(Formulas!$A$3*1),X47/(Formulas!$A$3*2))),1),ROUND(MIN(1,IF(Input!$A$11="Weekly",X47/(Formulas!$A$3*1),X47/(Formulas!$A$3*2))),1)*$C47))</f>
        <v>0</v>
      </c>
      <c r="AA47" s="101"/>
      <c r="AB47" s="77"/>
      <c r="AC47" s="77"/>
      <c r="AD47" s="80">
        <f>IF($C47="",ROUND(MIN(1,IF(Input!$A$11="Weekly",AB47/(Formulas!$A$3*1),AB47/(Formulas!$A$3*2))),1),IF(TEXT(ISNUMBER($C47),"#####")="False",ROUND(MIN(1,IF(Input!$A$11="Weekly",AB47/(Formulas!$A$3*1),AB47/(Formulas!$A$3*2))),1),ROUND(MIN(1,IF(Input!$A$11="Weekly",AB47/(Formulas!$A$3*1),AB47/(Formulas!$A$3*2))),1)*$C47))</f>
        <v>0</v>
      </c>
      <c r="AE47" s="101"/>
      <c r="AF47" s="77"/>
      <c r="AG47" s="77"/>
      <c r="AH47" s="80">
        <f>IF($C47="",ROUND(MIN(1,IF(Input!$A$11="Weekly",AF47/(Formulas!$A$3*1),AF47/(Formulas!$A$3*2))),1),IF(TEXT(ISNUMBER($C47),"#####")="False",ROUND(MIN(1,IF(Input!$A$11="Weekly",AF47/(Formulas!$A$3*1),AF47/(Formulas!$A$3*2))),1),ROUND(MIN(1,IF(Input!$A$11="Weekly",AF47/(Formulas!$A$3*1),AF47/(Formulas!$A$3*2))),1)*$C47))</f>
        <v>0</v>
      </c>
      <c r="AI47" s="101"/>
      <c r="AJ47" s="77"/>
      <c r="AK47" s="77"/>
      <c r="AL47" s="80">
        <f>IF($C47="",ROUND(MIN(1,IF(Input!$A$11="Weekly",AJ47/(Formulas!$A$3*1),AJ47/(Formulas!$A$3*2))),1),IF(TEXT(ISNUMBER($C47),"#####")="False",ROUND(MIN(1,IF(Input!$A$11="Weekly",AJ47/(Formulas!$A$3*1),AJ47/(Formulas!$A$3*2))),1),ROUND(MIN(1,IF(Input!$A$11="Weekly",AJ47/(Formulas!$A$3*1),AJ47/(Formulas!$A$3*2))),1)*$C47))</f>
        <v>0</v>
      </c>
      <c r="AM47" s="79"/>
      <c r="AN47" s="77"/>
      <c r="AO47" s="77"/>
      <c r="AP47" s="80">
        <f>IF($C47="",ROUND(MIN(1,IF(Input!$A$11="Weekly",AN47/(Formulas!$A$3*1),AN47/(Formulas!$A$3*2))),1),IF(TEXT(ISNUMBER($C47),"#####")="False",ROUND(MIN(1,IF(Input!$A$11="Weekly",AN47/(Formulas!$A$3*1),AN47/(Formulas!$A$3*2))),1),ROUND(MIN(1,IF(Input!$A$11="Weekly",AN47/(Formulas!$A$3*1),AN47/(Formulas!$A$3*2))),1)*$C47))</f>
        <v>0</v>
      </c>
      <c r="AQ47" s="79"/>
      <c r="AR47" s="77"/>
      <c r="AS47" s="77"/>
      <c r="AT47" s="80">
        <f>IF($C47="",ROUND(MIN(1,IF(Input!$A$11="Weekly",AR47/(Formulas!$A$3*1),AR47/(Formulas!$A$3*2))),1),IF(TEXT(ISNUMBER($C47),"#####")="False",ROUND(MIN(1,IF(Input!$A$11="Weekly",AR47/(Formulas!$A$3*1),AR47/(Formulas!$A$3*2))),1),ROUND(MIN(1,IF(Input!$A$11="Weekly",AR47/(Formulas!$A$3*1),AR47/(Formulas!$A$3*2))),1)*$C47))</f>
        <v>0</v>
      </c>
      <c r="AU47" s="79"/>
      <c r="AV47" s="77"/>
      <c r="AW47" s="77"/>
      <c r="AX47" s="80">
        <f>IF($C47="",ROUND(MIN(1,IF(Input!$A$11="Weekly",AV47/(Formulas!$A$3*1),AV47/(Formulas!$A$3*2))),1),IF(TEXT(ISNUMBER($C47),"#####")="False",ROUND(MIN(1,IF(Input!$A$11="Weekly",AV47/(Formulas!$A$3*1),AV47/(Formulas!$A$3*2))),1),ROUND(MIN(1,IF(Input!$A$11="Weekly",AV47/(Formulas!$A$3*1),AV47/(Formulas!$A$3*2))),1)*$C47))</f>
        <v>0</v>
      </c>
      <c r="AY47" s="79"/>
      <c r="AZ47" s="77"/>
      <c r="BA47" s="77"/>
      <c r="BB47" s="80">
        <f>IF($C47="",ROUND(MIN(1,IF(Input!$A$11="Weekly",AZ47/(Formulas!$A$3*1),AZ47/(Formulas!$A$3*2))),1),IF(TEXT(ISNUMBER($C47),"#####")="False",ROUND(MIN(1,IF(Input!$A$11="Weekly",AZ47/(Formulas!$A$3*1),AZ47/(Formulas!$A$3*2))),1),ROUND(MIN(1,IF(Input!$A$11="Weekly",AZ47/(Formulas!$A$3*1),AZ47/(Formulas!$A$3*2))),1)*$C47))</f>
        <v>0</v>
      </c>
      <c r="BC47" s="79"/>
      <c r="BD47" s="77"/>
      <c r="BE47" s="77"/>
      <c r="BF47" s="80">
        <f>IF($C47="",ROUND(MIN(1,IF(Input!$A$11="Weekly",BD47/(Formulas!$A$3*1),BD47/(Formulas!$A$3*2))),1),IF(TEXT(ISNUMBER($C47),"#####")="False",ROUND(MIN(1,IF(Input!$A$11="Weekly",BD47/(Formulas!$A$3*1),BD47/(Formulas!$A$3*2))),1),ROUND(MIN(1,IF(Input!$A$11="Weekly",BD47/(Formulas!$A$3*1),BD47/(Formulas!$A$3*2))),1)*$C47))</f>
        <v>0</v>
      </c>
      <c r="BG47" s="79"/>
      <c r="BH47" s="77"/>
      <c r="BI47" s="77"/>
      <c r="BJ47" s="80">
        <f>IF($C47="",ROUND(MIN(1,IF(Input!$A$11="Weekly",BH47/(Formulas!$A$3*1),BH47/(Formulas!$A$3*2))),1),IF(TEXT(ISNUMBER($C47),"#####")="False",ROUND(MIN(1,IF(Input!$A$11="Weekly",BH47/(Formulas!$A$3*1),BH47/(Formulas!$A$3*2))),1),ROUND(MIN(1,IF(Input!$A$11="Weekly",BH47/(Formulas!$A$3*1),BH47/(Formulas!$A$3*2))),1)*$C47))</f>
        <v>0</v>
      </c>
      <c r="BK47" s="79"/>
      <c r="BL47" s="77"/>
      <c r="BM47" s="77"/>
      <c r="BN47" s="80">
        <f>IF($C47="",ROUND(MIN(1,IF(Input!$A$11="Weekly",BL47/(Formulas!$A$3*1),BL47/(Formulas!$A$3*2))),1),IF(TEXT(ISNUMBER($C47),"#####")="False",ROUND(MIN(1,IF(Input!$A$11="Weekly",BL47/(Formulas!$A$3*1),BL47/(Formulas!$A$3*2))),1),ROUND(MIN(1,IF(Input!$A$11="Weekly",BL47/(Formulas!$A$3*1),BL47/(Formulas!$A$3*2))),1)*$C47))</f>
        <v>0</v>
      </c>
      <c r="BO47" s="79"/>
      <c r="BP47" s="77"/>
      <c r="BQ47" s="77"/>
      <c r="BR47" s="80">
        <f>IF($C47="",ROUND(MIN(1,IF(Input!$A$11="Weekly",BP47/(Formulas!$A$3*1),BP47/(Formulas!$A$3*2))),1),IF(TEXT(ISNUMBER($C47),"#####")="False",ROUND(MIN(1,IF(Input!$A$11="Weekly",BP47/(Formulas!$A$3*1),BP47/(Formulas!$A$3*2))),1),ROUND(MIN(1,IF(Input!$A$11="Weekly",BP47/(Formulas!$A$3*1),BP47/(Formulas!$A$3*2))),1)*$C47))</f>
        <v>0</v>
      </c>
      <c r="BS47" s="79"/>
      <c r="BT47" s="77"/>
      <c r="BU47" s="77"/>
      <c r="BV47" s="80">
        <f>IF($C47="",ROUND(MIN(1,IF(Input!$A$11="Weekly",BT47/(Formulas!$A$3*1),BT47/(Formulas!$A$3*2))),1),IF(TEXT(ISNUMBER($C47),"#####")="False",ROUND(MIN(1,IF(Input!$A$11="Weekly",BT47/(Formulas!$A$3*1),BT47/(Formulas!$A$3*2))),1),ROUND(MIN(1,IF(Input!$A$11="Weekly",BT47/(Formulas!$A$3*1),BT47/(Formulas!$A$3*2))),1)*$C47))</f>
        <v>0</v>
      </c>
      <c r="BW47" s="79"/>
      <c r="BX47" s="77"/>
      <c r="BY47" s="77"/>
      <c r="BZ47" s="80">
        <f>IF($C47="",ROUND(MIN(1,IF(Input!$A$11="Weekly",BX47/(Formulas!$A$3*1),BX47/(Formulas!$A$3*2))),1),IF(TEXT(ISNUMBER($C47),"#####")="False",ROUND(MIN(1,IF(Input!$A$11="Weekly",BX47/(Formulas!$A$3*1),BX47/(Formulas!$A$3*2))),1),ROUND(MIN(1,IF(Input!$A$11="Weekly",BX47/(Formulas!$A$3*1),BX47/(Formulas!$A$3*2))),1)*$C47))</f>
        <v>0</v>
      </c>
      <c r="CA47" s="79"/>
      <c r="CB47" s="77"/>
      <c r="CC47" s="77"/>
      <c r="CD47" s="80">
        <f>IF($C47="",ROUND(MIN(1,IF(Input!$A$11="Weekly",CB47/(Formulas!$A$3*1),CB47/(Formulas!$A$3*2))),1),IF(TEXT(ISNUMBER($C47),"#####")="False",ROUND(MIN(1,IF(Input!$A$11="Weekly",CB47/(Formulas!$A$3*1),CB47/(Formulas!$A$3*2))),1),ROUND(MIN(1,IF(Input!$A$11="Weekly",CB47/(Formulas!$A$3*1),CB47/(Formulas!$A$3*2))),1)*$C47))</f>
        <v>0</v>
      </c>
      <c r="CE47" s="79"/>
      <c r="CF47" s="77"/>
      <c r="CG47" s="77"/>
      <c r="CH47" s="80">
        <f>IF($C47="",ROUND(MIN(1,IF(Input!$A$11="Weekly",CF47/(Formulas!$A$3*1),CF47/(Formulas!$A$3*2))),1),IF(TEXT(ISNUMBER($C47),"#####")="False",ROUND(MIN(1,IF(Input!$A$11="Weekly",CF47/(Formulas!$A$3*1),CF47/(Formulas!$A$3*2))),1),ROUND(MIN(1,IF(Input!$A$11="Weekly",CF47/(Formulas!$A$3*1),CF47/(Formulas!$A$3*2))),1)*$C47))</f>
        <v>0</v>
      </c>
      <c r="CI47" s="79"/>
      <c r="CJ47" s="77"/>
      <c r="CK47" s="77"/>
      <c r="CL47" s="80">
        <f>IF($C47="",ROUND(MIN(1,IF(Input!$A$11="Weekly",CJ47/(Formulas!$A$3*1),CJ47/(Formulas!$A$3*2))),1),IF(TEXT(ISNUMBER($C47),"#####")="False",ROUND(MIN(1,IF(Input!$A$11="Weekly",CJ47/(Formulas!$A$3*1),CJ47/(Formulas!$A$3*2))),1),ROUND(MIN(1,IF(Input!$A$11="Weekly",CJ47/(Formulas!$A$3*1),CJ47/(Formulas!$A$3*2))),1)*$C47))</f>
        <v>0</v>
      </c>
      <c r="CM47" s="79"/>
      <c r="CN47" s="77"/>
      <c r="CO47" s="77"/>
      <c r="CP47" s="80">
        <f>IF($C47="",ROUND(MIN(1,IF(Input!$A$11="Weekly",CN47/(Formulas!$A$3*1),CN47/(Formulas!$A$3*2))),1),IF(TEXT(ISNUMBER($C47),"#####")="False",ROUND(MIN(1,IF(Input!$A$11="Weekly",CN47/(Formulas!$A$3*1),CN47/(Formulas!$A$3*2))),1),ROUND(MIN(1,IF(Input!$A$11="Weekly",CN47/(Formulas!$A$3*1),CN47/(Formulas!$A$3*2))),1)*$C47))</f>
        <v>0</v>
      </c>
      <c r="CQ47" s="79"/>
      <c r="CR47" s="77"/>
      <c r="CS47" s="77"/>
      <c r="CT47" s="80">
        <f>IF($C47="",ROUND(MIN(1,IF(Input!$A$11="Weekly",CR47/(Formulas!$A$3*1),CR47/(Formulas!$A$3*2))),1),IF(TEXT(ISNUMBER($C47),"#####")="False",ROUND(MIN(1,IF(Input!$A$11="Weekly",CR47/(Formulas!$A$3*1),CR47/(Formulas!$A$3*2))),1),ROUND(MIN(1,IF(Input!$A$11="Weekly",CR47/(Formulas!$A$3*1),CR47/(Formulas!$A$3*2))),1)*$C47))</f>
        <v>0</v>
      </c>
      <c r="CU47" s="79"/>
      <c r="CV47" s="77"/>
      <c r="CW47" s="77"/>
      <c r="CX47" s="80">
        <f>IF($C47="",ROUND(MIN(1,IF(Input!$A$11="Weekly",CV47/(Formulas!$A$3*1),CV47/(Formulas!$A$3*2))),1),IF(TEXT(ISNUMBER($C47),"#####")="False",ROUND(MIN(1,IF(Input!$A$11="Weekly",CV47/(Formulas!$A$3*1),CV47/(Formulas!$A$3*2))),1),ROUND(MIN(1,IF(Input!$A$11="Weekly",CV47/(Formulas!$A$3*1),CV47/(Formulas!$A$3*2))),1)*$C47))</f>
        <v>0</v>
      </c>
      <c r="CY47" s="79"/>
      <c r="CZ47" s="77"/>
      <c r="DA47" s="77"/>
      <c r="DB47" s="80">
        <f>IF($C47="",ROUND(MIN(1,IF(Input!$A$11="Weekly",CZ47/(Formulas!$A$3*1),CZ47/(Formulas!$A$3*2))),1),IF(TEXT(ISNUMBER($C47),"#####")="False",ROUND(MIN(1,IF(Input!$A$11="Weekly",CZ47/(Formulas!$A$3*1),CZ47/(Formulas!$A$3*2))),1),ROUND(MIN(1,IF(Input!$A$11="Weekly",CZ47/(Formulas!$A$3*1),CZ47/(Formulas!$A$3*2))),1)*$C47))</f>
        <v>0</v>
      </c>
      <c r="DC47" s="79"/>
      <c r="DD47" s="77"/>
      <c r="DE47" s="77"/>
      <c r="DF47" s="80">
        <f>IF($C47="",ROUND(MIN(1,IF(Input!$A$11="Weekly",DD47/(Formulas!$A$3*1),DD47/(Formulas!$A$3*2))),1),IF(TEXT(ISNUMBER($C47),"#####")="False",ROUND(MIN(1,IF(Input!$A$11="Weekly",DD47/(Formulas!$A$3*1),DD47/(Formulas!$A$3*2))),1),ROUND(MIN(1,IF(Input!$A$11="Weekly",DD47/(Formulas!$A$3*1),DD47/(Formulas!$A$3*2))),1)*$C47))</f>
        <v>0</v>
      </c>
      <c r="DG47" s="79"/>
      <c r="DH47" s="77"/>
      <c r="DI47" s="77"/>
      <c r="DJ47" s="80">
        <f>IF($C47="",ROUND(MIN(1,IF(Input!$A$11="Weekly",DH47/(Formulas!$A$3*1),DH47/(Formulas!$A$3*2))),1),IF(TEXT(ISNUMBER($C47),"#####")="False",ROUND(MIN(1,IF(Input!$A$11="Weekly",DH47/(Formulas!$A$3*1),DH47/(Formulas!$A$3*2))),1),ROUND(MIN(1,IF(Input!$A$11="Weekly",DH47/(Formulas!$A$3*1),DH47/(Formulas!$A$3*2))),1)*$C47))</f>
        <v>0</v>
      </c>
      <c r="DK47" s="79"/>
      <c r="DL47" s="77"/>
      <c r="DM47" s="77"/>
      <c r="DN47" s="80">
        <f>IF($C47="",ROUND(MIN(1,IF(Input!$A$11="Weekly",DL47/(Formulas!$A$3*1),DL47/(Formulas!$A$3*2))),1),IF(TEXT(ISNUMBER($C47),"#####")="False",ROUND(MIN(1,IF(Input!$A$11="Weekly",DL47/(Formulas!$A$3*1),DL47/(Formulas!$A$3*2))),1),ROUND(MIN(1,IF(Input!$A$11="Weekly",DL47/(Formulas!$A$3*1),DL47/(Formulas!$A$3*2))),1)*$C47))</f>
        <v>0</v>
      </c>
      <c r="DO47" s="79"/>
      <c r="DP47" s="77"/>
      <c r="DQ47" s="77"/>
      <c r="DR47" s="80">
        <f>IF($C47="",ROUND(MIN(1,IF(Input!$A$11="Weekly",DP47/(Formulas!$A$3*1),DP47/(Formulas!$A$3*2))),1),IF(TEXT(ISNUMBER($C47),"#####")="False",ROUND(MIN(1,IF(Input!$A$11="Weekly",DP47/(Formulas!$A$3*1),DP47/(Formulas!$A$3*2))),1),ROUND(MIN(1,IF(Input!$A$11="Weekly",DP47/(Formulas!$A$3*1),DP47/(Formulas!$A$3*2))),1)*$C47))</f>
        <v>0</v>
      </c>
      <c r="DS47" s="79"/>
      <c r="DT47" s="77"/>
      <c r="DU47" s="77"/>
      <c r="DV47" s="80">
        <f>IF($C47="",ROUND(MIN(1,IF(Input!$A$11="Weekly",DT47/(Formulas!$A$3*1),DT47/(Formulas!$A$3*2))),1),IF(TEXT(ISNUMBER($C47),"#####")="False",ROUND(MIN(1,IF(Input!$A$11="Weekly",DT47/(Formulas!$A$3*1),DT47/(Formulas!$A$3*2))),1),ROUND(MIN(1,IF(Input!$A$11="Weekly",DT47/(Formulas!$A$3*1),DT47/(Formulas!$A$3*2))),1)*$C47))</f>
        <v>0</v>
      </c>
      <c r="DW47" s="79"/>
      <c r="DX47" s="77"/>
      <c r="DY47" s="77"/>
      <c r="DZ47" s="80">
        <f>IF($C47="",ROUND(MIN(1,IF(Input!$A$11="Weekly",DX47/(Formulas!$A$3*1),DX47/(Formulas!$A$3*2))),1),IF(TEXT(ISNUMBER($C47),"#####")="False",ROUND(MIN(1,IF(Input!$A$11="Weekly",DX47/(Formulas!$A$3*1),DX47/(Formulas!$A$3*2))),1),ROUND(MIN(1,IF(Input!$A$11="Weekly",DX47/(Formulas!$A$3*1),DX47/(Formulas!$A$3*2))),1)*$C47))</f>
        <v>0</v>
      </c>
      <c r="EA47" s="79"/>
      <c r="EB47" s="77"/>
      <c r="EC47" s="77"/>
      <c r="ED47" s="80">
        <f>IF($C47="",ROUND(MIN(1,IF(Input!$A$11="Weekly",EB47/(Formulas!$A$3*1),EB47/(Formulas!$A$3*2))),1),IF(TEXT(ISNUMBER($C47),"#####")="False",ROUND(MIN(1,IF(Input!$A$11="Weekly",EB47/(Formulas!$A$3*1),EB47/(Formulas!$A$3*2))),1),ROUND(MIN(1,IF(Input!$A$11="Weekly",EB47/(Formulas!$A$3*1),EB47/(Formulas!$A$3*2))),1)*$C47))</f>
        <v>0</v>
      </c>
      <c r="EE47" s="79"/>
      <c r="EF47" s="77"/>
      <c r="EG47" s="77"/>
      <c r="EH47" s="80">
        <f>IF($C47="",ROUND(MIN(1,IF(Input!$A$11="Weekly",EF47/(Formulas!$A$3*1),EF47/(Formulas!$A$3*2))),1),IF(TEXT(ISNUMBER($C47),"#####")="False",ROUND(MIN(1,IF(Input!$A$11="Weekly",EF47/(Formulas!$A$3*1),EF47/(Formulas!$A$3*2))),1),ROUND(MIN(1,IF(Input!$A$11="Weekly",EF47/(Formulas!$A$3*1),EF47/(Formulas!$A$3*2))),1)*$C47))</f>
        <v>0</v>
      </c>
      <c r="EI47" s="79"/>
      <c r="EJ47" s="77"/>
      <c r="EK47" s="77"/>
      <c r="EL47" s="80">
        <f>IF($C47="",ROUND(MIN(1,IF(Input!$A$11="Weekly",EJ47/(Formulas!$A$3*1),EJ47/(Formulas!$A$3*2))),1),IF(TEXT(ISNUMBER($C47),"#####")="False",ROUND(MIN(1,IF(Input!$A$11="Weekly",EJ47/(Formulas!$A$3*1),EJ47/(Formulas!$A$3*2))),1),ROUND(MIN(1,IF(Input!$A$11="Weekly",EJ47/(Formulas!$A$3*1),EJ47/(Formulas!$A$3*2))),1)*$C47))</f>
        <v>0</v>
      </c>
      <c r="EM47" s="79"/>
      <c r="EN47" s="77"/>
      <c r="EO47" s="77"/>
      <c r="EP47" s="80">
        <f>IF($C47="",ROUND(MIN(1,IF(Input!$A$11="Weekly",EN47/(Formulas!$A$3*1),EN47/(Formulas!$A$3*2))),1),IF(TEXT(ISNUMBER($C47),"#####")="False",ROUND(MIN(1,IF(Input!$A$11="Weekly",EN47/(Formulas!$A$3*1),EN47/(Formulas!$A$3*2))),1),ROUND(MIN(1,IF(Input!$A$11="Weekly",EN47/(Formulas!$A$3*1),EN47/(Formulas!$A$3*2))),1)*$C47))</f>
        <v>0</v>
      </c>
      <c r="EQ47" s="79"/>
      <c r="ER47" s="77"/>
      <c r="ES47" s="77"/>
      <c r="ET47" s="80">
        <f>IF($C47="",ROUND(MIN(1,IF(Input!$A$11="Weekly",ER47/(Formulas!$A$3*1),ER47/(Formulas!$A$3*2))),1),IF(TEXT(ISNUMBER($C47),"#####")="False",ROUND(MIN(1,IF(Input!$A$11="Weekly",ER47/(Formulas!$A$3*1),ER47/(Formulas!$A$3*2))),1),ROUND(MIN(1,IF(Input!$A$11="Weekly",ER47/(Formulas!$A$3*1),ER47/(Formulas!$A$3*2))),1)*$C47))</f>
        <v>0</v>
      </c>
      <c r="EU47" s="79"/>
      <c r="EV47" s="77"/>
      <c r="EW47" s="77"/>
      <c r="EX47" s="80">
        <f>IF($C47="",ROUND(MIN(1,IF(Input!$A$11="Weekly",EV47/(Formulas!$A$3*1),EV47/(Formulas!$A$3*2))),1),IF(TEXT(ISNUMBER($C47),"#####")="False",ROUND(MIN(1,IF(Input!$A$11="Weekly",EV47/(Formulas!$A$3*1),EV47/(Formulas!$A$3*2))),1),ROUND(MIN(1,IF(Input!$A$11="Weekly",EV47/(Formulas!$A$3*1),EV47/(Formulas!$A$3*2))),1)*$C47))</f>
        <v>0</v>
      </c>
      <c r="EY47" s="79"/>
      <c r="EZ47" s="77"/>
      <c r="FA47" s="77"/>
      <c r="FB47" s="80">
        <f>IF($C47="",ROUND(MIN(1,IF(Input!$A$11="Weekly",EZ47/(Formulas!$A$3*1),EZ47/(Formulas!$A$3*2))),1),IF(TEXT(ISNUMBER($C47),"#####")="False",ROUND(MIN(1,IF(Input!$A$11="Weekly",EZ47/(Formulas!$A$3*1),EZ47/(Formulas!$A$3*2))),1),ROUND(MIN(1,IF(Input!$A$11="Weekly",EZ47/(Formulas!$A$3*1),EZ47/(Formulas!$A$3*2))),1)*$C47))</f>
        <v>0</v>
      </c>
      <c r="FC47" s="79"/>
      <c r="FD47" s="77"/>
      <c r="FE47" s="77"/>
      <c r="FF47" s="80">
        <f>IF($C47="",ROUND(MIN(1,IF(Input!$A$11="Weekly",FD47/(Formulas!$A$3*1),FD47/(Formulas!$A$3*2))),1),IF(TEXT(ISNUMBER($C47),"#####")="False",ROUND(MIN(1,IF(Input!$A$11="Weekly",FD47/(Formulas!$A$3*1),FD47/(Formulas!$A$3*2))),1),ROUND(MIN(1,IF(Input!$A$11="Weekly",FD47/(Formulas!$A$3*1),FD47/(Formulas!$A$3*2))),1)*$C47))</f>
        <v>0</v>
      </c>
      <c r="FG47" s="79"/>
      <c r="FH47" s="77"/>
      <c r="FI47" s="77"/>
      <c r="FJ47" s="80">
        <f>IF($C47="",ROUND(MIN(1,IF(Input!$A$11="Weekly",FH47/(Formulas!$A$3*1),FH47/(Formulas!$A$3*2))),1),IF(TEXT(ISNUMBER($C47),"#####")="False",ROUND(MIN(1,IF(Input!$A$11="Weekly",FH47/(Formulas!$A$3*1),FH47/(Formulas!$A$3*2))),1),ROUND(MIN(1,IF(Input!$A$11="Weekly",FH47/(Formulas!$A$3*1),FH47/(Formulas!$A$3*2))),1)*$C47))</f>
        <v>0</v>
      </c>
      <c r="FK47" s="79"/>
      <c r="FL47" s="77"/>
      <c r="FM47" s="77"/>
      <c r="FN47" s="80">
        <f>IF($C47="",ROUND(MIN(1,IF(Input!$A$11="Weekly",FL47/(Formulas!$A$3*1),FL47/(Formulas!$A$3*2))),1),IF(TEXT(ISNUMBER($C47),"#####")="False",ROUND(MIN(1,IF(Input!$A$11="Weekly",FL47/(Formulas!$A$3*1),FL47/(Formulas!$A$3*2))),1),ROUND(MIN(1,IF(Input!$A$11="Weekly",FL47/(Formulas!$A$3*1),FL47/(Formulas!$A$3*2))),1)*$C47))</f>
        <v>0</v>
      </c>
      <c r="FO47" s="79"/>
      <c r="FP47" s="77"/>
      <c r="FQ47" s="77"/>
      <c r="FR47" s="80">
        <f>IF($C47="",ROUND(MIN(1,IF(Input!$A$11="Weekly",FP47/(Formulas!$A$3*1),FP47/(Formulas!$A$3*2))),1),IF(TEXT(ISNUMBER($C47),"#####")="False",ROUND(MIN(1,IF(Input!$A$11="Weekly",FP47/(Formulas!$A$3*1),FP47/(Formulas!$A$3*2))),1),ROUND(MIN(1,IF(Input!$A$11="Weekly",FP47/(Formulas!$A$3*1),FP47/(Formulas!$A$3*2))),1)*$C47))</f>
        <v>0</v>
      </c>
      <c r="FS47" s="79"/>
      <c r="FT47" s="77"/>
      <c r="FU47" s="77"/>
      <c r="FV47" s="80">
        <f>IF($C47="",ROUND(MIN(1,IF(Input!$A$11="Weekly",FT47/(Formulas!$A$3*1),FT47/(Formulas!$A$3*2))),1),IF(TEXT(ISNUMBER($C47),"#####")="False",ROUND(MIN(1,IF(Input!$A$11="Weekly",FT47/(Formulas!$A$3*1),FT47/(Formulas!$A$3*2))),1),ROUND(MIN(1,IF(Input!$A$11="Weekly",FT47/(Formulas!$A$3*1),FT47/(Formulas!$A$3*2))),1)*$C47))</f>
        <v>0</v>
      </c>
      <c r="FW47" s="79"/>
      <c r="FX47" s="77"/>
      <c r="FY47" s="77"/>
      <c r="FZ47" s="80">
        <f>IF($C47="",ROUND(MIN(1,IF(Input!$A$11="Weekly",FX47/(Formulas!$A$3*1),FX47/(Formulas!$A$3*2))),1),IF(TEXT(ISNUMBER($C47),"#####")="False",ROUND(MIN(1,IF(Input!$A$11="Weekly",FX47/(Formulas!$A$3*1),FX47/(Formulas!$A$3*2))),1),ROUND(MIN(1,IF(Input!$A$11="Weekly",FX47/(Formulas!$A$3*1),FX47/(Formulas!$A$3*2))),1)*$C47))</f>
        <v>0</v>
      </c>
      <c r="GA47" s="79"/>
      <c r="GB47" s="77"/>
      <c r="GC47" s="77"/>
      <c r="GD47" s="80">
        <f>IF($C47="",ROUND(MIN(1,IF(Input!$A$11="Weekly",GB47/(Formulas!$A$3*1),GB47/(Formulas!$A$3*2))),1),IF(TEXT(ISNUMBER($C47),"#####")="False",ROUND(MIN(1,IF(Input!$A$11="Weekly",GB47/(Formulas!$A$3*1),GB47/(Formulas!$A$3*2))),1),ROUND(MIN(1,IF(Input!$A$11="Weekly",GB47/(Formulas!$A$3*1),GB47/(Formulas!$A$3*2))),1)*$C47))</f>
        <v>0</v>
      </c>
      <c r="GE47" s="79"/>
      <c r="GF47" s="77"/>
      <c r="GG47" s="77"/>
      <c r="GH47" s="80">
        <f>IF($C47="",ROUND(MIN(1,IF(Input!$A$11="Weekly",GF47/(Formulas!$A$3*1),GF47/(Formulas!$A$3*2))),1),IF(TEXT(ISNUMBER($C47),"#####")="False",ROUND(MIN(1,IF(Input!$A$11="Weekly",GF47/(Formulas!$A$3*1),GF47/(Formulas!$A$3*2))),1),ROUND(MIN(1,IF(Input!$A$11="Weekly",GF47/(Formulas!$A$3*1),GF47/(Formulas!$A$3*2))),1)*$C47))</f>
        <v>0</v>
      </c>
      <c r="GI47" s="79"/>
      <c r="GJ47" s="77"/>
      <c r="GK47" s="77"/>
      <c r="GL47" s="80">
        <f>IF($C47="",ROUND(MIN(1,IF(Input!$A$11="Weekly",GJ47/(Formulas!$A$3*1),GJ47/(Formulas!$A$3*2))),1),IF(TEXT(ISNUMBER($C47),"#####")="False",ROUND(MIN(1,IF(Input!$A$11="Weekly",GJ47/(Formulas!$A$3*1),GJ47/(Formulas!$A$3*2))),1),ROUND(MIN(1,IF(Input!$A$11="Weekly",GJ47/(Formulas!$A$3*1),GJ47/(Formulas!$A$3*2))),1)*$C47))</f>
        <v>0</v>
      </c>
      <c r="GM47" s="79"/>
      <c r="GN47" s="77"/>
      <c r="GO47" s="77"/>
      <c r="GP47" s="80">
        <f>IF($C47="",ROUND(MIN(1,IF(Input!$A$11="Weekly",GN47/(Formulas!$A$3*1),GN47/(Formulas!$A$3*2))),1),IF(TEXT(ISNUMBER($C47),"#####")="False",ROUND(MIN(1,IF(Input!$A$11="Weekly",GN47/(Formulas!$A$3*1),GN47/(Formulas!$A$3*2))),1),ROUND(MIN(1,IF(Input!$A$11="Weekly",GN47/(Formulas!$A$3*1),GN47/(Formulas!$A$3*2))),1)*$C47))</f>
        <v>0</v>
      </c>
      <c r="GQ47" s="79"/>
      <c r="GR47" s="77"/>
      <c r="GS47" s="77"/>
      <c r="GT47" s="80">
        <f>IF($C47="",ROUND(MIN(1,IF(Input!$A$11="Weekly",GR47/(Formulas!$A$3*1),GR47/(Formulas!$A$3*2))),1),IF(TEXT(ISNUMBER($C47),"#####")="False",ROUND(MIN(1,IF(Input!$A$11="Weekly",GR47/(Formulas!$A$3*1),GR47/(Formulas!$A$3*2))),1),ROUND(MIN(1,IF(Input!$A$11="Weekly",GR47/(Formulas!$A$3*1),GR47/(Formulas!$A$3*2))),1)*$C47))</f>
        <v>0</v>
      </c>
      <c r="GU47" s="79"/>
      <c r="GV47" s="77"/>
      <c r="GW47" s="77"/>
      <c r="GX47" s="80">
        <f>IF($C47="",ROUND(MIN(1,IF(Input!$A$11="Weekly",GV47/(Formulas!$A$3*1),GV47/(Formulas!$A$3*2))),1),IF(TEXT(ISNUMBER($C47),"#####")="False",ROUND(MIN(1,IF(Input!$A$11="Weekly",GV47/(Formulas!$A$3*1),GV47/(Formulas!$A$3*2))),1),ROUND(MIN(1,IF(Input!$A$11="Weekly",GV47/(Formulas!$A$3*1),GV47/(Formulas!$A$3*2))),1)*$C47))</f>
        <v>0</v>
      </c>
      <c r="GY47" s="79"/>
      <c r="GZ47" s="77"/>
      <c r="HA47" s="77"/>
      <c r="HB47" s="80">
        <f>IF($C47="",ROUND(MIN(1,IF(Input!$A$11="Weekly",GZ47/(Formulas!$A$3*1),GZ47/(Formulas!$A$3*2))),1),IF(TEXT(ISNUMBER($C47),"#####")="False",ROUND(MIN(1,IF(Input!$A$11="Weekly",GZ47/(Formulas!$A$3*1),GZ47/(Formulas!$A$3*2))),1),ROUND(MIN(1,IF(Input!$A$11="Weekly",GZ47/(Formulas!$A$3*1),GZ47/(Formulas!$A$3*2))),1)*$C47))</f>
        <v>0</v>
      </c>
      <c r="HC47" s="79"/>
      <c r="HD47" s="77"/>
      <c r="HE47" s="77"/>
      <c r="HF47" s="80">
        <f>IF($C47="",ROUND(MIN(1,IF(Input!$A$11="Weekly",HD47/(Formulas!$A$3*1),HD47/(Formulas!$A$3*2))),1),IF(TEXT(ISNUMBER($C47),"#####")="False",ROUND(MIN(1,IF(Input!$A$11="Weekly",HD47/(Formulas!$A$3*1),HD47/(Formulas!$A$3*2))),1),ROUND(MIN(1,IF(Input!$A$11="Weekly",HD47/(Formulas!$A$3*1),HD47/(Formulas!$A$3*2))),1)*$C47))</f>
        <v>0</v>
      </c>
      <c r="HG47" s="79"/>
      <c r="HH47" s="35"/>
      <c r="HI47" s="35">
        <f t="shared" si="0"/>
        <v>0</v>
      </c>
      <c r="HJ47" s="35"/>
      <c r="HK47" s="35">
        <f t="shared" si="1"/>
        <v>0</v>
      </c>
      <c r="HL47" s="35"/>
      <c r="HM47" s="35">
        <f t="shared" si="2"/>
        <v>0</v>
      </c>
      <c r="HN47" s="35"/>
      <c r="HO47" s="35">
        <f t="shared" si="3"/>
        <v>0</v>
      </c>
      <c r="HP47" s="35"/>
      <c r="HQ47" s="35"/>
      <c r="HR47" s="35"/>
      <c r="HS47" s="35"/>
      <c r="HT47" s="35"/>
    </row>
    <row r="48" spans="2:228" x14ac:dyDescent="0.25">
      <c r="B48" s="74"/>
      <c r="D48" s="77"/>
      <c r="E48" s="77"/>
      <c r="F48" s="80">
        <f>IF($C48="",ROUND(MIN(1,IF(Input!$A$11="Weekly",D48/(Formulas!$A$3*1),D48/(Formulas!$A$3*2))),1),IF(TEXT(ISNUMBER($C48),"#####")="False",ROUND(MIN(1,IF(Input!$A$11="Weekly",D48/(Formulas!$A$3*1),D48/(Formulas!$A$3*2))),1),ROUND(MIN(1,IF(Input!$A$11="Weekly",D48/(Formulas!$A$3*1),D48/(Formulas!$A$3*2))),1)*$C48))</f>
        <v>0</v>
      </c>
      <c r="G48" s="101"/>
      <c r="H48" s="77"/>
      <c r="I48" s="77"/>
      <c r="J48" s="80">
        <f>IF($C48="",ROUND(MIN(1,IF(Input!$A$11="Weekly",H48/(Formulas!$A$3*1),H48/(Formulas!$A$3*2))),1),IF(TEXT(ISNUMBER($C48),"#####")="False",ROUND(MIN(1,IF(Input!$A$11="Weekly",H48/(Formulas!$A$3*1),H48/(Formulas!$A$3*2))),1),ROUND(MIN(1,IF(Input!$A$11="Weekly",H48/(Formulas!$A$3*1),H48/(Formulas!$A$3*2))),1)*$C48))</f>
        <v>0</v>
      </c>
      <c r="K48" s="101"/>
      <c r="L48" s="77"/>
      <c r="M48" s="77"/>
      <c r="N48" s="80">
        <f>IF($C48="",ROUND(MIN(1,IF(Input!$A$11="Weekly",L48/(Formulas!$A$3*1),L48/(Formulas!$A$3*2))),1),IF(TEXT(ISNUMBER($C48),"#####")="False",ROUND(MIN(1,IF(Input!$A$11="Weekly",L48/(Formulas!$A$3*1),L48/(Formulas!$A$3*2))),1),ROUND(MIN(1,IF(Input!$A$11="Weekly",L48/(Formulas!$A$3*1),L48/(Formulas!$A$3*2))),1)*$C48))</f>
        <v>0</v>
      </c>
      <c r="O48" s="101"/>
      <c r="P48" s="77"/>
      <c r="Q48" s="77"/>
      <c r="R48" s="80">
        <f>IF($C48="",ROUND(MIN(1,IF(Input!$A$11="Weekly",P48/(Formulas!$A$3*1),P48/(Formulas!$A$3*2))),1),IF(TEXT(ISNUMBER($C48),"#####")="False",ROUND(MIN(1,IF(Input!$A$11="Weekly",P48/(Formulas!$A$3*1),P48/(Formulas!$A$3*2))),1),ROUND(MIN(1,IF(Input!$A$11="Weekly",P48/(Formulas!$A$3*1),P48/(Formulas!$A$3*2))),1)*$C48))</f>
        <v>0</v>
      </c>
      <c r="S48" s="101"/>
      <c r="T48" s="77"/>
      <c r="U48" s="77"/>
      <c r="V48" s="80">
        <f>IF($C48="",ROUND(MIN(1,IF(Input!$A$11="Weekly",T48/(Formulas!$A$3*1),T48/(Formulas!$A$3*2))),1),IF(TEXT(ISNUMBER($C48),"#####")="False",ROUND(MIN(1,IF(Input!$A$11="Weekly",T48/(Formulas!$A$3*1),T48/(Formulas!$A$3*2))),1),ROUND(MIN(1,IF(Input!$A$11="Weekly",T48/(Formulas!$A$3*1),T48/(Formulas!$A$3*2))),1)*$C48))</f>
        <v>0</v>
      </c>
      <c r="W48" s="79"/>
      <c r="X48" s="77"/>
      <c r="Y48" s="77"/>
      <c r="Z48" s="80">
        <f>IF($C48="",ROUND(MIN(1,IF(Input!$A$11="Weekly",X48/(Formulas!$A$3*1),X48/(Formulas!$A$3*2))),1),IF(TEXT(ISNUMBER($C48),"#####")="False",ROUND(MIN(1,IF(Input!$A$11="Weekly",X48/(Formulas!$A$3*1),X48/(Formulas!$A$3*2))),1),ROUND(MIN(1,IF(Input!$A$11="Weekly",X48/(Formulas!$A$3*1),X48/(Formulas!$A$3*2))),1)*$C48))</f>
        <v>0</v>
      </c>
      <c r="AA48" s="101"/>
      <c r="AB48" s="77"/>
      <c r="AC48" s="77"/>
      <c r="AD48" s="80">
        <f>IF($C48="",ROUND(MIN(1,IF(Input!$A$11="Weekly",AB48/(Formulas!$A$3*1),AB48/(Formulas!$A$3*2))),1),IF(TEXT(ISNUMBER($C48),"#####")="False",ROUND(MIN(1,IF(Input!$A$11="Weekly",AB48/(Formulas!$A$3*1),AB48/(Formulas!$A$3*2))),1),ROUND(MIN(1,IF(Input!$A$11="Weekly",AB48/(Formulas!$A$3*1),AB48/(Formulas!$A$3*2))),1)*$C48))</f>
        <v>0</v>
      </c>
      <c r="AE48" s="101"/>
      <c r="AF48" s="77"/>
      <c r="AG48" s="77"/>
      <c r="AH48" s="80">
        <f>IF($C48="",ROUND(MIN(1,IF(Input!$A$11="Weekly",AF48/(Formulas!$A$3*1),AF48/(Formulas!$A$3*2))),1),IF(TEXT(ISNUMBER($C48),"#####")="False",ROUND(MIN(1,IF(Input!$A$11="Weekly",AF48/(Formulas!$A$3*1),AF48/(Formulas!$A$3*2))),1),ROUND(MIN(1,IF(Input!$A$11="Weekly",AF48/(Formulas!$A$3*1),AF48/(Formulas!$A$3*2))),1)*$C48))</f>
        <v>0</v>
      </c>
      <c r="AI48" s="101"/>
      <c r="AJ48" s="77"/>
      <c r="AK48" s="77"/>
      <c r="AL48" s="80">
        <f>IF($C48="",ROUND(MIN(1,IF(Input!$A$11="Weekly",AJ48/(Formulas!$A$3*1),AJ48/(Formulas!$A$3*2))),1),IF(TEXT(ISNUMBER($C48),"#####")="False",ROUND(MIN(1,IF(Input!$A$11="Weekly",AJ48/(Formulas!$A$3*1),AJ48/(Formulas!$A$3*2))),1),ROUND(MIN(1,IF(Input!$A$11="Weekly",AJ48/(Formulas!$A$3*1),AJ48/(Formulas!$A$3*2))),1)*$C48))</f>
        <v>0</v>
      </c>
      <c r="AM48" s="79"/>
      <c r="AN48" s="77"/>
      <c r="AO48" s="77"/>
      <c r="AP48" s="80">
        <f>IF($C48="",ROUND(MIN(1,IF(Input!$A$11="Weekly",AN48/(Formulas!$A$3*1),AN48/(Formulas!$A$3*2))),1),IF(TEXT(ISNUMBER($C48),"#####")="False",ROUND(MIN(1,IF(Input!$A$11="Weekly",AN48/(Formulas!$A$3*1),AN48/(Formulas!$A$3*2))),1),ROUND(MIN(1,IF(Input!$A$11="Weekly",AN48/(Formulas!$A$3*1),AN48/(Formulas!$A$3*2))),1)*$C48))</f>
        <v>0</v>
      </c>
      <c r="AQ48" s="79"/>
      <c r="AR48" s="77"/>
      <c r="AS48" s="77"/>
      <c r="AT48" s="80">
        <f>IF($C48="",ROUND(MIN(1,IF(Input!$A$11="Weekly",AR48/(Formulas!$A$3*1),AR48/(Formulas!$A$3*2))),1),IF(TEXT(ISNUMBER($C48),"#####")="False",ROUND(MIN(1,IF(Input!$A$11="Weekly",AR48/(Formulas!$A$3*1),AR48/(Formulas!$A$3*2))),1),ROUND(MIN(1,IF(Input!$A$11="Weekly",AR48/(Formulas!$A$3*1),AR48/(Formulas!$A$3*2))),1)*$C48))</f>
        <v>0</v>
      </c>
      <c r="AU48" s="79"/>
      <c r="AV48" s="77"/>
      <c r="AW48" s="77"/>
      <c r="AX48" s="80">
        <f>IF($C48="",ROUND(MIN(1,IF(Input!$A$11="Weekly",AV48/(Formulas!$A$3*1),AV48/(Formulas!$A$3*2))),1),IF(TEXT(ISNUMBER($C48),"#####")="False",ROUND(MIN(1,IF(Input!$A$11="Weekly",AV48/(Formulas!$A$3*1),AV48/(Formulas!$A$3*2))),1),ROUND(MIN(1,IF(Input!$A$11="Weekly",AV48/(Formulas!$A$3*1),AV48/(Formulas!$A$3*2))),1)*$C48))</f>
        <v>0</v>
      </c>
      <c r="AY48" s="79"/>
      <c r="AZ48" s="77"/>
      <c r="BA48" s="77"/>
      <c r="BB48" s="80">
        <f>IF($C48="",ROUND(MIN(1,IF(Input!$A$11="Weekly",AZ48/(Formulas!$A$3*1),AZ48/(Formulas!$A$3*2))),1),IF(TEXT(ISNUMBER($C48),"#####")="False",ROUND(MIN(1,IF(Input!$A$11="Weekly",AZ48/(Formulas!$A$3*1),AZ48/(Formulas!$A$3*2))),1),ROUND(MIN(1,IF(Input!$A$11="Weekly",AZ48/(Formulas!$A$3*1),AZ48/(Formulas!$A$3*2))),1)*$C48))</f>
        <v>0</v>
      </c>
      <c r="BC48" s="79"/>
      <c r="BD48" s="77"/>
      <c r="BE48" s="77"/>
      <c r="BF48" s="80">
        <f>IF($C48="",ROUND(MIN(1,IF(Input!$A$11="Weekly",BD48/(Formulas!$A$3*1),BD48/(Formulas!$A$3*2))),1),IF(TEXT(ISNUMBER($C48),"#####")="False",ROUND(MIN(1,IF(Input!$A$11="Weekly",BD48/(Formulas!$A$3*1),BD48/(Formulas!$A$3*2))),1),ROUND(MIN(1,IF(Input!$A$11="Weekly",BD48/(Formulas!$A$3*1),BD48/(Formulas!$A$3*2))),1)*$C48))</f>
        <v>0</v>
      </c>
      <c r="BG48" s="79"/>
      <c r="BH48" s="77"/>
      <c r="BI48" s="77"/>
      <c r="BJ48" s="80">
        <f>IF($C48="",ROUND(MIN(1,IF(Input!$A$11="Weekly",BH48/(Formulas!$A$3*1),BH48/(Formulas!$A$3*2))),1),IF(TEXT(ISNUMBER($C48),"#####")="False",ROUND(MIN(1,IF(Input!$A$11="Weekly",BH48/(Formulas!$A$3*1),BH48/(Formulas!$A$3*2))),1),ROUND(MIN(1,IF(Input!$A$11="Weekly",BH48/(Formulas!$A$3*1),BH48/(Formulas!$A$3*2))),1)*$C48))</f>
        <v>0</v>
      </c>
      <c r="BK48" s="79"/>
      <c r="BL48" s="77"/>
      <c r="BM48" s="77"/>
      <c r="BN48" s="80">
        <f>IF($C48="",ROUND(MIN(1,IF(Input!$A$11="Weekly",BL48/(Formulas!$A$3*1),BL48/(Formulas!$A$3*2))),1),IF(TEXT(ISNUMBER($C48),"#####")="False",ROUND(MIN(1,IF(Input!$A$11="Weekly",BL48/(Formulas!$A$3*1),BL48/(Formulas!$A$3*2))),1),ROUND(MIN(1,IF(Input!$A$11="Weekly",BL48/(Formulas!$A$3*1),BL48/(Formulas!$A$3*2))),1)*$C48))</f>
        <v>0</v>
      </c>
      <c r="BO48" s="79"/>
      <c r="BP48" s="77"/>
      <c r="BQ48" s="77"/>
      <c r="BR48" s="80">
        <f>IF($C48="",ROUND(MIN(1,IF(Input!$A$11="Weekly",BP48/(Formulas!$A$3*1),BP48/(Formulas!$A$3*2))),1),IF(TEXT(ISNUMBER($C48),"#####")="False",ROUND(MIN(1,IF(Input!$A$11="Weekly",BP48/(Formulas!$A$3*1),BP48/(Formulas!$A$3*2))),1),ROUND(MIN(1,IF(Input!$A$11="Weekly",BP48/(Formulas!$A$3*1),BP48/(Formulas!$A$3*2))),1)*$C48))</f>
        <v>0</v>
      </c>
      <c r="BS48" s="79"/>
      <c r="BT48" s="77"/>
      <c r="BU48" s="77"/>
      <c r="BV48" s="80">
        <f>IF($C48="",ROUND(MIN(1,IF(Input!$A$11="Weekly",BT48/(Formulas!$A$3*1),BT48/(Formulas!$A$3*2))),1),IF(TEXT(ISNUMBER($C48),"#####")="False",ROUND(MIN(1,IF(Input!$A$11="Weekly",BT48/(Formulas!$A$3*1),BT48/(Formulas!$A$3*2))),1),ROUND(MIN(1,IF(Input!$A$11="Weekly",BT48/(Formulas!$A$3*1),BT48/(Formulas!$A$3*2))),1)*$C48))</f>
        <v>0</v>
      </c>
      <c r="BW48" s="79"/>
      <c r="BX48" s="77"/>
      <c r="BY48" s="77"/>
      <c r="BZ48" s="80">
        <f>IF($C48="",ROUND(MIN(1,IF(Input!$A$11="Weekly",BX48/(Formulas!$A$3*1),BX48/(Formulas!$A$3*2))),1),IF(TEXT(ISNUMBER($C48),"#####")="False",ROUND(MIN(1,IF(Input!$A$11="Weekly",BX48/(Formulas!$A$3*1),BX48/(Formulas!$A$3*2))),1),ROUND(MIN(1,IF(Input!$A$11="Weekly",BX48/(Formulas!$A$3*1),BX48/(Formulas!$A$3*2))),1)*$C48))</f>
        <v>0</v>
      </c>
      <c r="CA48" s="79"/>
      <c r="CB48" s="77"/>
      <c r="CC48" s="77"/>
      <c r="CD48" s="80">
        <f>IF($C48="",ROUND(MIN(1,IF(Input!$A$11="Weekly",CB48/(Formulas!$A$3*1),CB48/(Formulas!$A$3*2))),1),IF(TEXT(ISNUMBER($C48),"#####")="False",ROUND(MIN(1,IF(Input!$A$11="Weekly",CB48/(Formulas!$A$3*1),CB48/(Formulas!$A$3*2))),1),ROUND(MIN(1,IF(Input!$A$11="Weekly",CB48/(Formulas!$A$3*1),CB48/(Formulas!$A$3*2))),1)*$C48))</f>
        <v>0</v>
      </c>
      <c r="CE48" s="79"/>
      <c r="CF48" s="77"/>
      <c r="CG48" s="77"/>
      <c r="CH48" s="80">
        <f>IF($C48="",ROUND(MIN(1,IF(Input!$A$11="Weekly",CF48/(Formulas!$A$3*1),CF48/(Formulas!$A$3*2))),1),IF(TEXT(ISNUMBER($C48),"#####")="False",ROUND(MIN(1,IF(Input!$A$11="Weekly",CF48/(Formulas!$A$3*1),CF48/(Formulas!$A$3*2))),1),ROUND(MIN(1,IF(Input!$A$11="Weekly",CF48/(Formulas!$A$3*1),CF48/(Formulas!$A$3*2))),1)*$C48))</f>
        <v>0</v>
      </c>
      <c r="CI48" s="79"/>
      <c r="CJ48" s="77"/>
      <c r="CK48" s="77"/>
      <c r="CL48" s="80">
        <f>IF($C48="",ROUND(MIN(1,IF(Input!$A$11="Weekly",CJ48/(Formulas!$A$3*1),CJ48/(Formulas!$A$3*2))),1),IF(TEXT(ISNUMBER($C48),"#####")="False",ROUND(MIN(1,IF(Input!$A$11="Weekly",CJ48/(Formulas!$A$3*1),CJ48/(Formulas!$A$3*2))),1),ROUND(MIN(1,IF(Input!$A$11="Weekly",CJ48/(Formulas!$A$3*1),CJ48/(Formulas!$A$3*2))),1)*$C48))</f>
        <v>0</v>
      </c>
      <c r="CM48" s="79"/>
      <c r="CN48" s="77"/>
      <c r="CO48" s="77"/>
      <c r="CP48" s="80">
        <f>IF($C48="",ROUND(MIN(1,IF(Input!$A$11="Weekly",CN48/(Formulas!$A$3*1),CN48/(Formulas!$A$3*2))),1),IF(TEXT(ISNUMBER($C48),"#####")="False",ROUND(MIN(1,IF(Input!$A$11="Weekly",CN48/(Formulas!$A$3*1),CN48/(Formulas!$A$3*2))),1),ROUND(MIN(1,IF(Input!$A$11="Weekly",CN48/(Formulas!$A$3*1),CN48/(Formulas!$A$3*2))),1)*$C48))</f>
        <v>0</v>
      </c>
      <c r="CQ48" s="79"/>
      <c r="CR48" s="77"/>
      <c r="CS48" s="77"/>
      <c r="CT48" s="80">
        <f>IF($C48="",ROUND(MIN(1,IF(Input!$A$11="Weekly",CR48/(Formulas!$A$3*1),CR48/(Formulas!$A$3*2))),1),IF(TEXT(ISNUMBER($C48),"#####")="False",ROUND(MIN(1,IF(Input!$A$11="Weekly",CR48/(Formulas!$A$3*1),CR48/(Formulas!$A$3*2))),1),ROUND(MIN(1,IF(Input!$A$11="Weekly",CR48/(Formulas!$A$3*1),CR48/(Formulas!$A$3*2))),1)*$C48))</f>
        <v>0</v>
      </c>
      <c r="CU48" s="79"/>
      <c r="CV48" s="77"/>
      <c r="CW48" s="77"/>
      <c r="CX48" s="80">
        <f>IF($C48="",ROUND(MIN(1,IF(Input!$A$11="Weekly",CV48/(Formulas!$A$3*1),CV48/(Formulas!$A$3*2))),1),IF(TEXT(ISNUMBER($C48),"#####")="False",ROUND(MIN(1,IF(Input!$A$11="Weekly",CV48/(Formulas!$A$3*1),CV48/(Formulas!$A$3*2))),1),ROUND(MIN(1,IF(Input!$A$11="Weekly",CV48/(Formulas!$A$3*1),CV48/(Formulas!$A$3*2))),1)*$C48))</f>
        <v>0</v>
      </c>
      <c r="CY48" s="79"/>
      <c r="CZ48" s="77"/>
      <c r="DA48" s="77"/>
      <c r="DB48" s="80">
        <f>IF($C48="",ROUND(MIN(1,IF(Input!$A$11="Weekly",CZ48/(Formulas!$A$3*1),CZ48/(Formulas!$A$3*2))),1),IF(TEXT(ISNUMBER($C48),"#####")="False",ROUND(MIN(1,IF(Input!$A$11="Weekly",CZ48/(Formulas!$A$3*1),CZ48/(Formulas!$A$3*2))),1),ROUND(MIN(1,IF(Input!$A$11="Weekly",CZ48/(Formulas!$A$3*1),CZ48/(Formulas!$A$3*2))),1)*$C48))</f>
        <v>0</v>
      </c>
      <c r="DC48" s="79"/>
      <c r="DD48" s="77"/>
      <c r="DE48" s="77"/>
      <c r="DF48" s="80">
        <f>IF($C48="",ROUND(MIN(1,IF(Input!$A$11="Weekly",DD48/(Formulas!$A$3*1),DD48/(Formulas!$A$3*2))),1),IF(TEXT(ISNUMBER($C48),"#####")="False",ROUND(MIN(1,IF(Input!$A$11="Weekly",DD48/(Formulas!$A$3*1),DD48/(Formulas!$A$3*2))),1),ROUND(MIN(1,IF(Input!$A$11="Weekly",DD48/(Formulas!$A$3*1),DD48/(Formulas!$A$3*2))),1)*$C48))</f>
        <v>0</v>
      </c>
      <c r="DG48" s="79"/>
      <c r="DH48" s="77"/>
      <c r="DI48" s="77"/>
      <c r="DJ48" s="80">
        <f>IF($C48="",ROUND(MIN(1,IF(Input!$A$11="Weekly",DH48/(Formulas!$A$3*1),DH48/(Formulas!$A$3*2))),1),IF(TEXT(ISNUMBER($C48),"#####")="False",ROUND(MIN(1,IF(Input!$A$11="Weekly",DH48/(Formulas!$A$3*1),DH48/(Formulas!$A$3*2))),1),ROUND(MIN(1,IF(Input!$A$11="Weekly",DH48/(Formulas!$A$3*1),DH48/(Formulas!$A$3*2))),1)*$C48))</f>
        <v>0</v>
      </c>
      <c r="DK48" s="79"/>
      <c r="DL48" s="77"/>
      <c r="DM48" s="77"/>
      <c r="DN48" s="80">
        <f>IF($C48="",ROUND(MIN(1,IF(Input!$A$11="Weekly",DL48/(Formulas!$A$3*1),DL48/(Formulas!$A$3*2))),1),IF(TEXT(ISNUMBER($C48),"#####")="False",ROUND(MIN(1,IF(Input!$A$11="Weekly",DL48/(Formulas!$A$3*1),DL48/(Formulas!$A$3*2))),1),ROUND(MIN(1,IF(Input!$A$11="Weekly",DL48/(Formulas!$A$3*1),DL48/(Formulas!$A$3*2))),1)*$C48))</f>
        <v>0</v>
      </c>
      <c r="DO48" s="79"/>
      <c r="DP48" s="77"/>
      <c r="DQ48" s="77"/>
      <c r="DR48" s="80">
        <f>IF($C48="",ROUND(MIN(1,IF(Input!$A$11="Weekly",DP48/(Formulas!$A$3*1),DP48/(Formulas!$A$3*2))),1),IF(TEXT(ISNUMBER($C48),"#####")="False",ROUND(MIN(1,IF(Input!$A$11="Weekly",DP48/(Formulas!$A$3*1),DP48/(Formulas!$A$3*2))),1),ROUND(MIN(1,IF(Input!$A$11="Weekly",DP48/(Formulas!$A$3*1),DP48/(Formulas!$A$3*2))),1)*$C48))</f>
        <v>0</v>
      </c>
      <c r="DS48" s="79"/>
      <c r="DT48" s="77"/>
      <c r="DU48" s="77"/>
      <c r="DV48" s="80">
        <f>IF($C48="",ROUND(MIN(1,IF(Input!$A$11="Weekly",DT48/(Formulas!$A$3*1),DT48/(Formulas!$A$3*2))),1),IF(TEXT(ISNUMBER($C48),"#####")="False",ROUND(MIN(1,IF(Input!$A$11="Weekly",DT48/(Formulas!$A$3*1),DT48/(Formulas!$A$3*2))),1),ROUND(MIN(1,IF(Input!$A$11="Weekly",DT48/(Formulas!$A$3*1),DT48/(Formulas!$A$3*2))),1)*$C48))</f>
        <v>0</v>
      </c>
      <c r="DW48" s="79"/>
      <c r="DX48" s="77"/>
      <c r="DY48" s="77"/>
      <c r="DZ48" s="80">
        <f>IF($C48="",ROUND(MIN(1,IF(Input!$A$11="Weekly",DX48/(Formulas!$A$3*1),DX48/(Formulas!$A$3*2))),1),IF(TEXT(ISNUMBER($C48),"#####")="False",ROUND(MIN(1,IF(Input!$A$11="Weekly",DX48/(Formulas!$A$3*1),DX48/(Formulas!$A$3*2))),1),ROUND(MIN(1,IF(Input!$A$11="Weekly",DX48/(Formulas!$A$3*1),DX48/(Formulas!$A$3*2))),1)*$C48))</f>
        <v>0</v>
      </c>
      <c r="EA48" s="79"/>
      <c r="EB48" s="77"/>
      <c r="EC48" s="77"/>
      <c r="ED48" s="80">
        <f>IF($C48="",ROUND(MIN(1,IF(Input!$A$11="Weekly",EB48/(Formulas!$A$3*1),EB48/(Formulas!$A$3*2))),1),IF(TEXT(ISNUMBER($C48),"#####")="False",ROUND(MIN(1,IF(Input!$A$11="Weekly",EB48/(Formulas!$A$3*1),EB48/(Formulas!$A$3*2))),1),ROUND(MIN(1,IF(Input!$A$11="Weekly",EB48/(Formulas!$A$3*1),EB48/(Formulas!$A$3*2))),1)*$C48))</f>
        <v>0</v>
      </c>
      <c r="EE48" s="79"/>
      <c r="EF48" s="77"/>
      <c r="EG48" s="77"/>
      <c r="EH48" s="80">
        <f>IF($C48="",ROUND(MIN(1,IF(Input!$A$11="Weekly",EF48/(Formulas!$A$3*1),EF48/(Formulas!$A$3*2))),1),IF(TEXT(ISNUMBER($C48),"#####")="False",ROUND(MIN(1,IF(Input!$A$11="Weekly",EF48/(Formulas!$A$3*1),EF48/(Formulas!$A$3*2))),1),ROUND(MIN(1,IF(Input!$A$11="Weekly",EF48/(Formulas!$A$3*1),EF48/(Formulas!$A$3*2))),1)*$C48))</f>
        <v>0</v>
      </c>
      <c r="EI48" s="79"/>
      <c r="EJ48" s="77"/>
      <c r="EK48" s="77"/>
      <c r="EL48" s="80">
        <f>IF($C48="",ROUND(MIN(1,IF(Input!$A$11="Weekly",EJ48/(Formulas!$A$3*1),EJ48/(Formulas!$A$3*2))),1),IF(TEXT(ISNUMBER($C48),"#####")="False",ROUND(MIN(1,IF(Input!$A$11="Weekly",EJ48/(Formulas!$A$3*1),EJ48/(Formulas!$A$3*2))),1),ROUND(MIN(1,IF(Input!$A$11="Weekly",EJ48/(Formulas!$A$3*1),EJ48/(Formulas!$A$3*2))),1)*$C48))</f>
        <v>0</v>
      </c>
      <c r="EM48" s="79"/>
      <c r="EN48" s="77"/>
      <c r="EO48" s="77"/>
      <c r="EP48" s="80">
        <f>IF($C48="",ROUND(MIN(1,IF(Input!$A$11="Weekly",EN48/(Formulas!$A$3*1),EN48/(Formulas!$A$3*2))),1),IF(TEXT(ISNUMBER($C48),"#####")="False",ROUND(MIN(1,IF(Input!$A$11="Weekly",EN48/(Formulas!$A$3*1),EN48/(Formulas!$A$3*2))),1),ROUND(MIN(1,IF(Input!$A$11="Weekly",EN48/(Formulas!$A$3*1),EN48/(Formulas!$A$3*2))),1)*$C48))</f>
        <v>0</v>
      </c>
      <c r="EQ48" s="79"/>
      <c r="ER48" s="77"/>
      <c r="ES48" s="77"/>
      <c r="ET48" s="80">
        <f>IF($C48="",ROUND(MIN(1,IF(Input!$A$11="Weekly",ER48/(Formulas!$A$3*1),ER48/(Formulas!$A$3*2))),1),IF(TEXT(ISNUMBER($C48),"#####")="False",ROUND(MIN(1,IF(Input!$A$11="Weekly",ER48/(Formulas!$A$3*1),ER48/(Formulas!$A$3*2))),1),ROUND(MIN(1,IF(Input!$A$11="Weekly",ER48/(Formulas!$A$3*1),ER48/(Formulas!$A$3*2))),1)*$C48))</f>
        <v>0</v>
      </c>
      <c r="EU48" s="79"/>
      <c r="EV48" s="77"/>
      <c r="EW48" s="77"/>
      <c r="EX48" s="80">
        <f>IF($C48="",ROUND(MIN(1,IF(Input!$A$11="Weekly",EV48/(Formulas!$A$3*1),EV48/(Formulas!$A$3*2))),1),IF(TEXT(ISNUMBER($C48),"#####")="False",ROUND(MIN(1,IF(Input!$A$11="Weekly",EV48/(Formulas!$A$3*1),EV48/(Formulas!$A$3*2))),1),ROUND(MIN(1,IF(Input!$A$11="Weekly",EV48/(Formulas!$A$3*1),EV48/(Formulas!$A$3*2))),1)*$C48))</f>
        <v>0</v>
      </c>
      <c r="EY48" s="79"/>
      <c r="EZ48" s="77"/>
      <c r="FA48" s="77"/>
      <c r="FB48" s="80">
        <f>IF($C48="",ROUND(MIN(1,IF(Input!$A$11="Weekly",EZ48/(Formulas!$A$3*1),EZ48/(Formulas!$A$3*2))),1),IF(TEXT(ISNUMBER($C48),"#####")="False",ROUND(MIN(1,IF(Input!$A$11="Weekly",EZ48/(Formulas!$A$3*1),EZ48/(Formulas!$A$3*2))),1),ROUND(MIN(1,IF(Input!$A$11="Weekly",EZ48/(Formulas!$A$3*1),EZ48/(Formulas!$A$3*2))),1)*$C48))</f>
        <v>0</v>
      </c>
      <c r="FC48" s="79"/>
      <c r="FD48" s="77"/>
      <c r="FE48" s="77"/>
      <c r="FF48" s="80">
        <f>IF($C48="",ROUND(MIN(1,IF(Input!$A$11="Weekly",FD48/(Formulas!$A$3*1),FD48/(Formulas!$A$3*2))),1),IF(TEXT(ISNUMBER($C48),"#####")="False",ROUND(MIN(1,IF(Input!$A$11="Weekly",FD48/(Formulas!$A$3*1),FD48/(Formulas!$A$3*2))),1),ROUND(MIN(1,IF(Input!$A$11="Weekly",FD48/(Formulas!$A$3*1),FD48/(Formulas!$A$3*2))),1)*$C48))</f>
        <v>0</v>
      </c>
      <c r="FG48" s="79"/>
      <c r="FH48" s="77"/>
      <c r="FI48" s="77"/>
      <c r="FJ48" s="80">
        <f>IF($C48="",ROUND(MIN(1,IF(Input!$A$11="Weekly",FH48/(Formulas!$A$3*1),FH48/(Formulas!$A$3*2))),1),IF(TEXT(ISNUMBER($C48),"#####")="False",ROUND(MIN(1,IF(Input!$A$11="Weekly",FH48/(Formulas!$A$3*1),FH48/(Formulas!$A$3*2))),1),ROUND(MIN(1,IF(Input!$A$11="Weekly",FH48/(Formulas!$A$3*1),FH48/(Formulas!$A$3*2))),1)*$C48))</f>
        <v>0</v>
      </c>
      <c r="FK48" s="79"/>
      <c r="FL48" s="77"/>
      <c r="FM48" s="77"/>
      <c r="FN48" s="80">
        <f>IF($C48="",ROUND(MIN(1,IF(Input!$A$11="Weekly",FL48/(Formulas!$A$3*1),FL48/(Formulas!$A$3*2))),1),IF(TEXT(ISNUMBER($C48),"#####")="False",ROUND(MIN(1,IF(Input!$A$11="Weekly",FL48/(Formulas!$A$3*1),FL48/(Formulas!$A$3*2))),1),ROUND(MIN(1,IF(Input!$A$11="Weekly",FL48/(Formulas!$A$3*1),FL48/(Formulas!$A$3*2))),1)*$C48))</f>
        <v>0</v>
      </c>
      <c r="FO48" s="79"/>
      <c r="FP48" s="77"/>
      <c r="FQ48" s="77"/>
      <c r="FR48" s="80">
        <f>IF($C48="",ROUND(MIN(1,IF(Input!$A$11="Weekly",FP48/(Formulas!$A$3*1),FP48/(Formulas!$A$3*2))),1),IF(TEXT(ISNUMBER($C48),"#####")="False",ROUND(MIN(1,IF(Input!$A$11="Weekly",FP48/(Formulas!$A$3*1),FP48/(Formulas!$A$3*2))),1),ROUND(MIN(1,IF(Input!$A$11="Weekly",FP48/(Formulas!$A$3*1),FP48/(Formulas!$A$3*2))),1)*$C48))</f>
        <v>0</v>
      </c>
      <c r="FS48" s="79"/>
      <c r="FT48" s="77"/>
      <c r="FU48" s="77"/>
      <c r="FV48" s="80">
        <f>IF($C48="",ROUND(MIN(1,IF(Input!$A$11="Weekly",FT48/(Formulas!$A$3*1),FT48/(Formulas!$A$3*2))),1),IF(TEXT(ISNUMBER($C48),"#####")="False",ROUND(MIN(1,IF(Input!$A$11="Weekly",FT48/(Formulas!$A$3*1),FT48/(Formulas!$A$3*2))),1),ROUND(MIN(1,IF(Input!$A$11="Weekly",FT48/(Formulas!$A$3*1),FT48/(Formulas!$A$3*2))),1)*$C48))</f>
        <v>0</v>
      </c>
      <c r="FW48" s="79"/>
      <c r="FX48" s="77"/>
      <c r="FY48" s="77"/>
      <c r="FZ48" s="80">
        <f>IF($C48="",ROUND(MIN(1,IF(Input!$A$11="Weekly",FX48/(Formulas!$A$3*1),FX48/(Formulas!$A$3*2))),1),IF(TEXT(ISNUMBER($C48),"#####")="False",ROUND(MIN(1,IF(Input!$A$11="Weekly",FX48/(Formulas!$A$3*1),FX48/(Formulas!$A$3*2))),1),ROUND(MIN(1,IF(Input!$A$11="Weekly",FX48/(Formulas!$A$3*1),FX48/(Formulas!$A$3*2))),1)*$C48))</f>
        <v>0</v>
      </c>
      <c r="GA48" s="79"/>
      <c r="GB48" s="77"/>
      <c r="GC48" s="77"/>
      <c r="GD48" s="80">
        <f>IF($C48="",ROUND(MIN(1,IF(Input!$A$11="Weekly",GB48/(Formulas!$A$3*1),GB48/(Formulas!$A$3*2))),1),IF(TEXT(ISNUMBER($C48),"#####")="False",ROUND(MIN(1,IF(Input!$A$11="Weekly",GB48/(Formulas!$A$3*1),GB48/(Formulas!$A$3*2))),1),ROUND(MIN(1,IF(Input!$A$11="Weekly",GB48/(Formulas!$A$3*1),GB48/(Formulas!$A$3*2))),1)*$C48))</f>
        <v>0</v>
      </c>
      <c r="GE48" s="79"/>
      <c r="GF48" s="77"/>
      <c r="GG48" s="77"/>
      <c r="GH48" s="80">
        <f>IF($C48="",ROUND(MIN(1,IF(Input!$A$11="Weekly",GF48/(Formulas!$A$3*1),GF48/(Formulas!$A$3*2))),1),IF(TEXT(ISNUMBER($C48),"#####")="False",ROUND(MIN(1,IF(Input!$A$11="Weekly",GF48/(Formulas!$A$3*1),GF48/(Formulas!$A$3*2))),1),ROUND(MIN(1,IF(Input!$A$11="Weekly",GF48/(Formulas!$A$3*1),GF48/(Formulas!$A$3*2))),1)*$C48))</f>
        <v>0</v>
      </c>
      <c r="GI48" s="79"/>
      <c r="GJ48" s="77"/>
      <c r="GK48" s="77"/>
      <c r="GL48" s="80">
        <f>IF($C48="",ROUND(MIN(1,IF(Input!$A$11="Weekly",GJ48/(Formulas!$A$3*1),GJ48/(Formulas!$A$3*2))),1),IF(TEXT(ISNUMBER($C48),"#####")="False",ROUND(MIN(1,IF(Input!$A$11="Weekly",GJ48/(Formulas!$A$3*1),GJ48/(Formulas!$A$3*2))),1),ROUND(MIN(1,IF(Input!$A$11="Weekly",GJ48/(Formulas!$A$3*1),GJ48/(Formulas!$A$3*2))),1)*$C48))</f>
        <v>0</v>
      </c>
      <c r="GM48" s="79"/>
      <c r="GN48" s="77"/>
      <c r="GO48" s="77"/>
      <c r="GP48" s="80">
        <f>IF($C48="",ROUND(MIN(1,IF(Input!$A$11="Weekly",GN48/(Formulas!$A$3*1),GN48/(Formulas!$A$3*2))),1),IF(TEXT(ISNUMBER($C48),"#####")="False",ROUND(MIN(1,IF(Input!$A$11="Weekly",GN48/(Formulas!$A$3*1),GN48/(Formulas!$A$3*2))),1),ROUND(MIN(1,IF(Input!$A$11="Weekly",GN48/(Formulas!$A$3*1),GN48/(Formulas!$A$3*2))),1)*$C48))</f>
        <v>0</v>
      </c>
      <c r="GQ48" s="79"/>
      <c r="GR48" s="77"/>
      <c r="GS48" s="77"/>
      <c r="GT48" s="80">
        <f>IF($C48="",ROUND(MIN(1,IF(Input!$A$11="Weekly",GR48/(Formulas!$A$3*1),GR48/(Formulas!$A$3*2))),1),IF(TEXT(ISNUMBER($C48),"#####")="False",ROUND(MIN(1,IF(Input!$A$11="Weekly",GR48/(Formulas!$A$3*1),GR48/(Formulas!$A$3*2))),1),ROUND(MIN(1,IF(Input!$A$11="Weekly",GR48/(Formulas!$A$3*1),GR48/(Formulas!$A$3*2))),1)*$C48))</f>
        <v>0</v>
      </c>
      <c r="GU48" s="79"/>
      <c r="GV48" s="77"/>
      <c r="GW48" s="77"/>
      <c r="GX48" s="80">
        <f>IF($C48="",ROUND(MIN(1,IF(Input!$A$11="Weekly",GV48/(Formulas!$A$3*1),GV48/(Formulas!$A$3*2))),1),IF(TEXT(ISNUMBER($C48),"#####")="False",ROUND(MIN(1,IF(Input!$A$11="Weekly",GV48/(Formulas!$A$3*1),GV48/(Formulas!$A$3*2))),1),ROUND(MIN(1,IF(Input!$A$11="Weekly",GV48/(Formulas!$A$3*1),GV48/(Formulas!$A$3*2))),1)*$C48))</f>
        <v>0</v>
      </c>
      <c r="GY48" s="79"/>
      <c r="GZ48" s="77"/>
      <c r="HA48" s="77"/>
      <c r="HB48" s="80">
        <f>IF($C48="",ROUND(MIN(1,IF(Input!$A$11="Weekly",GZ48/(Formulas!$A$3*1),GZ48/(Formulas!$A$3*2))),1),IF(TEXT(ISNUMBER($C48),"#####")="False",ROUND(MIN(1,IF(Input!$A$11="Weekly",GZ48/(Formulas!$A$3*1),GZ48/(Formulas!$A$3*2))),1),ROUND(MIN(1,IF(Input!$A$11="Weekly",GZ48/(Formulas!$A$3*1),GZ48/(Formulas!$A$3*2))),1)*$C48))</f>
        <v>0</v>
      </c>
      <c r="HC48" s="79"/>
      <c r="HD48" s="77"/>
      <c r="HE48" s="77"/>
      <c r="HF48" s="80">
        <f>IF($C48="",ROUND(MIN(1,IF(Input!$A$11="Weekly",HD48/(Formulas!$A$3*1),HD48/(Formulas!$A$3*2))),1),IF(TEXT(ISNUMBER($C48),"#####")="False",ROUND(MIN(1,IF(Input!$A$11="Weekly",HD48/(Formulas!$A$3*1),HD48/(Formulas!$A$3*2))),1),ROUND(MIN(1,IF(Input!$A$11="Weekly",HD48/(Formulas!$A$3*1),HD48/(Formulas!$A$3*2))),1)*$C48))</f>
        <v>0</v>
      </c>
      <c r="HG48" s="79"/>
      <c r="HH48" s="35"/>
      <c r="HI48" s="35">
        <f t="shared" si="0"/>
        <v>0</v>
      </c>
      <c r="HJ48" s="35"/>
      <c r="HK48" s="35">
        <f t="shared" si="1"/>
        <v>0</v>
      </c>
      <c r="HL48" s="35"/>
      <c r="HM48" s="35">
        <f t="shared" si="2"/>
        <v>0</v>
      </c>
      <c r="HN48" s="35"/>
      <c r="HO48" s="35">
        <f t="shared" si="3"/>
        <v>0</v>
      </c>
      <c r="HP48" s="35"/>
      <c r="HQ48" s="35"/>
      <c r="HR48" s="35"/>
      <c r="HS48" s="35"/>
      <c r="HT48" s="35"/>
    </row>
    <row r="49" spans="1:228" x14ac:dyDescent="0.25">
      <c r="B49" s="74"/>
      <c r="D49" s="77"/>
      <c r="E49" s="77"/>
      <c r="F49" s="80">
        <f>IF($C49="",ROUND(MIN(1,IF(Input!$A$11="Weekly",D49/(Formulas!$A$3*1),D49/(Formulas!$A$3*2))),1),IF(TEXT(ISNUMBER($C49),"#####")="False",ROUND(MIN(1,IF(Input!$A$11="Weekly",D49/(Formulas!$A$3*1),D49/(Formulas!$A$3*2))),1),ROUND(MIN(1,IF(Input!$A$11="Weekly",D49/(Formulas!$A$3*1),D49/(Formulas!$A$3*2))),1)*$C49))</f>
        <v>0</v>
      </c>
      <c r="G49" s="101"/>
      <c r="H49" s="77"/>
      <c r="I49" s="77"/>
      <c r="J49" s="80">
        <f>IF($C49="",ROUND(MIN(1,IF(Input!$A$11="Weekly",H49/(Formulas!$A$3*1),H49/(Formulas!$A$3*2))),1),IF(TEXT(ISNUMBER($C49),"#####")="False",ROUND(MIN(1,IF(Input!$A$11="Weekly",H49/(Formulas!$A$3*1),H49/(Formulas!$A$3*2))),1),ROUND(MIN(1,IF(Input!$A$11="Weekly",H49/(Formulas!$A$3*1),H49/(Formulas!$A$3*2))),1)*$C49))</f>
        <v>0</v>
      </c>
      <c r="K49" s="101"/>
      <c r="L49" s="77"/>
      <c r="M49" s="77"/>
      <c r="N49" s="80">
        <f>IF($C49="",ROUND(MIN(1,IF(Input!$A$11="Weekly",L49/(Formulas!$A$3*1),L49/(Formulas!$A$3*2))),1),IF(TEXT(ISNUMBER($C49),"#####")="False",ROUND(MIN(1,IF(Input!$A$11="Weekly",L49/(Formulas!$A$3*1),L49/(Formulas!$A$3*2))),1),ROUND(MIN(1,IF(Input!$A$11="Weekly",L49/(Formulas!$A$3*1),L49/(Formulas!$A$3*2))),1)*$C49))</f>
        <v>0</v>
      </c>
      <c r="O49" s="101"/>
      <c r="P49" s="77"/>
      <c r="Q49" s="77"/>
      <c r="R49" s="80">
        <f>IF($C49="",ROUND(MIN(1,IF(Input!$A$11="Weekly",P49/(Formulas!$A$3*1),P49/(Formulas!$A$3*2))),1),IF(TEXT(ISNUMBER($C49),"#####")="False",ROUND(MIN(1,IF(Input!$A$11="Weekly",P49/(Formulas!$A$3*1),P49/(Formulas!$A$3*2))),1),ROUND(MIN(1,IF(Input!$A$11="Weekly",P49/(Formulas!$A$3*1),P49/(Formulas!$A$3*2))),1)*$C49))</f>
        <v>0</v>
      </c>
      <c r="S49" s="101"/>
      <c r="T49" s="77"/>
      <c r="U49" s="77"/>
      <c r="V49" s="80">
        <f>IF($C49="",ROUND(MIN(1,IF(Input!$A$11="Weekly",T49/(Formulas!$A$3*1),T49/(Formulas!$A$3*2))),1),IF(TEXT(ISNUMBER($C49),"#####")="False",ROUND(MIN(1,IF(Input!$A$11="Weekly",T49/(Formulas!$A$3*1),T49/(Formulas!$A$3*2))),1),ROUND(MIN(1,IF(Input!$A$11="Weekly",T49/(Formulas!$A$3*1),T49/(Formulas!$A$3*2))),1)*$C49))</f>
        <v>0</v>
      </c>
      <c r="W49" s="79"/>
      <c r="X49" s="77"/>
      <c r="Y49" s="77"/>
      <c r="Z49" s="80">
        <f>IF($C49="",ROUND(MIN(1,IF(Input!$A$11="Weekly",X49/(Formulas!$A$3*1),X49/(Formulas!$A$3*2))),1),IF(TEXT(ISNUMBER($C49),"#####")="False",ROUND(MIN(1,IF(Input!$A$11="Weekly",X49/(Formulas!$A$3*1),X49/(Formulas!$A$3*2))),1),ROUND(MIN(1,IF(Input!$A$11="Weekly",X49/(Formulas!$A$3*1),X49/(Formulas!$A$3*2))),1)*$C49))</f>
        <v>0</v>
      </c>
      <c r="AA49" s="101"/>
      <c r="AB49" s="77"/>
      <c r="AC49" s="77"/>
      <c r="AD49" s="80">
        <f>IF($C49="",ROUND(MIN(1,IF(Input!$A$11="Weekly",AB49/(Formulas!$A$3*1),AB49/(Formulas!$A$3*2))),1),IF(TEXT(ISNUMBER($C49),"#####")="False",ROUND(MIN(1,IF(Input!$A$11="Weekly",AB49/(Formulas!$A$3*1),AB49/(Formulas!$A$3*2))),1),ROUND(MIN(1,IF(Input!$A$11="Weekly",AB49/(Formulas!$A$3*1),AB49/(Formulas!$A$3*2))),1)*$C49))</f>
        <v>0</v>
      </c>
      <c r="AE49" s="101"/>
      <c r="AF49" s="77"/>
      <c r="AG49" s="77"/>
      <c r="AH49" s="80">
        <f>IF($C49="",ROUND(MIN(1,IF(Input!$A$11="Weekly",AF49/(Formulas!$A$3*1),AF49/(Formulas!$A$3*2))),1),IF(TEXT(ISNUMBER($C49),"#####")="False",ROUND(MIN(1,IF(Input!$A$11="Weekly",AF49/(Formulas!$A$3*1),AF49/(Formulas!$A$3*2))),1),ROUND(MIN(1,IF(Input!$A$11="Weekly",AF49/(Formulas!$A$3*1),AF49/(Formulas!$A$3*2))),1)*$C49))</f>
        <v>0</v>
      </c>
      <c r="AI49" s="101"/>
      <c r="AJ49" s="77"/>
      <c r="AK49" s="77"/>
      <c r="AL49" s="80">
        <f>IF($C49="",ROUND(MIN(1,IF(Input!$A$11="Weekly",AJ49/(Formulas!$A$3*1),AJ49/(Formulas!$A$3*2))),1),IF(TEXT(ISNUMBER($C49),"#####")="False",ROUND(MIN(1,IF(Input!$A$11="Weekly",AJ49/(Formulas!$A$3*1),AJ49/(Formulas!$A$3*2))),1),ROUND(MIN(1,IF(Input!$A$11="Weekly",AJ49/(Formulas!$A$3*1),AJ49/(Formulas!$A$3*2))),1)*$C49))</f>
        <v>0</v>
      </c>
      <c r="AM49" s="79"/>
      <c r="AN49" s="77"/>
      <c r="AO49" s="77"/>
      <c r="AP49" s="80">
        <f>IF($C49="",ROUND(MIN(1,IF(Input!$A$11="Weekly",AN49/(Formulas!$A$3*1),AN49/(Formulas!$A$3*2))),1),IF(TEXT(ISNUMBER($C49),"#####")="False",ROUND(MIN(1,IF(Input!$A$11="Weekly",AN49/(Formulas!$A$3*1),AN49/(Formulas!$A$3*2))),1),ROUND(MIN(1,IF(Input!$A$11="Weekly",AN49/(Formulas!$A$3*1),AN49/(Formulas!$A$3*2))),1)*$C49))</f>
        <v>0</v>
      </c>
      <c r="AQ49" s="79"/>
      <c r="AR49" s="77"/>
      <c r="AS49" s="77"/>
      <c r="AT49" s="80">
        <f>IF($C49="",ROUND(MIN(1,IF(Input!$A$11="Weekly",AR49/(Formulas!$A$3*1),AR49/(Formulas!$A$3*2))),1),IF(TEXT(ISNUMBER($C49),"#####")="False",ROUND(MIN(1,IF(Input!$A$11="Weekly",AR49/(Formulas!$A$3*1),AR49/(Formulas!$A$3*2))),1),ROUND(MIN(1,IF(Input!$A$11="Weekly",AR49/(Formulas!$A$3*1),AR49/(Formulas!$A$3*2))),1)*$C49))</f>
        <v>0</v>
      </c>
      <c r="AU49" s="79"/>
      <c r="AV49" s="77"/>
      <c r="AW49" s="77"/>
      <c r="AX49" s="80">
        <f>IF($C49="",ROUND(MIN(1,IF(Input!$A$11="Weekly",AV49/(Formulas!$A$3*1),AV49/(Formulas!$A$3*2))),1),IF(TEXT(ISNUMBER($C49),"#####")="False",ROUND(MIN(1,IF(Input!$A$11="Weekly",AV49/(Formulas!$A$3*1),AV49/(Formulas!$A$3*2))),1),ROUND(MIN(1,IF(Input!$A$11="Weekly",AV49/(Formulas!$A$3*1),AV49/(Formulas!$A$3*2))),1)*$C49))</f>
        <v>0</v>
      </c>
      <c r="AY49" s="79"/>
      <c r="AZ49" s="77"/>
      <c r="BA49" s="77"/>
      <c r="BB49" s="80">
        <f>IF($C49="",ROUND(MIN(1,IF(Input!$A$11="Weekly",AZ49/(Formulas!$A$3*1),AZ49/(Formulas!$A$3*2))),1),IF(TEXT(ISNUMBER($C49),"#####")="False",ROUND(MIN(1,IF(Input!$A$11="Weekly",AZ49/(Formulas!$A$3*1),AZ49/(Formulas!$A$3*2))),1),ROUND(MIN(1,IF(Input!$A$11="Weekly",AZ49/(Formulas!$A$3*1),AZ49/(Formulas!$A$3*2))),1)*$C49))</f>
        <v>0</v>
      </c>
      <c r="BC49" s="79"/>
      <c r="BD49" s="77"/>
      <c r="BE49" s="77"/>
      <c r="BF49" s="80">
        <f>IF($C49="",ROUND(MIN(1,IF(Input!$A$11="Weekly",BD49/(Formulas!$A$3*1),BD49/(Formulas!$A$3*2))),1),IF(TEXT(ISNUMBER($C49),"#####")="False",ROUND(MIN(1,IF(Input!$A$11="Weekly",BD49/(Formulas!$A$3*1),BD49/(Formulas!$A$3*2))),1),ROUND(MIN(1,IF(Input!$A$11="Weekly",BD49/(Formulas!$A$3*1),BD49/(Formulas!$A$3*2))),1)*$C49))</f>
        <v>0</v>
      </c>
      <c r="BG49" s="79"/>
      <c r="BH49" s="77"/>
      <c r="BI49" s="77"/>
      <c r="BJ49" s="80">
        <f>IF($C49="",ROUND(MIN(1,IF(Input!$A$11="Weekly",BH49/(Formulas!$A$3*1),BH49/(Formulas!$A$3*2))),1),IF(TEXT(ISNUMBER($C49),"#####")="False",ROUND(MIN(1,IF(Input!$A$11="Weekly",BH49/(Formulas!$A$3*1),BH49/(Formulas!$A$3*2))),1),ROUND(MIN(1,IF(Input!$A$11="Weekly",BH49/(Formulas!$A$3*1),BH49/(Formulas!$A$3*2))),1)*$C49))</f>
        <v>0</v>
      </c>
      <c r="BK49" s="79"/>
      <c r="BL49" s="77"/>
      <c r="BM49" s="77"/>
      <c r="BN49" s="80">
        <f>IF($C49="",ROUND(MIN(1,IF(Input!$A$11="Weekly",BL49/(Formulas!$A$3*1),BL49/(Formulas!$A$3*2))),1),IF(TEXT(ISNUMBER($C49),"#####")="False",ROUND(MIN(1,IF(Input!$A$11="Weekly",BL49/(Formulas!$A$3*1),BL49/(Formulas!$A$3*2))),1),ROUND(MIN(1,IF(Input!$A$11="Weekly",BL49/(Formulas!$A$3*1),BL49/(Formulas!$A$3*2))),1)*$C49))</f>
        <v>0</v>
      </c>
      <c r="BO49" s="79"/>
      <c r="BP49" s="77"/>
      <c r="BQ49" s="77"/>
      <c r="BR49" s="80">
        <f>IF($C49="",ROUND(MIN(1,IF(Input!$A$11="Weekly",BP49/(Formulas!$A$3*1),BP49/(Formulas!$A$3*2))),1),IF(TEXT(ISNUMBER($C49),"#####")="False",ROUND(MIN(1,IF(Input!$A$11="Weekly",BP49/(Formulas!$A$3*1),BP49/(Formulas!$A$3*2))),1),ROUND(MIN(1,IF(Input!$A$11="Weekly",BP49/(Formulas!$A$3*1),BP49/(Formulas!$A$3*2))),1)*$C49))</f>
        <v>0</v>
      </c>
      <c r="BS49" s="79"/>
      <c r="BT49" s="77"/>
      <c r="BU49" s="77"/>
      <c r="BV49" s="80">
        <f>IF($C49="",ROUND(MIN(1,IF(Input!$A$11="Weekly",BT49/(Formulas!$A$3*1),BT49/(Formulas!$A$3*2))),1),IF(TEXT(ISNUMBER($C49),"#####")="False",ROUND(MIN(1,IF(Input!$A$11="Weekly",BT49/(Formulas!$A$3*1),BT49/(Formulas!$A$3*2))),1),ROUND(MIN(1,IF(Input!$A$11="Weekly",BT49/(Formulas!$A$3*1),BT49/(Formulas!$A$3*2))),1)*$C49))</f>
        <v>0</v>
      </c>
      <c r="BW49" s="79"/>
      <c r="BX49" s="77"/>
      <c r="BY49" s="77"/>
      <c r="BZ49" s="80">
        <f>IF($C49="",ROUND(MIN(1,IF(Input!$A$11="Weekly",BX49/(Formulas!$A$3*1),BX49/(Formulas!$A$3*2))),1),IF(TEXT(ISNUMBER($C49),"#####")="False",ROUND(MIN(1,IF(Input!$A$11="Weekly",BX49/(Formulas!$A$3*1),BX49/(Formulas!$A$3*2))),1),ROUND(MIN(1,IF(Input!$A$11="Weekly",BX49/(Formulas!$A$3*1),BX49/(Formulas!$A$3*2))),1)*$C49))</f>
        <v>0</v>
      </c>
      <c r="CA49" s="79"/>
      <c r="CB49" s="77"/>
      <c r="CC49" s="77"/>
      <c r="CD49" s="80">
        <f>IF($C49="",ROUND(MIN(1,IF(Input!$A$11="Weekly",CB49/(Formulas!$A$3*1),CB49/(Formulas!$A$3*2))),1),IF(TEXT(ISNUMBER($C49),"#####")="False",ROUND(MIN(1,IF(Input!$A$11="Weekly",CB49/(Formulas!$A$3*1),CB49/(Formulas!$A$3*2))),1),ROUND(MIN(1,IF(Input!$A$11="Weekly",CB49/(Formulas!$A$3*1),CB49/(Formulas!$A$3*2))),1)*$C49))</f>
        <v>0</v>
      </c>
      <c r="CE49" s="79"/>
      <c r="CF49" s="77"/>
      <c r="CG49" s="77"/>
      <c r="CH49" s="80">
        <f>IF($C49="",ROUND(MIN(1,IF(Input!$A$11="Weekly",CF49/(Formulas!$A$3*1),CF49/(Formulas!$A$3*2))),1),IF(TEXT(ISNUMBER($C49),"#####")="False",ROUND(MIN(1,IF(Input!$A$11="Weekly",CF49/(Formulas!$A$3*1),CF49/(Formulas!$A$3*2))),1),ROUND(MIN(1,IF(Input!$A$11="Weekly",CF49/(Formulas!$A$3*1),CF49/(Formulas!$A$3*2))),1)*$C49))</f>
        <v>0</v>
      </c>
      <c r="CI49" s="79"/>
      <c r="CJ49" s="77"/>
      <c r="CK49" s="77"/>
      <c r="CL49" s="80">
        <f>IF($C49="",ROUND(MIN(1,IF(Input!$A$11="Weekly",CJ49/(Formulas!$A$3*1),CJ49/(Formulas!$A$3*2))),1),IF(TEXT(ISNUMBER($C49),"#####")="False",ROUND(MIN(1,IF(Input!$A$11="Weekly",CJ49/(Formulas!$A$3*1),CJ49/(Formulas!$A$3*2))),1),ROUND(MIN(1,IF(Input!$A$11="Weekly",CJ49/(Formulas!$A$3*1),CJ49/(Formulas!$A$3*2))),1)*$C49))</f>
        <v>0</v>
      </c>
      <c r="CM49" s="79"/>
      <c r="CN49" s="77"/>
      <c r="CO49" s="77"/>
      <c r="CP49" s="80">
        <f>IF($C49="",ROUND(MIN(1,IF(Input!$A$11="Weekly",CN49/(Formulas!$A$3*1),CN49/(Formulas!$A$3*2))),1),IF(TEXT(ISNUMBER($C49),"#####")="False",ROUND(MIN(1,IF(Input!$A$11="Weekly",CN49/(Formulas!$A$3*1),CN49/(Formulas!$A$3*2))),1),ROUND(MIN(1,IF(Input!$A$11="Weekly",CN49/(Formulas!$A$3*1),CN49/(Formulas!$A$3*2))),1)*$C49))</f>
        <v>0</v>
      </c>
      <c r="CQ49" s="79"/>
      <c r="CR49" s="77"/>
      <c r="CS49" s="77"/>
      <c r="CT49" s="80">
        <f>IF($C49="",ROUND(MIN(1,IF(Input!$A$11="Weekly",CR49/(Formulas!$A$3*1),CR49/(Formulas!$A$3*2))),1),IF(TEXT(ISNUMBER($C49),"#####")="False",ROUND(MIN(1,IF(Input!$A$11="Weekly",CR49/(Formulas!$A$3*1),CR49/(Formulas!$A$3*2))),1),ROUND(MIN(1,IF(Input!$A$11="Weekly",CR49/(Formulas!$A$3*1),CR49/(Formulas!$A$3*2))),1)*$C49))</f>
        <v>0</v>
      </c>
      <c r="CU49" s="79"/>
      <c r="CV49" s="77"/>
      <c r="CW49" s="77"/>
      <c r="CX49" s="80">
        <f>IF($C49="",ROUND(MIN(1,IF(Input!$A$11="Weekly",CV49/(Formulas!$A$3*1),CV49/(Formulas!$A$3*2))),1),IF(TEXT(ISNUMBER($C49),"#####")="False",ROUND(MIN(1,IF(Input!$A$11="Weekly",CV49/(Formulas!$A$3*1),CV49/(Formulas!$A$3*2))),1),ROUND(MIN(1,IF(Input!$A$11="Weekly",CV49/(Formulas!$A$3*1),CV49/(Formulas!$A$3*2))),1)*$C49))</f>
        <v>0</v>
      </c>
      <c r="CY49" s="79"/>
      <c r="CZ49" s="77"/>
      <c r="DA49" s="77"/>
      <c r="DB49" s="80">
        <f>IF($C49="",ROUND(MIN(1,IF(Input!$A$11="Weekly",CZ49/(Formulas!$A$3*1),CZ49/(Formulas!$A$3*2))),1),IF(TEXT(ISNUMBER($C49),"#####")="False",ROUND(MIN(1,IF(Input!$A$11="Weekly",CZ49/(Formulas!$A$3*1),CZ49/(Formulas!$A$3*2))),1),ROUND(MIN(1,IF(Input!$A$11="Weekly",CZ49/(Formulas!$A$3*1),CZ49/(Formulas!$A$3*2))),1)*$C49))</f>
        <v>0</v>
      </c>
      <c r="DC49" s="79"/>
      <c r="DD49" s="77"/>
      <c r="DE49" s="77"/>
      <c r="DF49" s="80">
        <f>IF($C49="",ROUND(MIN(1,IF(Input!$A$11="Weekly",DD49/(Formulas!$A$3*1),DD49/(Formulas!$A$3*2))),1),IF(TEXT(ISNUMBER($C49),"#####")="False",ROUND(MIN(1,IF(Input!$A$11="Weekly",DD49/(Formulas!$A$3*1),DD49/(Formulas!$A$3*2))),1),ROUND(MIN(1,IF(Input!$A$11="Weekly",DD49/(Formulas!$A$3*1),DD49/(Formulas!$A$3*2))),1)*$C49))</f>
        <v>0</v>
      </c>
      <c r="DG49" s="79"/>
      <c r="DH49" s="77"/>
      <c r="DI49" s="77"/>
      <c r="DJ49" s="80">
        <f>IF($C49="",ROUND(MIN(1,IF(Input!$A$11="Weekly",DH49/(Formulas!$A$3*1),DH49/(Formulas!$A$3*2))),1),IF(TEXT(ISNUMBER($C49),"#####")="False",ROUND(MIN(1,IF(Input!$A$11="Weekly",DH49/(Formulas!$A$3*1),DH49/(Formulas!$A$3*2))),1),ROUND(MIN(1,IF(Input!$A$11="Weekly",DH49/(Formulas!$A$3*1),DH49/(Formulas!$A$3*2))),1)*$C49))</f>
        <v>0</v>
      </c>
      <c r="DK49" s="79"/>
      <c r="DL49" s="77"/>
      <c r="DM49" s="77"/>
      <c r="DN49" s="80">
        <f>IF($C49="",ROUND(MIN(1,IF(Input!$A$11="Weekly",DL49/(Formulas!$A$3*1),DL49/(Formulas!$A$3*2))),1),IF(TEXT(ISNUMBER($C49),"#####")="False",ROUND(MIN(1,IF(Input!$A$11="Weekly",DL49/(Formulas!$A$3*1),DL49/(Formulas!$A$3*2))),1),ROUND(MIN(1,IF(Input!$A$11="Weekly",DL49/(Formulas!$A$3*1),DL49/(Formulas!$A$3*2))),1)*$C49))</f>
        <v>0</v>
      </c>
      <c r="DO49" s="79"/>
      <c r="DP49" s="77"/>
      <c r="DQ49" s="77"/>
      <c r="DR49" s="80">
        <f>IF($C49="",ROUND(MIN(1,IF(Input!$A$11="Weekly",DP49/(Formulas!$A$3*1),DP49/(Formulas!$A$3*2))),1),IF(TEXT(ISNUMBER($C49),"#####")="False",ROUND(MIN(1,IF(Input!$A$11="Weekly",DP49/(Formulas!$A$3*1),DP49/(Formulas!$A$3*2))),1),ROUND(MIN(1,IF(Input!$A$11="Weekly",DP49/(Formulas!$A$3*1),DP49/(Formulas!$A$3*2))),1)*$C49))</f>
        <v>0</v>
      </c>
      <c r="DS49" s="79"/>
      <c r="DT49" s="77"/>
      <c r="DU49" s="77"/>
      <c r="DV49" s="80">
        <f>IF($C49="",ROUND(MIN(1,IF(Input!$A$11="Weekly",DT49/(Formulas!$A$3*1),DT49/(Formulas!$A$3*2))),1),IF(TEXT(ISNUMBER($C49),"#####")="False",ROUND(MIN(1,IF(Input!$A$11="Weekly",DT49/(Formulas!$A$3*1),DT49/(Formulas!$A$3*2))),1),ROUND(MIN(1,IF(Input!$A$11="Weekly",DT49/(Formulas!$A$3*1),DT49/(Formulas!$A$3*2))),1)*$C49))</f>
        <v>0</v>
      </c>
      <c r="DW49" s="79"/>
      <c r="DX49" s="77"/>
      <c r="DY49" s="77"/>
      <c r="DZ49" s="80">
        <f>IF($C49="",ROUND(MIN(1,IF(Input!$A$11="Weekly",DX49/(Formulas!$A$3*1),DX49/(Formulas!$A$3*2))),1),IF(TEXT(ISNUMBER($C49),"#####")="False",ROUND(MIN(1,IF(Input!$A$11="Weekly",DX49/(Formulas!$A$3*1),DX49/(Formulas!$A$3*2))),1),ROUND(MIN(1,IF(Input!$A$11="Weekly",DX49/(Formulas!$A$3*1),DX49/(Formulas!$A$3*2))),1)*$C49))</f>
        <v>0</v>
      </c>
      <c r="EA49" s="79"/>
      <c r="EB49" s="77"/>
      <c r="EC49" s="77"/>
      <c r="ED49" s="80">
        <f>IF($C49="",ROUND(MIN(1,IF(Input!$A$11="Weekly",EB49/(Formulas!$A$3*1),EB49/(Formulas!$A$3*2))),1),IF(TEXT(ISNUMBER($C49),"#####")="False",ROUND(MIN(1,IF(Input!$A$11="Weekly",EB49/(Formulas!$A$3*1),EB49/(Formulas!$A$3*2))),1),ROUND(MIN(1,IF(Input!$A$11="Weekly",EB49/(Formulas!$A$3*1),EB49/(Formulas!$A$3*2))),1)*$C49))</f>
        <v>0</v>
      </c>
      <c r="EE49" s="79"/>
      <c r="EF49" s="77"/>
      <c r="EG49" s="77"/>
      <c r="EH49" s="80">
        <f>IF($C49="",ROUND(MIN(1,IF(Input!$A$11="Weekly",EF49/(Formulas!$A$3*1),EF49/(Formulas!$A$3*2))),1),IF(TEXT(ISNUMBER($C49),"#####")="False",ROUND(MIN(1,IF(Input!$A$11="Weekly",EF49/(Formulas!$A$3*1),EF49/(Formulas!$A$3*2))),1),ROUND(MIN(1,IF(Input!$A$11="Weekly",EF49/(Formulas!$A$3*1),EF49/(Formulas!$A$3*2))),1)*$C49))</f>
        <v>0</v>
      </c>
      <c r="EI49" s="79"/>
      <c r="EJ49" s="77"/>
      <c r="EK49" s="77"/>
      <c r="EL49" s="80">
        <f>IF($C49="",ROUND(MIN(1,IF(Input!$A$11="Weekly",EJ49/(Formulas!$A$3*1),EJ49/(Formulas!$A$3*2))),1),IF(TEXT(ISNUMBER($C49),"#####")="False",ROUND(MIN(1,IF(Input!$A$11="Weekly",EJ49/(Formulas!$A$3*1),EJ49/(Formulas!$A$3*2))),1),ROUND(MIN(1,IF(Input!$A$11="Weekly",EJ49/(Formulas!$A$3*1),EJ49/(Formulas!$A$3*2))),1)*$C49))</f>
        <v>0</v>
      </c>
      <c r="EM49" s="79"/>
      <c r="EN49" s="77"/>
      <c r="EO49" s="77"/>
      <c r="EP49" s="80">
        <f>IF($C49="",ROUND(MIN(1,IF(Input!$A$11="Weekly",EN49/(Formulas!$A$3*1),EN49/(Formulas!$A$3*2))),1),IF(TEXT(ISNUMBER($C49),"#####")="False",ROUND(MIN(1,IF(Input!$A$11="Weekly",EN49/(Formulas!$A$3*1),EN49/(Formulas!$A$3*2))),1),ROUND(MIN(1,IF(Input!$A$11="Weekly",EN49/(Formulas!$A$3*1),EN49/(Formulas!$A$3*2))),1)*$C49))</f>
        <v>0</v>
      </c>
      <c r="EQ49" s="79"/>
      <c r="ER49" s="77"/>
      <c r="ES49" s="77"/>
      <c r="ET49" s="80">
        <f>IF($C49="",ROUND(MIN(1,IF(Input!$A$11="Weekly",ER49/(Formulas!$A$3*1),ER49/(Formulas!$A$3*2))),1),IF(TEXT(ISNUMBER($C49),"#####")="False",ROUND(MIN(1,IF(Input!$A$11="Weekly",ER49/(Formulas!$A$3*1),ER49/(Formulas!$A$3*2))),1),ROUND(MIN(1,IF(Input!$A$11="Weekly",ER49/(Formulas!$A$3*1),ER49/(Formulas!$A$3*2))),1)*$C49))</f>
        <v>0</v>
      </c>
      <c r="EU49" s="79"/>
      <c r="EV49" s="77"/>
      <c r="EW49" s="77"/>
      <c r="EX49" s="80">
        <f>IF($C49="",ROUND(MIN(1,IF(Input!$A$11="Weekly",EV49/(Formulas!$A$3*1),EV49/(Formulas!$A$3*2))),1),IF(TEXT(ISNUMBER($C49),"#####")="False",ROUND(MIN(1,IF(Input!$A$11="Weekly",EV49/(Formulas!$A$3*1),EV49/(Formulas!$A$3*2))),1),ROUND(MIN(1,IF(Input!$A$11="Weekly",EV49/(Formulas!$A$3*1),EV49/(Formulas!$A$3*2))),1)*$C49))</f>
        <v>0</v>
      </c>
      <c r="EY49" s="79"/>
      <c r="EZ49" s="77"/>
      <c r="FA49" s="77"/>
      <c r="FB49" s="80">
        <f>IF($C49="",ROUND(MIN(1,IF(Input!$A$11="Weekly",EZ49/(Formulas!$A$3*1),EZ49/(Formulas!$A$3*2))),1),IF(TEXT(ISNUMBER($C49),"#####")="False",ROUND(MIN(1,IF(Input!$A$11="Weekly",EZ49/(Formulas!$A$3*1),EZ49/(Formulas!$A$3*2))),1),ROUND(MIN(1,IF(Input!$A$11="Weekly",EZ49/(Formulas!$A$3*1),EZ49/(Formulas!$A$3*2))),1)*$C49))</f>
        <v>0</v>
      </c>
      <c r="FC49" s="79"/>
      <c r="FD49" s="77"/>
      <c r="FE49" s="77"/>
      <c r="FF49" s="80">
        <f>IF($C49="",ROUND(MIN(1,IF(Input!$A$11="Weekly",FD49/(Formulas!$A$3*1),FD49/(Formulas!$A$3*2))),1),IF(TEXT(ISNUMBER($C49),"#####")="False",ROUND(MIN(1,IF(Input!$A$11="Weekly",FD49/(Formulas!$A$3*1),FD49/(Formulas!$A$3*2))),1),ROUND(MIN(1,IF(Input!$A$11="Weekly",FD49/(Formulas!$A$3*1),FD49/(Formulas!$A$3*2))),1)*$C49))</f>
        <v>0</v>
      </c>
      <c r="FG49" s="79"/>
      <c r="FH49" s="77"/>
      <c r="FI49" s="77"/>
      <c r="FJ49" s="80">
        <f>IF($C49="",ROUND(MIN(1,IF(Input!$A$11="Weekly",FH49/(Formulas!$A$3*1),FH49/(Formulas!$A$3*2))),1),IF(TEXT(ISNUMBER($C49),"#####")="False",ROUND(MIN(1,IF(Input!$A$11="Weekly",FH49/(Formulas!$A$3*1),FH49/(Formulas!$A$3*2))),1),ROUND(MIN(1,IF(Input!$A$11="Weekly",FH49/(Formulas!$A$3*1),FH49/(Formulas!$A$3*2))),1)*$C49))</f>
        <v>0</v>
      </c>
      <c r="FK49" s="79"/>
      <c r="FL49" s="77"/>
      <c r="FM49" s="77"/>
      <c r="FN49" s="80">
        <f>IF($C49="",ROUND(MIN(1,IF(Input!$A$11="Weekly",FL49/(Formulas!$A$3*1),FL49/(Formulas!$A$3*2))),1),IF(TEXT(ISNUMBER($C49),"#####")="False",ROUND(MIN(1,IF(Input!$A$11="Weekly",FL49/(Formulas!$A$3*1),FL49/(Formulas!$A$3*2))),1),ROUND(MIN(1,IF(Input!$A$11="Weekly",FL49/(Formulas!$A$3*1),FL49/(Formulas!$A$3*2))),1)*$C49))</f>
        <v>0</v>
      </c>
      <c r="FO49" s="79"/>
      <c r="FP49" s="77"/>
      <c r="FQ49" s="77"/>
      <c r="FR49" s="80">
        <f>IF($C49="",ROUND(MIN(1,IF(Input!$A$11="Weekly",FP49/(Formulas!$A$3*1),FP49/(Formulas!$A$3*2))),1),IF(TEXT(ISNUMBER($C49),"#####")="False",ROUND(MIN(1,IF(Input!$A$11="Weekly",FP49/(Formulas!$A$3*1),FP49/(Formulas!$A$3*2))),1),ROUND(MIN(1,IF(Input!$A$11="Weekly",FP49/(Formulas!$A$3*1),FP49/(Formulas!$A$3*2))),1)*$C49))</f>
        <v>0</v>
      </c>
      <c r="FS49" s="79"/>
      <c r="FT49" s="77"/>
      <c r="FU49" s="77"/>
      <c r="FV49" s="80">
        <f>IF($C49="",ROUND(MIN(1,IF(Input!$A$11="Weekly",FT49/(Formulas!$A$3*1),FT49/(Formulas!$A$3*2))),1),IF(TEXT(ISNUMBER($C49),"#####")="False",ROUND(MIN(1,IF(Input!$A$11="Weekly",FT49/(Formulas!$A$3*1),FT49/(Formulas!$A$3*2))),1),ROUND(MIN(1,IF(Input!$A$11="Weekly",FT49/(Formulas!$A$3*1),FT49/(Formulas!$A$3*2))),1)*$C49))</f>
        <v>0</v>
      </c>
      <c r="FW49" s="79"/>
      <c r="FX49" s="77"/>
      <c r="FY49" s="77"/>
      <c r="FZ49" s="80">
        <f>IF($C49="",ROUND(MIN(1,IF(Input!$A$11="Weekly",FX49/(Formulas!$A$3*1),FX49/(Formulas!$A$3*2))),1),IF(TEXT(ISNUMBER($C49),"#####")="False",ROUND(MIN(1,IF(Input!$A$11="Weekly",FX49/(Formulas!$A$3*1),FX49/(Formulas!$A$3*2))),1),ROUND(MIN(1,IF(Input!$A$11="Weekly",FX49/(Formulas!$A$3*1),FX49/(Formulas!$A$3*2))),1)*$C49))</f>
        <v>0</v>
      </c>
      <c r="GA49" s="79"/>
      <c r="GB49" s="77"/>
      <c r="GC49" s="77"/>
      <c r="GD49" s="80">
        <f>IF($C49="",ROUND(MIN(1,IF(Input!$A$11="Weekly",GB49/(Formulas!$A$3*1),GB49/(Formulas!$A$3*2))),1),IF(TEXT(ISNUMBER($C49),"#####")="False",ROUND(MIN(1,IF(Input!$A$11="Weekly",GB49/(Formulas!$A$3*1),GB49/(Formulas!$A$3*2))),1),ROUND(MIN(1,IF(Input!$A$11="Weekly",GB49/(Formulas!$A$3*1),GB49/(Formulas!$A$3*2))),1)*$C49))</f>
        <v>0</v>
      </c>
      <c r="GE49" s="79"/>
      <c r="GF49" s="77"/>
      <c r="GG49" s="77"/>
      <c r="GH49" s="80">
        <f>IF($C49="",ROUND(MIN(1,IF(Input!$A$11="Weekly",GF49/(Formulas!$A$3*1),GF49/(Formulas!$A$3*2))),1),IF(TEXT(ISNUMBER($C49),"#####")="False",ROUND(MIN(1,IF(Input!$A$11="Weekly",GF49/(Formulas!$A$3*1),GF49/(Formulas!$A$3*2))),1),ROUND(MIN(1,IF(Input!$A$11="Weekly",GF49/(Formulas!$A$3*1),GF49/(Formulas!$A$3*2))),1)*$C49))</f>
        <v>0</v>
      </c>
      <c r="GI49" s="79"/>
      <c r="GJ49" s="77"/>
      <c r="GK49" s="77"/>
      <c r="GL49" s="80">
        <f>IF($C49="",ROUND(MIN(1,IF(Input!$A$11="Weekly",GJ49/(Formulas!$A$3*1),GJ49/(Formulas!$A$3*2))),1),IF(TEXT(ISNUMBER($C49),"#####")="False",ROUND(MIN(1,IF(Input!$A$11="Weekly",GJ49/(Formulas!$A$3*1),GJ49/(Formulas!$A$3*2))),1),ROUND(MIN(1,IF(Input!$A$11="Weekly",GJ49/(Formulas!$A$3*1),GJ49/(Formulas!$A$3*2))),1)*$C49))</f>
        <v>0</v>
      </c>
      <c r="GM49" s="79"/>
      <c r="GN49" s="77"/>
      <c r="GO49" s="77"/>
      <c r="GP49" s="80">
        <f>IF($C49="",ROUND(MIN(1,IF(Input!$A$11="Weekly",GN49/(Formulas!$A$3*1),GN49/(Formulas!$A$3*2))),1),IF(TEXT(ISNUMBER($C49),"#####")="False",ROUND(MIN(1,IF(Input!$A$11="Weekly",GN49/(Formulas!$A$3*1),GN49/(Formulas!$A$3*2))),1),ROUND(MIN(1,IF(Input!$A$11="Weekly",GN49/(Formulas!$A$3*1),GN49/(Formulas!$A$3*2))),1)*$C49))</f>
        <v>0</v>
      </c>
      <c r="GQ49" s="79"/>
      <c r="GR49" s="77"/>
      <c r="GS49" s="77"/>
      <c r="GT49" s="80">
        <f>IF($C49="",ROUND(MIN(1,IF(Input!$A$11="Weekly",GR49/(Formulas!$A$3*1),GR49/(Formulas!$A$3*2))),1),IF(TEXT(ISNUMBER($C49),"#####")="False",ROUND(MIN(1,IF(Input!$A$11="Weekly",GR49/(Formulas!$A$3*1),GR49/(Formulas!$A$3*2))),1),ROUND(MIN(1,IF(Input!$A$11="Weekly",GR49/(Formulas!$A$3*1),GR49/(Formulas!$A$3*2))),1)*$C49))</f>
        <v>0</v>
      </c>
      <c r="GU49" s="79"/>
      <c r="GV49" s="77"/>
      <c r="GW49" s="77"/>
      <c r="GX49" s="80">
        <f>IF($C49="",ROUND(MIN(1,IF(Input!$A$11="Weekly",GV49/(Formulas!$A$3*1),GV49/(Formulas!$A$3*2))),1),IF(TEXT(ISNUMBER($C49),"#####")="False",ROUND(MIN(1,IF(Input!$A$11="Weekly",GV49/(Formulas!$A$3*1),GV49/(Formulas!$A$3*2))),1),ROUND(MIN(1,IF(Input!$A$11="Weekly",GV49/(Formulas!$A$3*1),GV49/(Formulas!$A$3*2))),1)*$C49))</f>
        <v>0</v>
      </c>
      <c r="GY49" s="79"/>
      <c r="GZ49" s="77"/>
      <c r="HA49" s="77"/>
      <c r="HB49" s="80">
        <f>IF($C49="",ROUND(MIN(1,IF(Input!$A$11="Weekly",GZ49/(Formulas!$A$3*1),GZ49/(Formulas!$A$3*2))),1),IF(TEXT(ISNUMBER($C49),"#####")="False",ROUND(MIN(1,IF(Input!$A$11="Weekly",GZ49/(Formulas!$A$3*1),GZ49/(Formulas!$A$3*2))),1),ROUND(MIN(1,IF(Input!$A$11="Weekly",GZ49/(Formulas!$A$3*1),GZ49/(Formulas!$A$3*2))),1)*$C49))</f>
        <v>0</v>
      </c>
      <c r="HC49" s="79"/>
      <c r="HD49" s="77"/>
      <c r="HE49" s="77"/>
      <c r="HF49" s="80">
        <f>IF($C49="",ROUND(MIN(1,IF(Input!$A$11="Weekly",HD49/(Formulas!$A$3*1),HD49/(Formulas!$A$3*2))),1),IF(TEXT(ISNUMBER($C49),"#####")="False",ROUND(MIN(1,IF(Input!$A$11="Weekly",HD49/(Formulas!$A$3*1),HD49/(Formulas!$A$3*2))),1),ROUND(MIN(1,IF(Input!$A$11="Weekly",HD49/(Formulas!$A$3*1),HD49/(Formulas!$A$3*2))),1)*$C49))</f>
        <v>0</v>
      </c>
      <c r="HG49" s="79"/>
      <c r="HH49" s="35"/>
      <c r="HI49" s="35">
        <f t="shared" si="0"/>
        <v>0</v>
      </c>
      <c r="HJ49" s="35"/>
      <c r="HK49" s="35">
        <f t="shared" si="1"/>
        <v>0</v>
      </c>
      <c r="HL49" s="35"/>
      <c r="HM49" s="35">
        <f t="shared" si="2"/>
        <v>0</v>
      </c>
      <c r="HN49" s="35"/>
      <c r="HO49" s="35">
        <f t="shared" si="3"/>
        <v>0</v>
      </c>
      <c r="HP49" s="35"/>
      <c r="HQ49" s="35"/>
      <c r="HR49" s="35"/>
      <c r="HS49" s="35"/>
      <c r="HT49" s="35"/>
    </row>
    <row r="50" spans="1:228" x14ac:dyDescent="0.25">
      <c r="B50" s="74"/>
      <c r="D50" s="77"/>
      <c r="E50" s="77"/>
      <c r="F50" s="80">
        <f>IF($C50="",ROUND(MIN(1,IF(Input!$A$11="Weekly",D50/(Formulas!$A$3*1),D50/(Formulas!$A$3*2))),1),IF(TEXT(ISNUMBER($C50),"#####")="False",ROUND(MIN(1,IF(Input!$A$11="Weekly",D50/(Formulas!$A$3*1),D50/(Formulas!$A$3*2))),1),ROUND(MIN(1,IF(Input!$A$11="Weekly",D50/(Formulas!$A$3*1),D50/(Formulas!$A$3*2))),1)*$C50))</f>
        <v>0</v>
      </c>
      <c r="G50" s="101"/>
      <c r="H50" s="77"/>
      <c r="I50" s="77"/>
      <c r="J50" s="80">
        <f>IF($C50="",ROUND(MIN(1,IF(Input!$A$11="Weekly",H50/(Formulas!$A$3*1),H50/(Formulas!$A$3*2))),1),IF(TEXT(ISNUMBER($C50),"#####")="False",ROUND(MIN(1,IF(Input!$A$11="Weekly",H50/(Formulas!$A$3*1),H50/(Formulas!$A$3*2))),1),ROUND(MIN(1,IF(Input!$A$11="Weekly",H50/(Formulas!$A$3*1),H50/(Formulas!$A$3*2))),1)*$C50))</f>
        <v>0</v>
      </c>
      <c r="K50" s="101"/>
      <c r="L50" s="77"/>
      <c r="M50" s="77"/>
      <c r="N50" s="80">
        <f>IF($C50="",ROUND(MIN(1,IF(Input!$A$11="Weekly",L50/(Formulas!$A$3*1),L50/(Formulas!$A$3*2))),1),IF(TEXT(ISNUMBER($C50),"#####")="False",ROUND(MIN(1,IF(Input!$A$11="Weekly",L50/(Formulas!$A$3*1),L50/(Formulas!$A$3*2))),1),ROUND(MIN(1,IF(Input!$A$11="Weekly",L50/(Formulas!$A$3*1),L50/(Formulas!$A$3*2))),1)*$C50))</f>
        <v>0</v>
      </c>
      <c r="O50" s="101"/>
      <c r="P50" s="77"/>
      <c r="Q50" s="77"/>
      <c r="R50" s="80">
        <f>IF($C50="",ROUND(MIN(1,IF(Input!$A$11="Weekly",P50/(Formulas!$A$3*1),P50/(Formulas!$A$3*2))),1),IF(TEXT(ISNUMBER($C50),"#####")="False",ROUND(MIN(1,IF(Input!$A$11="Weekly",P50/(Formulas!$A$3*1),P50/(Formulas!$A$3*2))),1),ROUND(MIN(1,IF(Input!$A$11="Weekly",P50/(Formulas!$A$3*1),P50/(Formulas!$A$3*2))),1)*$C50))</f>
        <v>0</v>
      </c>
      <c r="S50" s="101"/>
      <c r="T50" s="77"/>
      <c r="U50" s="77"/>
      <c r="V50" s="80">
        <f>IF($C50="",ROUND(MIN(1,IF(Input!$A$11="Weekly",T50/(Formulas!$A$3*1),T50/(Formulas!$A$3*2))),1),IF(TEXT(ISNUMBER($C50),"#####")="False",ROUND(MIN(1,IF(Input!$A$11="Weekly",T50/(Formulas!$A$3*1),T50/(Formulas!$A$3*2))),1),ROUND(MIN(1,IF(Input!$A$11="Weekly",T50/(Formulas!$A$3*1),T50/(Formulas!$A$3*2))),1)*$C50))</f>
        <v>0</v>
      </c>
      <c r="W50" s="79"/>
      <c r="X50" s="77"/>
      <c r="Y50" s="77"/>
      <c r="Z50" s="80">
        <f>IF($C50="",ROUND(MIN(1,IF(Input!$A$11="Weekly",X50/(Formulas!$A$3*1),X50/(Formulas!$A$3*2))),1),IF(TEXT(ISNUMBER($C50),"#####")="False",ROUND(MIN(1,IF(Input!$A$11="Weekly",X50/(Formulas!$A$3*1),X50/(Formulas!$A$3*2))),1),ROUND(MIN(1,IF(Input!$A$11="Weekly",X50/(Formulas!$A$3*1),X50/(Formulas!$A$3*2))),1)*$C50))</f>
        <v>0</v>
      </c>
      <c r="AA50" s="101"/>
      <c r="AB50" s="77"/>
      <c r="AC50" s="77"/>
      <c r="AD50" s="80">
        <f>IF($C50="",ROUND(MIN(1,IF(Input!$A$11="Weekly",AB50/(Formulas!$A$3*1),AB50/(Formulas!$A$3*2))),1),IF(TEXT(ISNUMBER($C50),"#####")="False",ROUND(MIN(1,IF(Input!$A$11="Weekly",AB50/(Formulas!$A$3*1),AB50/(Formulas!$A$3*2))),1),ROUND(MIN(1,IF(Input!$A$11="Weekly",AB50/(Formulas!$A$3*1),AB50/(Formulas!$A$3*2))),1)*$C50))</f>
        <v>0</v>
      </c>
      <c r="AE50" s="101"/>
      <c r="AF50" s="77"/>
      <c r="AG50" s="77"/>
      <c r="AH50" s="80">
        <f>IF($C50="",ROUND(MIN(1,IF(Input!$A$11="Weekly",AF50/(Formulas!$A$3*1),AF50/(Formulas!$A$3*2))),1),IF(TEXT(ISNUMBER($C50),"#####")="False",ROUND(MIN(1,IF(Input!$A$11="Weekly",AF50/(Formulas!$A$3*1),AF50/(Formulas!$A$3*2))),1),ROUND(MIN(1,IF(Input!$A$11="Weekly",AF50/(Formulas!$A$3*1),AF50/(Formulas!$A$3*2))),1)*$C50))</f>
        <v>0</v>
      </c>
      <c r="AI50" s="101"/>
      <c r="AJ50" s="77"/>
      <c r="AK50" s="77"/>
      <c r="AL50" s="80">
        <f>IF($C50="",ROUND(MIN(1,IF(Input!$A$11="Weekly",AJ50/(Formulas!$A$3*1),AJ50/(Formulas!$A$3*2))),1),IF(TEXT(ISNUMBER($C50),"#####")="False",ROUND(MIN(1,IF(Input!$A$11="Weekly",AJ50/(Formulas!$A$3*1),AJ50/(Formulas!$A$3*2))),1),ROUND(MIN(1,IF(Input!$A$11="Weekly",AJ50/(Formulas!$A$3*1),AJ50/(Formulas!$A$3*2))),1)*$C50))</f>
        <v>0</v>
      </c>
      <c r="AM50" s="79"/>
      <c r="AN50" s="77"/>
      <c r="AO50" s="77"/>
      <c r="AP50" s="80">
        <f>IF($C50="",ROUND(MIN(1,IF(Input!$A$11="Weekly",AN50/(Formulas!$A$3*1),AN50/(Formulas!$A$3*2))),1),IF(TEXT(ISNUMBER($C50),"#####")="False",ROUND(MIN(1,IF(Input!$A$11="Weekly",AN50/(Formulas!$A$3*1),AN50/(Formulas!$A$3*2))),1),ROUND(MIN(1,IF(Input!$A$11="Weekly",AN50/(Formulas!$A$3*1),AN50/(Formulas!$A$3*2))),1)*$C50))</f>
        <v>0</v>
      </c>
      <c r="AQ50" s="79"/>
      <c r="AR50" s="77"/>
      <c r="AS50" s="77"/>
      <c r="AT50" s="80">
        <f>IF($C50="",ROUND(MIN(1,IF(Input!$A$11="Weekly",AR50/(Formulas!$A$3*1),AR50/(Formulas!$A$3*2))),1),IF(TEXT(ISNUMBER($C50),"#####")="False",ROUND(MIN(1,IF(Input!$A$11="Weekly",AR50/(Formulas!$A$3*1),AR50/(Formulas!$A$3*2))),1),ROUND(MIN(1,IF(Input!$A$11="Weekly",AR50/(Formulas!$A$3*1),AR50/(Formulas!$A$3*2))),1)*$C50))</f>
        <v>0</v>
      </c>
      <c r="AU50" s="79"/>
      <c r="AV50" s="77"/>
      <c r="AW50" s="77"/>
      <c r="AX50" s="80">
        <f>IF($C50="",ROUND(MIN(1,IF(Input!$A$11="Weekly",AV50/(Formulas!$A$3*1),AV50/(Formulas!$A$3*2))),1),IF(TEXT(ISNUMBER($C50),"#####")="False",ROUND(MIN(1,IF(Input!$A$11="Weekly",AV50/(Formulas!$A$3*1),AV50/(Formulas!$A$3*2))),1),ROUND(MIN(1,IF(Input!$A$11="Weekly",AV50/(Formulas!$A$3*1),AV50/(Formulas!$A$3*2))),1)*$C50))</f>
        <v>0</v>
      </c>
      <c r="AY50" s="79"/>
      <c r="AZ50" s="77"/>
      <c r="BA50" s="77"/>
      <c r="BB50" s="80">
        <f>IF($C50="",ROUND(MIN(1,IF(Input!$A$11="Weekly",AZ50/(Formulas!$A$3*1),AZ50/(Formulas!$A$3*2))),1),IF(TEXT(ISNUMBER($C50),"#####")="False",ROUND(MIN(1,IF(Input!$A$11="Weekly",AZ50/(Formulas!$A$3*1),AZ50/(Formulas!$A$3*2))),1),ROUND(MIN(1,IF(Input!$A$11="Weekly",AZ50/(Formulas!$A$3*1),AZ50/(Formulas!$A$3*2))),1)*$C50))</f>
        <v>0</v>
      </c>
      <c r="BC50" s="79"/>
      <c r="BD50" s="77"/>
      <c r="BE50" s="77"/>
      <c r="BF50" s="80">
        <f>IF($C50="",ROUND(MIN(1,IF(Input!$A$11="Weekly",BD50/(Formulas!$A$3*1),BD50/(Formulas!$A$3*2))),1),IF(TEXT(ISNUMBER($C50),"#####")="False",ROUND(MIN(1,IF(Input!$A$11="Weekly",BD50/(Formulas!$A$3*1),BD50/(Formulas!$A$3*2))),1),ROUND(MIN(1,IF(Input!$A$11="Weekly",BD50/(Formulas!$A$3*1),BD50/(Formulas!$A$3*2))),1)*$C50))</f>
        <v>0</v>
      </c>
      <c r="BG50" s="79"/>
      <c r="BH50" s="77"/>
      <c r="BI50" s="77"/>
      <c r="BJ50" s="80">
        <f>IF($C50="",ROUND(MIN(1,IF(Input!$A$11="Weekly",BH50/(Formulas!$A$3*1),BH50/(Formulas!$A$3*2))),1),IF(TEXT(ISNUMBER($C50),"#####")="False",ROUND(MIN(1,IF(Input!$A$11="Weekly",BH50/(Formulas!$A$3*1),BH50/(Formulas!$A$3*2))),1),ROUND(MIN(1,IF(Input!$A$11="Weekly",BH50/(Formulas!$A$3*1),BH50/(Formulas!$A$3*2))),1)*$C50))</f>
        <v>0</v>
      </c>
      <c r="BK50" s="79"/>
      <c r="BL50" s="77"/>
      <c r="BM50" s="77"/>
      <c r="BN50" s="80">
        <f>IF($C50="",ROUND(MIN(1,IF(Input!$A$11="Weekly",BL50/(Formulas!$A$3*1),BL50/(Formulas!$A$3*2))),1),IF(TEXT(ISNUMBER($C50),"#####")="False",ROUND(MIN(1,IF(Input!$A$11="Weekly",BL50/(Formulas!$A$3*1),BL50/(Formulas!$A$3*2))),1),ROUND(MIN(1,IF(Input!$A$11="Weekly",BL50/(Formulas!$A$3*1),BL50/(Formulas!$A$3*2))),1)*$C50))</f>
        <v>0</v>
      </c>
      <c r="BO50" s="79"/>
      <c r="BP50" s="77"/>
      <c r="BQ50" s="77"/>
      <c r="BR50" s="80">
        <f>IF($C50="",ROUND(MIN(1,IF(Input!$A$11="Weekly",BP50/(Formulas!$A$3*1),BP50/(Formulas!$A$3*2))),1),IF(TEXT(ISNUMBER($C50),"#####")="False",ROUND(MIN(1,IF(Input!$A$11="Weekly",BP50/(Formulas!$A$3*1),BP50/(Formulas!$A$3*2))),1),ROUND(MIN(1,IF(Input!$A$11="Weekly",BP50/(Formulas!$A$3*1),BP50/(Formulas!$A$3*2))),1)*$C50))</f>
        <v>0</v>
      </c>
      <c r="BS50" s="79"/>
      <c r="BT50" s="77"/>
      <c r="BU50" s="77"/>
      <c r="BV50" s="80">
        <f>IF($C50="",ROUND(MIN(1,IF(Input!$A$11="Weekly",BT50/(Formulas!$A$3*1),BT50/(Formulas!$A$3*2))),1),IF(TEXT(ISNUMBER($C50),"#####")="False",ROUND(MIN(1,IF(Input!$A$11="Weekly",BT50/(Formulas!$A$3*1),BT50/(Formulas!$A$3*2))),1),ROUND(MIN(1,IF(Input!$A$11="Weekly",BT50/(Formulas!$A$3*1),BT50/(Formulas!$A$3*2))),1)*$C50))</f>
        <v>0</v>
      </c>
      <c r="BW50" s="79"/>
      <c r="BX50" s="77"/>
      <c r="BY50" s="77"/>
      <c r="BZ50" s="80">
        <f>IF($C50="",ROUND(MIN(1,IF(Input!$A$11="Weekly",BX50/(Formulas!$A$3*1),BX50/(Formulas!$A$3*2))),1),IF(TEXT(ISNUMBER($C50),"#####")="False",ROUND(MIN(1,IF(Input!$A$11="Weekly",BX50/(Formulas!$A$3*1),BX50/(Formulas!$A$3*2))),1),ROUND(MIN(1,IF(Input!$A$11="Weekly",BX50/(Formulas!$A$3*1),BX50/(Formulas!$A$3*2))),1)*$C50))</f>
        <v>0</v>
      </c>
      <c r="CA50" s="79"/>
      <c r="CB50" s="77"/>
      <c r="CC50" s="77"/>
      <c r="CD50" s="80">
        <f>IF($C50="",ROUND(MIN(1,IF(Input!$A$11="Weekly",CB50/(Formulas!$A$3*1),CB50/(Formulas!$A$3*2))),1),IF(TEXT(ISNUMBER($C50),"#####")="False",ROUND(MIN(1,IF(Input!$A$11="Weekly",CB50/(Formulas!$A$3*1),CB50/(Formulas!$A$3*2))),1),ROUND(MIN(1,IF(Input!$A$11="Weekly",CB50/(Formulas!$A$3*1),CB50/(Formulas!$A$3*2))),1)*$C50))</f>
        <v>0</v>
      </c>
      <c r="CE50" s="79"/>
      <c r="CF50" s="77"/>
      <c r="CG50" s="77"/>
      <c r="CH50" s="80">
        <f>IF($C50="",ROUND(MIN(1,IF(Input!$A$11="Weekly",CF50/(Formulas!$A$3*1),CF50/(Formulas!$A$3*2))),1),IF(TEXT(ISNUMBER($C50),"#####")="False",ROUND(MIN(1,IF(Input!$A$11="Weekly",CF50/(Formulas!$A$3*1),CF50/(Formulas!$A$3*2))),1),ROUND(MIN(1,IF(Input!$A$11="Weekly",CF50/(Formulas!$A$3*1),CF50/(Formulas!$A$3*2))),1)*$C50))</f>
        <v>0</v>
      </c>
      <c r="CI50" s="79"/>
      <c r="CJ50" s="77"/>
      <c r="CK50" s="77"/>
      <c r="CL50" s="80">
        <f>IF($C50="",ROUND(MIN(1,IF(Input!$A$11="Weekly",CJ50/(Formulas!$A$3*1),CJ50/(Formulas!$A$3*2))),1),IF(TEXT(ISNUMBER($C50),"#####")="False",ROUND(MIN(1,IF(Input!$A$11="Weekly",CJ50/(Formulas!$A$3*1),CJ50/(Formulas!$A$3*2))),1),ROUND(MIN(1,IF(Input!$A$11="Weekly",CJ50/(Formulas!$A$3*1),CJ50/(Formulas!$A$3*2))),1)*$C50))</f>
        <v>0</v>
      </c>
      <c r="CM50" s="79"/>
      <c r="CN50" s="77"/>
      <c r="CO50" s="77"/>
      <c r="CP50" s="80">
        <f>IF($C50="",ROUND(MIN(1,IF(Input!$A$11="Weekly",CN50/(Formulas!$A$3*1),CN50/(Formulas!$A$3*2))),1),IF(TEXT(ISNUMBER($C50),"#####")="False",ROUND(MIN(1,IF(Input!$A$11="Weekly",CN50/(Formulas!$A$3*1),CN50/(Formulas!$A$3*2))),1),ROUND(MIN(1,IF(Input!$A$11="Weekly",CN50/(Formulas!$A$3*1),CN50/(Formulas!$A$3*2))),1)*$C50))</f>
        <v>0</v>
      </c>
      <c r="CQ50" s="79"/>
      <c r="CR50" s="77"/>
      <c r="CS50" s="77"/>
      <c r="CT50" s="80">
        <f>IF($C50="",ROUND(MIN(1,IF(Input!$A$11="Weekly",CR50/(Formulas!$A$3*1),CR50/(Formulas!$A$3*2))),1),IF(TEXT(ISNUMBER($C50),"#####")="False",ROUND(MIN(1,IF(Input!$A$11="Weekly",CR50/(Formulas!$A$3*1),CR50/(Formulas!$A$3*2))),1),ROUND(MIN(1,IF(Input!$A$11="Weekly",CR50/(Formulas!$A$3*1),CR50/(Formulas!$A$3*2))),1)*$C50))</f>
        <v>0</v>
      </c>
      <c r="CU50" s="79"/>
      <c r="CV50" s="77"/>
      <c r="CW50" s="77"/>
      <c r="CX50" s="80">
        <f>IF($C50="",ROUND(MIN(1,IF(Input!$A$11="Weekly",CV50/(Formulas!$A$3*1),CV50/(Formulas!$A$3*2))),1),IF(TEXT(ISNUMBER($C50),"#####")="False",ROUND(MIN(1,IF(Input!$A$11="Weekly",CV50/(Formulas!$A$3*1),CV50/(Formulas!$A$3*2))),1),ROUND(MIN(1,IF(Input!$A$11="Weekly",CV50/(Formulas!$A$3*1),CV50/(Formulas!$A$3*2))),1)*$C50))</f>
        <v>0</v>
      </c>
      <c r="CY50" s="79"/>
      <c r="CZ50" s="77"/>
      <c r="DA50" s="77"/>
      <c r="DB50" s="80">
        <f>IF($C50="",ROUND(MIN(1,IF(Input!$A$11="Weekly",CZ50/(Formulas!$A$3*1),CZ50/(Formulas!$A$3*2))),1),IF(TEXT(ISNUMBER($C50),"#####")="False",ROUND(MIN(1,IF(Input!$A$11="Weekly",CZ50/(Formulas!$A$3*1),CZ50/(Formulas!$A$3*2))),1),ROUND(MIN(1,IF(Input!$A$11="Weekly",CZ50/(Formulas!$A$3*1),CZ50/(Formulas!$A$3*2))),1)*$C50))</f>
        <v>0</v>
      </c>
      <c r="DC50" s="79"/>
      <c r="DD50" s="77"/>
      <c r="DE50" s="77"/>
      <c r="DF50" s="80">
        <f>IF($C50="",ROUND(MIN(1,IF(Input!$A$11="Weekly",DD50/(Formulas!$A$3*1),DD50/(Formulas!$A$3*2))),1),IF(TEXT(ISNUMBER($C50),"#####")="False",ROUND(MIN(1,IF(Input!$A$11="Weekly",DD50/(Formulas!$A$3*1),DD50/(Formulas!$A$3*2))),1),ROUND(MIN(1,IF(Input!$A$11="Weekly",DD50/(Formulas!$A$3*1),DD50/(Formulas!$A$3*2))),1)*$C50))</f>
        <v>0</v>
      </c>
      <c r="DG50" s="79"/>
      <c r="DH50" s="77"/>
      <c r="DI50" s="77"/>
      <c r="DJ50" s="80">
        <f>IF($C50="",ROUND(MIN(1,IF(Input!$A$11="Weekly",DH50/(Formulas!$A$3*1),DH50/(Formulas!$A$3*2))),1),IF(TEXT(ISNUMBER($C50),"#####")="False",ROUND(MIN(1,IF(Input!$A$11="Weekly",DH50/(Formulas!$A$3*1),DH50/(Formulas!$A$3*2))),1),ROUND(MIN(1,IF(Input!$A$11="Weekly",DH50/(Formulas!$A$3*1),DH50/(Formulas!$A$3*2))),1)*$C50))</f>
        <v>0</v>
      </c>
      <c r="DK50" s="79"/>
      <c r="DL50" s="77"/>
      <c r="DM50" s="77"/>
      <c r="DN50" s="80">
        <f>IF($C50="",ROUND(MIN(1,IF(Input!$A$11="Weekly",DL50/(Formulas!$A$3*1),DL50/(Formulas!$A$3*2))),1),IF(TEXT(ISNUMBER($C50),"#####")="False",ROUND(MIN(1,IF(Input!$A$11="Weekly",DL50/(Formulas!$A$3*1),DL50/(Formulas!$A$3*2))),1),ROUND(MIN(1,IF(Input!$A$11="Weekly",DL50/(Formulas!$A$3*1),DL50/(Formulas!$A$3*2))),1)*$C50))</f>
        <v>0</v>
      </c>
      <c r="DO50" s="79"/>
      <c r="DP50" s="77"/>
      <c r="DQ50" s="77"/>
      <c r="DR50" s="80">
        <f>IF($C50="",ROUND(MIN(1,IF(Input!$A$11="Weekly",DP50/(Formulas!$A$3*1),DP50/(Formulas!$A$3*2))),1),IF(TEXT(ISNUMBER($C50),"#####")="False",ROUND(MIN(1,IF(Input!$A$11="Weekly",DP50/(Formulas!$A$3*1),DP50/(Formulas!$A$3*2))),1),ROUND(MIN(1,IF(Input!$A$11="Weekly",DP50/(Formulas!$A$3*1),DP50/(Formulas!$A$3*2))),1)*$C50))</f>
        <v>0</v>
      </c>
      <c r="DS50" s="79"/>
      <c r="DT50" s="77"/>
      <c r="DU50" s="77"/>
      <c r="DV50" s="80">
        <f>IF($C50="",ROUND(MIN(1,IF(Input!$A$11="Weekly",DT50/(Formulas!$A$3*1),DT50/(Formulas!$A$3*2))),1),IF(TEXT(ISNUMBER($C50),"#####")="False",ROUND(MIN(1,IF(Input!$A$11="Weekly",DT50/(Formulas!$A$3*1),DT50/(Formulas!$A$3*2))),1),ROUND(MIN(1,IF(Input!$A$11="Weekly",DT50/(Formulas!$A$3*1),DT50/(Formulas!$A$3*2))),1)*$C50))</f>
        <v>0</v>
      </c>
      <c r="DW50" s="79"/>
      <c r="DX50" s="77"/>
      <c r="DY50" s="77"/>
      <c r="DZ50" s="80">
        <f>IF($C50="",ROUND(MIN(1,IF(Input!$A$11="Weekly",DX50/(Formulas!$A$3*1),DX50/(Formulas!$A$3*2))),1),IF(TEXT(ISNUMBER($C50),"#####")="False",ROUND(MIN(1,IF(Input!$A$11="Weekly",DX50/(Formulas!$A$3*1),DX50/(Formulas!$A$3*2))),1),ROUND(MIN(1,IF(Input!$A$11="Weekly",DX50/(Formulas!$A$3*1),DX50/(Formulas!$A$3*2))),1)*$C50))</f>
        <v>0</v>
      </c>
      <c r="EA50" s="79"/>
      <c r="EB50" s="77"/>
      <c r="EC50" s="77"/>
      <c r="ED50" s="80">
        <f>IF($C50="",ROUND(MIN(1,IF(Input!$A$11="Weekly",EB50/(Formulas!$A$3*1),EB50/(Formulas!$A$3*2))),1),IF(TEXT(ISNUMBER($C50),"#####")="False",ROUND(MIN(1,IF(Input!$A$11="Weekly",EB50/(Formulas!$A$3*1),EB50/(Formulas!$A$3*2))),1),ROUND(MIN(1,IF(Input!$A$11="Weekly",EB50/(Formulas!$A$3*1),EB50/(Formulas!$A$3*2))),1)*$C50))</f>
        <v>0</v>
      </c>
      <c r="EE50" s="79"/>
      <c r="EF50" s="77"/>
      <c r="EG50" s="77"/>
      <c r="EH50" s="80">
        <f>IF($C50="",ROUND(MIN(1,IF(Input!$A$11="Weekly",EF50/(Formulas!$A$3*1),EF50/(Formulas!$A$3*2))),1),IF(TEXT(ISNUMBER($C50),"#####")="False",ROUND(MIN(1,IF(Input!$A$11="Weekly",EF50/(Formulas!$A$3*1),EF50/(Formulas!$A$3*2))),1),ROUND(MIN(1,IF(Input!$A$11="Weekly",EF50/(Formulas!$A$3*1),EF50/(Formulas!$A$3*2))),1)*$C50))</f>
        <v>0</v>
      </c>
      <c r="EI50" s="79"/>
      <c r="EJ50" s="77"/>
      <c r="EK50" s="77"/>
      <c r="EL50" s="80">
        <f>IF($C50="",ROUND(MIN(1,IF(Input!$A$11="Weekly",EJ50/(Formulas!$A$3*1),EJ50/(Formulas!$A$3*2))),1),IF(TEXT(ISNUMBER($C50),"#####")="False",ROUND(MIN(1,IF(Input!$A$11="Weekly",EJ50/(Formulas!$A$3*1),EJ50/(Formulas!$A$3*2))),1),ROUND(MIN(1,IF(Input!$A$11="Weekly",EJ50/(Formulas!$A$3*1),EJ50/(Formulas!$A$3*2))),1)*$C50))</f>
        <v>0</v>
      </c>
      <c r="EM50" s="79"/>
      <c r="EN50" s="77"/>
      <c r="EO50" s="77"/>
      <c r="EP50" s="80">
        <f>IF($C50="",ROUND(MIN(1,IF(Input!$A$11="Weekly",EN50/(Formulas!$A$3*1),EN50/(Formulas!$A$3*2))),1),IF(TEXT(ISNUMBER($C50),"#####")="False",ROUND(MIN(1,IF(Input!$A$11="Weekly",EN50/(Formulas!$A$3*1),EN50/(Formulas!$A$3*2))),1),ROUND(MIN(1,IF(Input!$A$11="Weekly",EN50/(Formulas!$A$3*1),EN50/(Formulas!$A$3*2))),1)*$C50))</f>
        <v>0</v>
      </c>
      <c r="EQ50" s="79"/>
      <c r="ER50" s="77"/>
      <c r="ES50" s="77"/>
      <c r="ET50" s="80">
        <f>IF($C50="",ROUND(MIN(1,IF(Input!$A$11="Weekly",ER50/(Formulas!$A$3*1),ER50/(Formulas!$A$3*2))),1),IF(TEXT(ISNUMBER($C50),"#####")="False",ROUND(MIN(1,IF(Input!$A$11="Weekly",ER50/(Formulas!$A$3*1),ER50/(Formulas!$A$3*2))),1),ROUND(MIN(1,IF(Input!$A$11="Weekly",ER50/(Formulas!$A$3*1),ER50/(Formulas!$A$3*2))),1)*$C50))</f>
        <v>0</v>
      </c>
      <c r="EU50" s="79"/>
      <c r="EV50" s="77"/>
      <c r="EW50" s="77"/>
      <c r="EX50" s="80">
        <f>IF($C50="",ROUND(MIN(1,IF(Input!$A$11="Weekly",EV50/(Formulas!$A$3*1),EV50/(Formulas!$A$3*2))),1),IF(TEXT(ISNUMBER($C50),"#####")="False",ROUND(MIN(1,IF(Input!$A$11="Weekly",EV50/(Formulas!$A$3*1),EV50/(Formulas!$A$3*2))),1),ROUND(MIN(1,IF(Input!$A$11="Weekly",EV50/(Formulas!$A$3*1),EV50/(Formulas!$A$3*2))),1)*$C50))</f>
        <v>0</v>
      </c>
      <c r="EY50" s="79"/>
      <c r="EZ50" s="77"/>
      <c r="FA50" s="77"/>
      <c r="FB50" s="80">
        <f>IF($C50="",ROUND(MIN(1,IF(Input!$A$11="Weekly",EZ50/(Formulas!$A$3*1),EZ50/(Formulas!$A$3*2))),1),IF(TEXT(ISNUMBER($C50),"#####")="False",ROUND(MIN(1,IF(Input!$A$11="Weekly",EZ50/(Formulas!$A$3*1),EZ50/(Formulas!$A$3*2))),1),ROUND(MIN(1,IF(Input!$A$11="Weekly",EZ50/(Formulas!$A$3*1),EZ50/(Formulas!$A$3*2))),1)*$C50))</f>
        <v>0</v>
      </c>
      <c r="FC50" s="79"/>
      <c r="FD50" s="77"/>
      <c r="FE50" s="77"/>
      <c r="FF50" s="80">
        <f>IF($C50="",ROUND(MIN(1,IF(Input!$A$11="Weekly",FD50/(Formulas!$A$3*1),FD50/(Formulas!$A$3*2))),1),IF(TEXT(ISNUMBER($C50),"#####")="False",ROUND(MIN(1,IF(Input!$A$11="Weekly",FD50/(Formulas!$A$3*1),FD50/(Formulas!$A$3*2))),1),ROUND(MIN(1,IF(Input!$A$11="Weekly",FD50/(Formulas!$A$3*1),FD50/(Formulas!$A$3*2))),1)*$C50))</f>
        <v>0</v>
      </c>
      <c r="FG50" s="79"/>
      <c r="FH50" s="77"/>
      <c r="FI50" s="77"/>
      <c r="FJ50" s="80">
        <f>IF($C50="",ROUND(MIN(1,IF(Input!$A$11="Weekly",FH50/(Formulas!$A$3*1),FH50/(Formulas!$A$3*2))),1),IF(TEXT(ISNUMBER($C50),"#####")="False",ROUND(MIN(1,IF(Input!$A$11="Weekly",FH50/(Formulas!$A$3*1),FH50/(Formulas!$A$3*2))),1),ROUND(MIN(1,IF(Input!$A$11="Weekly",FH50/(Formulas!$A$3*1),FH50/(Formulas!$A$3*2))),1)*$C50))</f>
        <v>0</v>
      </c>
      <c r="FK50" s="79"/>
      <c r="FL50" s="77"/>
      <c r="FM50" s="77"/>
      <c r="FN50" s="80">
        <f>IF($C50="",ROUND(MIN(1,IF(Input!$A$11="Weekly",FL50/(Formulas!$A$3*1),FL50/(Formulas!$A$3*2))),1),IF(TEXT(ISNUMBER($C50),"#####")="False",ROUND(MIN(1,IF(Input!$A$11="Weekly",FL50/(Formulas!$A$3*1),FL50/(Formulas!$A$3*2))),1),ROUND(MIN(1,IF(Input!$A$11="Weekly",FL50/(Formulas!$A$3*1),FL50/(Formulas!$A$3*2))),1)*$C50))</f>
        <v>0</v>
      </c>
      <c r="FO50" s="79"/>
      <c r="FP50" s="77"/>
      <c r="FQ50" s="77"/>
      <c r="FR50" s="80">
        <f>IF($C50="",ROUND(MIN(1,IF(Input!$A$11="Weekly",FP50/(Formulas!$A$3*1),FP50/(Formulas!$A$3*2))),1),IF(TEXT(ISNUMBER($C50),"#####")="False",ROUND(MIN(1,IF(Input!$A$11="Weekly",FP50/(Formulas!$A$3*1),FP50/(Formulas!$A$3*2))),1),ROUND(MIN(1,IF(Input!$A$11="Weekly",FP50/(Formulas!$A$3*1),FP50/(Formulas!$A$3*2))),1)*$C50))</f>
        <v>0</v>
      </c>
      <c r="FS50" s="79"/>
      <c r="FT50" s="77"/>
      <c r="FU50" s="77"/>
      <c r="FV50" s="80">
        <f>IF($C50="",ROUND(MIN(1,IF(Input!$A$11="Weekly",FT50/(Formulas!$A$3*1),FT50/(Formulas!$A$3*2))),1),IF(TEXT(ISNUMBER($C50),"#####")="False",ROUND(MIN(1,IF(Input!$A$11="Weekly",FT50/(Formulas!$A$3*1),FT50/(Formulas!$A$3*2))),1),ROUND(MIN(1,IF(Input!$A$11="Weekly",FT50/(Formulas!$A$3*1),FT50/(Formulas!$A$3*2))),1)*$C50))</f>
        <v>0</v>
      </c>
      <c r="FW50" s="79"/>
      <c r="FX50" s="77"/>
      <c r="FY50" s="77"/>
      <c r="FZ50" s="80">
        <f>IF($C50="",ROUND(MIN(1,IF(Input!$A$11="Weekly",FX50/(Formulas!$A$3*1),FX50/(Formulas!$A$3*2))),1),IF(TEXT(ISNUMBER($C50),"#####")="False",ROUND(MIN(1,IF(Input!$A$11="Weekly",FX50/(Formulas!$A$3*1),FX50/(Formulas!$A$3*2))),1),ROUND(MIN(1,IF(Input!$A$11="Weekly",FX50/(Formulas!$A$3*1),FX50/(Formulas!$A$3*2))),1)*$C50))</f>
        <v>0</v>
      </c>
      <c r="GA50" s="79"/>
      <c r="GB50" s="77"/>
      <c r="GC50" s="77"/>
      <c r="GD50" s="80">
        <f>IF($C50="",ROUND(MIN(1,IF(Input!$A$11="Weekly",GB50/(Formulas!$A$3*1),GB50/(Formulas!$A$3*2))),1),IF(TEXT(ISNUMBER($C50),"#####")="False",ROUND(MIN(1,IF(Input!$A$11="Weekly",GB50/(Formulas!$A$3*1),GB50/(Formulas!$A$3*2))),1),ROUND(MIN(1,IF(Input!$A$11="Weekly",GB50/(Formulas!$A$3*1),GB50/(Formulas!$A$3*2))),1)*$C50))</f>
        <v>0</v>
      </c>
      <c r="GE50" s="79"/>
      <c r="GF50" s="77"/>
      <c r="GG50" s="77"/>
      <c r="GH50" s="80">
        <f>IF($C50="",ROUND(MIN(1,IF(Input!$A$11="Weekly",GF50/(Formulas!$A$3*1),GF50/(Formulas!$A$3*2))),1),IF(TEXT(ISNUMBER($C50),"#####")="False",ROUND(MIN(1,IF(Input!$A$11="Weekly",GF50/(Formulas!$A$3*1),GF50/(Formulas!$A$3*2))),1),ROUND(MIN(1,IF(Input!$A$11="Weekly",GF50/(Formulas!$A$3*1),GF50/(Formulas!$A$3*2))),1)*$C50))</f>
        <v>0</v>
      </c>
      <c r="GI50" s="79"/>
      <c r="GJ50" s="77"/>
      <c r="GK50" s="77"/>
      <c r="GL50" s="80">
        <f>IF($C50="",ROUND(MIN(1,IF(Input!$A$11="Weekly",GJ50/(Formulas!$A$3*1),GJ50/(Formulas!$A$3*2))),1),IF(TEXT(ISNUMBER($C50),"#####")="False",ROUND(MIN(1,IF(Input!$A$11="Weekly",GJ50/(Formulas!$A$3*1),GJ50/(Formulas!$A$3*2))),1),ROUND(MIN(1,IF(Input!$A$11="Weekly",GJ50/(Formulas!$A$3*1),GJ50/(Formulas!$A$3*2))),1)*$C50))</f>
        <v>0</v>
      </c>
      <c r="GM50" s="79"/>
      <c r="GN50" s="77"/>
      <c r="GO50" s="77"/>
      <c r="GP50" s="80">
        <f>IF($C50="",ROUND(MIN(1,IF(Input!$A$11="Weekly",GN50/(Formulas!$A$3*1),GN50/(Formulas!$A$3*2))),1),IF(TEXT(ISNUMBER($C50),"#####")="False",ROUND(MIN(1,IF(Input!$A$11="Weekly",GN50/(Formulas!$A$3*1),GN50/(Formulas!$A$3*2))),1),ROUND(MIN(1,IF(Input!$A$11="Weekly",GN50/(Formulas!$A$3*1),GN50/(Formulas!$A$3*2))),1)*$C50))</f>
        <v>0</v>
      </c>
      <c r="GQ50" s="79"/>
      <c r="GR50" s="77"/>
      <c r="GS50" s="77"/>
      <c r="GT50" s="80">
        <f>IF($C50="",ROUND(MIN(1,IF(Input!$A$11="Weekly",GR50/(Formulas!$A$3*1),GR50/(Formulas!$A$3*2))),1),IF(TEXT(ISNUMBER($C50),"#####")="False",ROUND(MIN(1,IF(Input!$A$11="Weekly",GR50/(Formulas!$A$3*1),GR50/(Formulas!$A$3*2))),1),ROUND(MIN(1,IF(Input!$A$11="Weekly",GR50/(Formulas!$A$3*1),GR50/(Formulas!$A$3*2))),1)*$C50))</f>
        <v>0</v>
      </c>
      <c r="GU50" s="79"/>
      <c r="GV50" s="77"/>
      <c r="GW50" s="77"/>
      <c r="GX50" s="80">
        <f>IF($C50="",ROUND(MIN(1,IF(Input!$A$11="Weekly",GV50/(Formulas!$A$3*1),GV50/(Formulas!$A$3*2))),1),IF(TEXT(ISNUMBER($C50),"#####")="False",ROUND(MIN(1,IF(Input!$A$11="Weekly",GV50/(Formulas!$A$3*1),GV50/(Formulas!$A$3*2))),1),ROUND(MIN(1,IF(Input!$A$11="Weekly",GV50/(Formulas!$A$3*1),GV50/(Formulas!$A$3*2))),1)*$C50))</f>
        <v>0</v>
      </c>
      <c r="GY50" s="79"/>
      <c r="GZ50" s="77"/>
      <c r="HA50" s="77"/>
      <c r="HB50" s="80">
        <f>IF($C50="",ROUND(MIN(1,IF(Input!$A$11="Weekly",GZ50/(Formulas!$A$3*1),GZ50/(Formulas!$A$3*2))),1),IF(TEXT(ISNUMBER($C50),"#####")="False",ROUND(MIN(1,IF(Input!$A$11="Weekly",GZ50/(Formulas!$A$3*1),GZ50/(Formulas!$A$3*2))),1),ROUND(MIN(1,IF(Input!$A$11="Weekly",GZ50/(Formulas!$A$3*1),GZ50/(Formulas!$A$3*2))),1)*$C50))</f>
        <v>0</v>
      </c>
      <c r="HC50" s="79"/>
      <c r="HD50" s="77"/>
      <c r="HE50" s="77"/>
      <c r="HF50" s="80">
        <f>IF($C50="",ROUND(MIN(1,IF(Input!$A$11="Weekly",HD50/(Formulas!$A$3*1),HD50/(Formulas!$A$3*2))),1),IF(TEXT(ISNUMBER($C50),"#####")="False",ROUND(MIN(1,IF(Input!$A$11="Weekly",HD50/(Formulas!$A$3*1),HD50/(Formulas!$A$3*2))),1),ROUND(MIN(1,IF(Input!$A$11="Weekly",HD50/(Formulas!$A$3*1),HD50/(Formulas!$A$3*2))),1)*$C50))</f>
        <v>0</v>
      </c>
      <c r="HG50" s="79"/>
      <c r="HH50" s="35"/>
      <c r="HI50" s="35">
        <f t="shared" si="0"/>
        <v>0</v>
      </c>
      <c r="HJ50" s="35"/>
      <c r="HK50" s="35">
        <f t="shared" si="1"/>
        <v>0</v>
      </c>
      <c r="HL50" s="35"/>
      <c r="HM50" s="35">
        <f t="shared" si="2"/>
        <v>0</v>
      </c>
      <c r="HN50" s="35"/>
      <c r="HO50" s="35">
        <f t="shared" si="3"/>
        <v>0</v>
      </c>
      <c r="HP50" s="35"/>
      <c r="HQ50" s="35"/>
      <c r="HR50" s="35"/>
      <c r="HS50" s="35"/>
      <c r="HT50" s="35"/>
    </row>
    <row r="51" spans="1:228" x14ac:dyDescent="0.25">
      <c r="B51" s="74"/>
      <c r="D51" s="77"/>
      <c r="E51" s="77"/>
      <c r="F51" s="80">
        <f>IF($C51="",ROUND(MIN(1,IF(Input!$A$11="Weekly",D51/(Formulas!$A$3*1),D51/(Formulas!$A$3*2))),1),IF(TEXT(ISNUMBER($C51),"#####")="False",ROUND(MIN(1,IF(Input!$A$11="Weekly",D51/(Formulas!$A$3*1),D51/(Formulas!$A$3*2))),1),ROUND(MIN(1,IF(Input!$A$11="Weekly",D51/(Formulas!$A$3*1),D51/(Formulas!$A$3*2))),1)*$C51))</f>
        <v>0</v>
      </c>
      <c r="G51" s="101"/>
      <c r="H51" s="77"/>
      <c r="I51" s="77"/>
      <c r="J51" s="80">
        <f>IF($C51="",ROUND(MIN(1,IF(Input!$A$11="Weekly",H51/(Formulas!$A$3*1),H51/(Formulas!$A$3*2))),1),IF(TEXT(ISNUMBER($C51),"#####")="False",ROUND(MIN(1,IF(Input!$A$11="Weekly",H51/(Formulas!$A$3*1),H51/(Formulas!$A$3*2))),1),ROUND(MIN(1,IF(Input!$A$11="Weekly",H51/(Formulas!$A$3*1),H51/(Formulas!$A$3*2))),1)*$C51))</f>
        <v>0</v>
      </c>
      <c r="K51" s="101"/>
      <c r="L51" s="77"/>
      <c r="M51" s="77"/>
      <c r="N51" s="80">
        <f>IF($C51="",ROUND(MIN(1,IF(Input!$A$11="Weekly",L51/(Formulas!$A$3*1),L51/(Formulas!$A$3*2))),1),IF(TEXT(ISNUMBER($C51),"#####")="False",ROUND(MIN(1,IF(Input!$A$11="Weekly",L51/(Formulas!$A$3*1),L51/(Formulas!$A$3*2))),1),ROUND(MIN(1,IF(Input!$A$11="Weekly",L51/(Formulas!$A$3*1),L51/(Formulas!$A$3*2))),1)*$C51))</f>
        <v>0</v>
      </c>
      <c r="O51" s="101"/>
      <c r="P51" s="77"/>
      <c r="Q51" s="77"/>
      <c r="R51" s="80">
        <f>IF($C51="",ROUND(MIN(1,IF(Input!$A$11="Weekly",P51/(Formulas!$A$3*1),P51/(Formulas!$A$3*2))),1),IF(TEXT(ISNUMBER($C51),"#####")="False",ROUND(MIN(1,IF(Input!$A$11="Weekly",P51/(Formulas!$A$3*1),P51/(Formulas!$A$3*2))),1),ROUND(MIN(1,IF(Input!$A$11="Weekly",P51/(Formulas!$A$3*1),P51/(Formulas!$A$3*2))),1)*$C51))</f>
        <v>0</v>
      </c>
      <c r="S51" s="101"/>
      <c r="T51" s="77"/>
      <c r="U51" s="77"/>
      <c r="V51" s="80">
        <f>IF($C51="",ROUND(MIN(1,IF(Input!$A$11="Weekly",T51/(Formulas!$A$3*1),T51/(Formulas!$A$3*2))),1),IF(TEXT(ISNUMBER($C51),"#####")="False",ROUND(MIN(1,IF(Input!$A$11="Weekly",T51/(Formulas!$A$3*1),T51/(Formulas!$A$3*2))),1),ROUND(MIN(1,IF(Input!$A$11="Weekly",T51/(Formulas!$A$3*1),T51/(Formulas!$A$3*2))),1)*$C51))</f>
        <v>0</v>
      </c>
      <c r="W51" s="79"/>
      <c r="X51" s="77"/>
      <c r="Y51" s="77"/>
      <c r="Z51" s="80">
        <f>IF($C51="",ROUND(MIN(1,IF(Input!$A$11="Weekly",X51/(Formulas!$A$3*1),X51/(Formulas!$A$3*2))),1),IF(TEXT(ISNUMBER($C51),"#####")="False",ROUND(MIN(1,IF(Input!$A$11="Weekly",X51/(Formulas!$A$3*1),X51/(Formulas!$A$3*2))),1),ROUND(MIN(1,IF(Input!$A$11="Weekly",X51/(Formulas!$A$3*1),X51/(Formulas!$A$3*2))),1)*$C51))</f>
        <v>0</v>
      </c>
      <c r="AA51" s="101"/>
      <c r="AB51" s="77"/>
      <c r="AC51" s="77"/>
      <c r="AD51" s="80">
        <f>IF($C51="",ROUND(MIN(1,IF(Input!$A$11="Weekly",AB51/(Formulas!$A$3*1),AB51/(Formulas!$A$3*2))),1),IF(TEXT(ISNUMBER($C51),"#####")="False",ROUND(MIN(1,IF(Input!$A$11="Weekly",AB51/(Formulas!$A$3*1),AB51/(Formulas!$A$3*2))),1),ROUND(MIN(1,IF(Input!$A$11="Weekly",AB51/(Formulas!$A$3*1),AB51/(Formulas!$A$3*2))),1)*$C51))</f>
        <v>0</v>
      </c>
      <c r="AE51" s="101"/>
      <c r="AF51" s="77"/>
      <c r="AG51" s="77"/>
      <c r="AH51" s="80">
        <f>IF($C51="",ROUND(MIN(1,IF(Input!$A$11="Weekly",AF51/(Formulas!$A$3*1),AF51/(Formulas!$A$3*2))),1),IF(TEXT(ISNUMBER($C51),"#####")="False",ROUND(MIN(1,IF(Input!$A$11="Weekly",AF51/(Formulas!$A$3*1),AF51/(Formulas!$A$3*2))),1),ROUND(MIN(1,IF(Input!$A$11="Weekly",AF51/(Formulas!$A$3*1),AF51/(Formulas!$A$3*2))),1)*$C51))</f>
        <v>0</v>
      </c>
      <c r="AI51" s="101"/>
      <c r="AJ51" s="77"/>
      <c r="AK51" s="77"/>
      <c r="AL51" s="80">
        <f>IF($C51="",ROUND(MIN(1,IF(Input!$A$11="Weekly",AJ51/(Formulas!$A$3*1),AJ51/(Formulas!$A$3*2))),1),IF(TEXT(ISNUMBER($C51),"#####")="False",ROUND(MIN(1,IF(Input!$A$11="Weekly",AJ51/(Formulas!$A$3*1),AJ51/(Formulas!$A$3*2))),1),ROUND(MIN(1,IF(Input!$A$11="Weekly",AJ51/(Formulas!$A$3*1),AJ51/(Formulas!$A$3*2))),1)*$C51))</f>
        <v>0</v>
      </c>
      <c r="AM51" s="79"/>
      <c r="AN51" s="77"/>
      <c r="AO51" s="77"/>
      <c r="AP51" s="80">
        <f>IF($C51="",ROUND(MIN(1,IF(Input!$A$11="Weekly",AN51/(Formulas!$A$3*1),AN51/(Formulas!$A$3*2))),1),IF(TEXT(ISNUMBER($C51),"#####")="False",ROUND(MIN(1,IF(Input!$A$11="Weekly",AN51/(Formulas!$A$3*1),AN51/(Formulas!$A$3*2))),1),ROUND(MIN(1,IF(Input!$A$11="Weekly",AN51/(Formulas!$A$3*1),AN51/(Formulas!$A$3*2))),1)*$C51))</f>
        <v>0</v>
      </c>
      <c r="AQ51" s="79"/>
      <c r="AR51" s="77"/>
      <c r="AS51" s="77"/>
      <c r="AT51" s="80">
        <f>IF($C51="",ROUND(MIN(1,IF(Input!$A$11="Weekly",AR51/(Formulas!$A$3*1),AR51/(Formulas!$A$3*2))),1),IF(TEXT(ISNUMBER($C51),"#####")="False",ROUND(MIN(1,IF(Input!$A$11="Weekly",AR51/(Formulas!$A$3*1),AR51/(Formulas!$A$3*2))),1),ROUND(MIN(1,IF(Input!$A$11="Weekly",AR51/(Formulas!$A$3*1),AR51/(Formulas!$A$3*2))),1)*$C51))</f>
        <v>0</v>
      </c>
      <c r="AU51" s="79"/>
      <c r="AV51" s="77"/>
      <c r="AW51" s="77"/>
      <c r="AX51" s="80">
        <f>IF($C51="",ROUND(MIN(1,IF(Input!$A$11="Weekly",AV51/(Formulas!$A$3*1),AV51/(Formulas!$A$3*2))),1),IF(TEXT(ISNUMBER($C51),"#####")="False",ROUND(MIN(1,IF(Input!$A$11="Weekly",AV51/(Formulas!$A$3*1),AV51/(Formulas!$A$3*2))),1),ROUND(MIN(1,IF(Input!$A$11="Weekly",AV51/(Formulas!$A$3*1),AV51/(Formulas!$A$3*2))),1)*$C51))</f>
        <v>0</v>
      </c>
      <c r="AY51" s="79"/>
      <c r="AZ51" s="77"/>
      <c r="BA51" s="77"/>
      <c r="BB51" s="80">
        <f>IF($C51="",ROUND(MIN(1,IF(Input!$A$11="Weekly",AZ51/(Formulas!$A$3*1),AZ51/(Formulas!$A$3*2))),1),IF(TEXT(ISNUMBER($C51),"#####")="False",ROUND(MIN(1,IF(Input!$A$11="Weekly",AZ51/(Formulas!$A$3*1),AZ51/(Formulas!$A$3*2))),1),ROUND(MIN(1,IF(Input!$A$11="Weekly",AZ51/(Formulas!$A$3*1),AZ51/(Formulas!$A$3*2))),1)*$C51))</f>
        <v>0</v>
      </c>
      <c r="BC51" s="79"/>
      <c r="BD51" s="77"/>
      <c r="BE51" s="77"/>
      <c r="BF51" s="80">
        <f>IF($C51="",ROUND(MIN(1,IF(Input!$A$11="Weekly",BD51/(Formulas!$A$3*1),BD51/(Formulas!$A$3*2))),1),IF(TEXT(ISNUMBER($C51),"#####")="False",ROUND(MIN(1,IF(Input!$A$11="Weekly",BD51/(Formulas!$A$3*1),BD51/(Formulas!$A$3*2))),1),ROUND(MIN(1,IF(Input!$A$11="Weekly",BD51/(Formulas!$A$3*1),BD51/(Formulas!$A$3*2))),1)*$C51))</f>
        <v>0</v>
      </c>
      <c r="BG51" s="79"/>
      <c r="BH51" s="77"/>
      <c r="BI51" s="77"/>
      <c r="BJ51" s="80">
        <f>IF($C51="",ROUND(MIN(1,IF(Input!$A$11="Weekly",BH51/(Formulas!$A$3*1),BH51/(Formulas!$A$3*2))),1),IF(TEXT(ISNUMBER($C51),"#####")="False",ROUND(MIN(1,IF(Input!$A$11="Weekly",BH51/(Formulas!$A$3*1),BH51/(Formulas!$A$3*2))),1),ROUND(MIN(1,IF(Input!$A$11="Weekly",BH51/(Formulas!$A$3*1),BH51/(Formulas!$A$3*2))),1)*$C51))</f>
        <v>0</v>
      </c>
      <c r="BK51" s="79"/>
      <c r="BL51" s="77"/>
      <c r="BM51" s="77"/>
      <c r="BN51" s="80">
        <f>IF($C51="",ROUND(MIN(1,IF(Input!$A$11="Weekly",BL51/(Formulas!$A$3*1),BL51/(Formulas!$A$3*2))),1),IF(TEXT(ISNUMBER($C51),"#####")="False",ROUND(MIN(1,IF(Input!$A$11="Weekly",BL51/(Formulas!$A$3*1),BL51/(Formulas!$A$3*2))),1),ROUND(MIN(1,IF(Input!$A$11="Weekly",BL51/(Formulas!$A$3*1),BL51/(Formulas!$A$3*2))),1)*$C51))</f>
        <v>0</v>
      </c>
      <c r="BO51" s="79"/>
      <c r="BP51" s="77"/>
      <c r="BQ51" s="77"/>
      <c r="BR51" s="80">
        <f>IF($C51="",ROUND(MIN(1,IF(Input!$A$11="Weekly",BP51/(Formulas!$A$3*1),BP51/(Formulas!$A$3*2))),1),IF(TEXT(ISNUMBER($C51),"#####")="False",ROUND(MIN(1,IF(Input!$A$11="Weekly",BP51/(Formulas!$A$3*1),BP51/(Formulas!$A$3*2))),1),ROUND(MIN(1,IF(Input!$A$11="Weekly",BP51/(Formulas!$A$3*1),BP51/(Formulas!$A$3*2))),1)*$C51))</f>
        <v>0</v>
      </c>
      <c r="BS51" s="79"/>
      <c r="BT51" s="77"/>
      <c r="BU51" s="77"/>
      <c r="BV51" s="80">
        <f>IF($C51="",ROUND(MIN(1,IF(Input!$A$11="Weekly",BT51/(Formulas!$A$3*1),BT51/(Formulas!$A$3*2))),1),IF(TEXT(ISNUMBER($C51),"#####")="False",ROUND(MIN(1,IF(Input!$A$11="Weekly",BT51/(Formulas!$A$3*1),BT51/(Formulas!$A$3*2))),1),ROUND(MIN(1,IF(Input!$A$11="Weekly",BT51/(Formulas!$A$3*1),BT51/(Formulas!$A$3*2))),1)*$C51))</f>
        <v>0</v>
      </c>
      <c r="BW51" s="79"/>
      <c r="BX51" s="77"/>
      <c r="BY51" s="77"/>
      <c r="BZ51" s="80">
        <f>IF($C51="",ROUND(MIN(1,IF(Input!$A$11="Weekly",BX51/(Formulas!$A$3*1),BX51/(Formulas!$A$3*2))),1),IF(TEXT(ISNUMBER($C51),"#####")="False",ROUND(MIN(1,IF(Input!$A$11="Weekly",BX51/(Formulas!$A$3*1),BX51/(Formulas!$A$3*2))),1),ROUND(MIN(1,IF(Input!$A$11="Weekly",BX51/(Formulas!$A$3*1),BX51/(Formulas!$A$3*2))),1)*$C51))</f>
        <v>0</v>
      </c>
      <c r="CA51" s="79"/>
      <c r="CB51" s="77"/>
      <c r="CC51" s="77"/>
      <c r="CD51" s="80">
        <f>IF($C51="",ROUND(MIN(1,IF(Input!$A$11="Weekly",CB51/(Formulas!$A$3*1),CB51/(Formulas!$A$3*2))),1),IF(TEXT(ISNUMBER($C51),"#####")="False",ROUND(MIN(1,IF(Input!$A$11="Weekly",CB51/(Formulas!$A$3*1),CB51/(Formulas!$A$3*2))),1),ROUND(MIN(1,IF(Input!$A$11="Weekly",CB51/(Formulas!$A$3*1),CB51/(Formulas!$A$3*2))),1)*$C51))</f>
        <v>0</v>
      </c>
      <c r="CE51" s="79"/>
      <c r="CF51" s="77"/>
      <c r="CG51" s="77"/>
      <c r="CH51" s="80">
        <f>IF($C51="",ROUND(MIN(1,IF(Input!$A$11="Weekly",CF51/(Formulas!$A$3*1),CF51/(Formulas!$A$3*2))),1),IF(TEXT(ISNUMBER($C51),"#####")="False",ROUND(MIN(1,IF(Input!$A$11="Weekly",CF51/(Formulas!$A$3*1),CF51/(Formulas!$A$3*2))),1),ROUND(MIN(1,IF(Input!$A$11="Weekly",CF51/(Formulas!$A$3*1),CF51/(Formulas!$A$3*2))),1)*$C51))</f>
        <v>0</v>
      </c>
      <c r="CI51" s="79"/>
      <c r="CJ51" s="77"/>
      <c r="CK51" s="77"/>
      <c r="CL51" s="80">
        <f>IF($C51="",ROUND(MIN(1,IF(Input!$A$11="Weekly",CJ51/(Formulas!$A$3*1),CJ51/(Formulas!$A$3*2))),1),IF(TEXT(ISNUMBER($C51),"#####")="False",ROUND(MIN(1,IF(Input!$A$11="Weekly",CJ51/(Formulas!$A$3*1),CJ51/(Formulas!$A$3*2))),1),ROUND(MIN(1,IF(Input!$A$11="Weekly",CJ51/(Formulas!$A$3*1),CJ51/(Formulas!$A$3*2))),1)*$C51))</f>
        <v>0</v>
      </c>
      <c r="CM51" s="79"/>
      <c r="CN51" s="77"/>
      <c r="CO51" s="77"/>
      <c r="CP51" s="80">
        <f>IF($C51="",ROUND(MIN(1,IF(Input!$A$11="Weekly",CN51/(Formulas!$A$3*1),CN51/(Formulas!$A$3*2))),1),IF(TEXT(ISNUMBER($C51),"#####")="False",ROUND(MIN(1,IF(Input!$A$11="Weekly",CN51/(Formulas!$A$3*1),CN51/(Formulas!$A$3*2))),1),ROUND(MIN(1,IF(Input!$A$11="Weekly",CN51/(Formulas!$A$3*1),CN51/(Formulas!$A$3*2))),1)*$C51))</f>
        <v>0</v>
      </c>
      <c r="CQ51" s="79"/>
      <c r="CR51" s="77"/>
      <c r="CS51" s="77"/>
      <c r="CT51" s="80">
        <f>IF($C51="",ROUND(MIN(1,IF(Input!$A$11="Weekly",CR51/(Formulas!$A$3*1),CR51/(Formulas!$A$3*2))),1),IF(TEXT(ISNUMBER($C51),"#####")="False",ROUND(MIN(1,IF(Input!$A$11="Weekly",CR51/(Formulas!$A$3*1),CR51/(Formulas!$A$3*2))),1),ROUND(MIN(1,IF(Input!$A$11="Weekly",CR51/(Formulas!$A$3*1),CR51/(Formulas!$A$3*2))),1)*$C51))</f>
        <v>0</v>
      </c>
      <c r="CU51" s="79"/>
      <c r="CV51" s="77"/>
      <c r="CW51" s="77"/>
      <c r="CX51" s="80">
        <f>IF($C51="",ROUND(MIN(1,IF(Input!$A$11="Weekly",CV51/(Formulas!$A$3*1),CV51/(Formulas!$A$3*2))),1),IF(TEXT(ISNUMBER($C51),"#####")="False",ROUND(MIN(1,IF(Input!$A$11="Weekly",CV51/(Formulas!$A$3*1),CV51/(Formulas!$A$3*2))),1),ROUND(MIN(1,IF(Input!$A$11="Weekly",CV51/(Formulas!$A$3*1),CV51/(Formulas!$A$3*2))),1)*$C51))</f>
        <v>0</v>
      </c>
      <c r="CY51" s="79"/>
      <c r="CZ51" s="77"/>
      <c r="DA51" s="77"/>
      <c r="DB51" s="80">
        <f>IF($C51="",ROUND(MIN(1,IF(Input!$A$11="Weekly",CZ51/(Formulas!$A$3*1),CZ51/(Formulas!$A$3*2))),1),IF(TEXT(ISNUMBER($C51),"#####")="False",ROUND(MIN(1,IF(Input!$A$11="Weekly",CZ51/(Formulas!$A$3*1),CZ51/(Formulas!$A$3*2))),1),ROUND(MIN(1,IF(Input!$A$11="Weekly",CZ51/(Formulas!$A$3*1),CZ51/(Formulas!$A$3*2))),1)*$C51))</f>
        <v>0</v>
      </c>
      <c r="DC51" s="79"/>
      <c r="DD51" s="77"/>
      <c r="DE51" s="77"/>
      <c r="DF51" s="80">
        <f>IF($C51="",ROUND(MIN(1,IF(Input!$A$11="Weekly",DD51/(Formulas!$A$3*1),DD51/(Formulas!$A$3*2))),1),IF(TEXT(ISNUMBER($C51),"#####")="False",ROUND(MIN(1,IF(Input!$A$11="Weekly",DD51/(Formulas!$A$3*1),DD51/(Formulas!$A$3*2))),1),ROUND(MIN(1,IF(Input!$A$11="Weekly",DD51/(Formulas!$A$3*1),DD51/(Formulas!$A$3*2))),1)*$C51))</f>
        <v>0</v>
      </c>
      <c r="DG51" s="79"/>
      <c r="DH51" s="77"/>
      <c r="DI51" s="77"/>
      <c r="DJ51" s="80">
        <f>IF($C51="",ROUND(MIN(1,IF(Input!$A$11="Weekly",DH51/(Formulas!$A$3*1),DH51/(Formulas!$A$3*2))),1),IF(TEXT(ISNUMBER($C51),"#####")="False",ROUND(MIN(1,IF(Input!$A$11="Weekly",DH51/(Formulas!$A$3*1),DH51/(Formulas!$A$3*2))),1),ROUND(MIN(1,IF(Input!$A$11="Weekly",DH51/(Formulas!$A$3*1),DH51/(Formulas!$A$3*2))),1)*$C51))</f>
        <v>0</v>
      </c>
      <c r="DK51" s="79"/>
      <c r="DL51" s="77"/>
      <c r="DM51" s="77"/>
      <c r="DN51" s="80">
        <f>IF($C51="",ROUND(MIN(1,IF(Input!$A$11="Weekly",DL51/(Formulas!$A$3*1),DL51/(Formulas!$A$3*2))),1),IF(TEXT(ISNUMBER($C51),"#####")="False",ROUND(MIN(1,IF(Input!$A$11="Weekly",DL51/(Formulas!$A$3*1),DL51/(Formulas!$A$3*2))),1),ROUND(MIN(1,IF(Input!$A$11="Weekly",DL51/(Formulas!$A$3*1),DL51/(Formulas!$A$3*2))),1)*$C51))</f>
        <v>0</v>
      </c>
      <c r="DO51" s="79"/>
      <c r="DP51" s="77"/>
      <c r="DQ51" s="77"/>
      <c r="DR51" s="80">
        <f>IF($C51="",ROUND(MIN(1,IF(Input!$A$11="Weekly",DP51/(Formulas!$A$3*1),DP51/(Formulas!$A$3*2))),1),IF(TEXT(ISNUMBER($C51),"#####")="False",ROUND(MIN(1,IF(Input!$A$11="Weekly",DP51/(Formulas!$A$3*1),DP51/(Formulas!$A$3*2))),1),ROUND(MIN(1,IF(Input!$A$11="Weekly",DP51/(Formulas!$A$3*1),DP51/(Formulas!$A$3*2))),1)*$C51))</f>
        <v>0</v>
      </c>
      <c r="DS51" s="79"/>
      <c r="DT51" s="77"/>
      <c r="DU51" s="77"/>
      <c r="DV51" s="80">
        <f>IF($C51="",ROUND(MIN(1,IF(Input!$A$11="Weekly",DT51/(Formulas!$A$3*1),DT51/(Formulas!$A$3*2))),1),IF(TEXT(ISNUMBER($C51),"#####")="False",ROUND(MIN(1,IF(Input!$A$11="Weekly",DT51/(Formulas!$A$3*1),DT51/(Formulas!$A$3*2))),1),ROUND(MIN(1,IF(Input!$A$11="Weekly",DT51/(Formulas!$A$3*1),DT51/(Formulas!$A$3*2))),1)*$C51))</f>
        <v>0</v>
      </c>
      <c r="DW51" s="79"/>
      <c r="DX51" s="77"/>
      <c r="DY51" s="77"/>
      <c r="DZ51" s="80">
        <f>IF($C51="",ROUND(MIN(1,IF(Input!$A$11="Weekly",DX51/(Formulas!$A$3*1),DX51/(Formulas!$A$3*2))),1),IF(TEXT(ISNUMBER($C51),"#####")="False",ROUND(MIN(1,IF(Input!$A$11="Weekly",DX51/(Formulas!$A$3*1),DX51/(Formulas!$A$3*2))),1),ROUND(MIN(1,IF(Input!$A$11="Weekly",DX51/(Formulas!$A$3*1),DX51/(Formulas!$A$3*2))),1)*$C51))</f>
        <v>0</v>
      </c>
      <c r="EA51" s="79"/>
      <c r="EB51" s="77"/>
      <c r="EC51" s="77"/>
      <c r="ED51" s="80">
        <f>IF($C51="",ROUND(MIN(1,IF(Input!$A$11="Weekly",EB51/(Formulas!$A$3*1),EB51/(Formulas!$A$3*2))),1),IF(TEXT(ISNUMBER($C51),"#####")="False",ROUND(MIN(1,IF(Input!$A$11="Weekly",EB51/(Formulas!$A$3*1),EB51/(Formulas!$A$3*2))),1),ROUND(MIN(1,IF(Input!$A$11="Weekly",EB51/(Formulas!$A$3*1),EB51/(Formulas!$A$3*2))),1)*$C51))</f>
        <v>0</v>
      </c>
      <c r="EE51" s="79"/>
      <c r="EF51" s="77"/>
      <c r="EG51" s="77"/>
      <c r="EH51" s="80">
        <f>IF($C51="",ROUND(MIN(1,IF(Input!$A$11="Weekly",EF51/(Formulas!$A$3*1),EF51/(Formulas!$A$3*2))),1),IF(TEXT(ISNUMBER($C51),"#####")="False",ROUND(MIN(1,IF(Input!$A$11="Weekly",EF51/(Formulas!$A$3*1),EF51/(Formulas!$A$3*2))),1),ROUND(MIN(1,IF(Input!$A$11="Weekly",EF51/(Formulas!$A$3*1),EF51/(Formulas!$A$3*2))),1)*$C51))</f>
        <v>0</v>
      </c>
      <c r="EI51" s="79"/>
      <c r="EJ51" s="77"/>
      <c r="EK51" s="77"/>
      <c r="EL51" s="80">
        <f>IF($C51="",ROUND(MIN(1,IF(Input!$A$11="Weekly",EJ51/(Formulas!$A$3*1),EJ51/(Formulas!$A$3*2))),1),IF(TEXT(ISNUMBER($C51),"#####")="False",ROUND(MIN(1,IF(Input!$A$11="Weekly",EJ51/(Formulas!$A$3*1),EJ51/(Formulas!$A$3*2))),1),ROUND(MIN(1,IF(Input!$A$11="Weekly",EJ51/(Formulas!$A$3*1),EJ51/(Formulas!$A$3*2))),1)*$C51))</f>
        <v>0</v>
      </c>
      <c r="EM51" s="79"/>
      <c r="EN51" s="77"/>
      <c r="EO51" s="77"/>
      <c r="EP51" s="80">
        <f>IF($C51="",ROUND(MIN(1,IF(Input!$A$11="Weekly",EN51/(Formulas!$A$3*1),EN51/(Formulas!$A$3*2))),1),IF(TEXT(ISNUMBER($C51),"#####")="False",ROUND(MIN(1,IF(Input!$A$11="Weekly",EN51/(Formulas!$A$3*1),EN51/(Formulas!$A$3*2))),1),ROUND(MIN(1,IF(Input!$A$11="Weekly",EN51/(Formulas!$A$3*1),EN51/(Formulas!$A$3*2))),1)*$C51))</f>
        <v>0</v>
      </c>
      <c r="EQ51" s="79"/>
      <c r="ER51" s="77"/>
      <c r="ES51" s="77"/>
      <c r="ET51" s="80">
        <f>IF($C51="",ROUND(MIN(1,IF(Input!$A$11="Weekly",ER51/(Formulas!$A$3*1),ER51/(Formulas!$A$3*2))),1),IF(TEXT(ISNUMBER($C51),"#####")="False",ROUND(MIN(1,IF(Input!$A$11="Weekly",ER51/(Formulas!$A$3*1),ER51/(Formulas!$A$3*2))),1),ROUND(MIN(1,IF(Input!$A$11="Weekly",ER51/(Formulas!$A$3*1),ER51/(Formulas!$A$3*2))),1)*$C51))</f>
        <v>0</v>
      </c>
      <c r="EU51" s="79"/>
      <c r="EV51" s="77"/>
      <c r="EW51" s="77"/>
      <c r="EX51" s="80">
        <f>IF($C51="",ROUND(MIN(1,IF(Input!$A$11="Weekly",EV51/(Formulas!$A$3*1),EV51/(Formulas!$A$3*2))),1),IF(TEXT(ISNUMBER($C51),"#####")="False",ROUND(MIN(1,IF(Input!$A$11="Weekly",EV51/(Formulas!$A$3*1),EV51/(Formulas!$A$3*2))),1),ROUND(MIN(1,IF(Input!$A$11="Weekly",EV51/(Formulas!$A$3*1),EV51/(Formulas!$A$3*2))),1)*$C51))</f>
        <v>0</v>
      </c>
      <c r="EY51" s="79"/>
      <c r="EZ51" s="77"/>
      <c r="FA51" s="77"/>
      <c r="FB51" s="80">
        <f>IF($C51="",ROUND(MIN(1,IF(Input!$A$11="Weekly",EZ51/(Formulas!$A$3*1),EZ51/(Formulas!$A$3*2))),1),IF(TEXT(ISNUMBER($C51),"#####")="False",ROUND(MIN(1,IF(Input!$A$11="Weekly",EZ51/(Formulas!$A$3*1),EZ51/(Formulas!$A$3*2))),1),ROUND(MIN(1,IF(Input!$A$11="Weekly",EZ51/(Formulas!$A$3*1),EZ51/(Formulas!$A$3*2))),1)*$C51))</f>
        <v>0</v>
      </c>
      <c r="FC51" s="79"/>
      <c r="FD51" s="77"/>
      <c r="FE51" s="77"/>
      <c r="FF51" s="80">
        <f>IF($C51="",ROUND(MIN(1,IF(Input!$A$11="Weekly",FD51/(Formulas!$A$3*1),FD51/(Formulas!$A$3*2))),1),IF(TEXT(ISNUMBER($C51),"#####")="False",ROUND(MIN(1,IF(Input!$A$11="Weekly",FD51/(Formulas!$A$3*1),FD51/(Formulas!$A$3*2))),1),ROUND(MIN(1,IF(Input!$A$11="Weekly",FD51/(Formulas!$A$3*1),FD51/(Formulas!$A$3*2))),1)*$C51))</f>
        <v>0</v>
      </c>
      <c r="FG51" s="79"/>
      <c r="FH51" s="77"/>
      <c r="FI51" s="77"/>
      <c r="FJ51" s="80">
        <f>IF($C51="",ROUND(MIN(1,IF(Input!$A$11="Weekly",FH51/(Formulas!$A$3*1),FH51/(Formulas!$A$3*2))),1),IF(TEXT(ISNUMBER($C51),"#####")="False",ROUND(MIN(1,IF(Input!$A$11="Weekly",FH51/(Formulas!$A$3*1),FH51/(Formulas!$A$3*2))),1),ROUND(MIN(1,IF(Input!$A$11="Weekly",FH51/(Formulas!$A$3*1),FH51/(Formulas!$A$3*2))),1)*$C51))</f>
        <v>0</v>
      </c>
      <c r="FK51" s="79"/>
      <c r="FL51" s="77"/>
      <c r="FM51" s="77"/>
      <c r="FN51" s="80">
        <f>IF($C51="",ROUND(MIN(1,IF(Input!$A$11="Weekly",FL51/(Formulas!$A$3*1),FL51/(Formulas!$A$3*2))),1),IF(TEXT(ISNUMBER($C51),"#####")="False",ROUND(MIN(1,IF(Input!$A$11="Weekly",FL51/(Formulas!$A$3*1),FL51/(Formulas!$A$3*2))),1),ROUND(MIN(1,IF(Input!$A$11="Weekly",FL51/(Formulas!$A$3*1),FL51/(Formulas!$A$3*2))),1)*$C51))</f>
        <v>0</v>
      </c>
      <c r="FO51" s="79"/>
      <c r="FP51" s="77"/>
      <c r="FQ51" s="77"/>
      <c r="FR51" s="80">
        <f>IF($C51="",ROUND(MIN(1,IF(Input!$A$11="Weekly",FP51/(Formulas!$A$3*1),FP51/(Formulas!$A$3*2))),1),IF(TEXT(ISNUMBER($C51),"#####")="False",ROUND(MIN(1,IF(Input!$A$11="Weekly",FP51/(Formulas!$A$3*1),FP51/(Formulas!$A$3*2))),1),ROUND(MIN(1,IF(Input!$A$11="Weekly",FP51/(Formulas!$A$3*1),FP51/(Formulas!$A$3*2))),1)*$C51))</f>
        <v>0</v>
      </c>
      <c r="FS51" s="79"/>
      <c r="FT51" s="77"/>
      <c r="FU51" s="77"/>
      <c r="FV51" s="80">
        <f>IF($C51="",ROUND(MIN(1,IF(Input!$A$11="Weekly",FT51/(Formulas!$A$3*1),FT51/(Formulas!$A$3*2))),1),IF(TEXT(ISNUMBER($C51),"#####")="False",ROUND(MIN(1,IF(Input!$A$11="Weekly",FT51/(Formulas!$A$3*1),FT51/(Formulas!$A$3*2))),1),ROUND(MIN(1,IF(Input!$A$11="Weekly",FT51/(Formulas!$A$3*1),FT51/(Formulas!$A$3*2))),1)*$C51))</f>
        <v>0</v>
      </c>
      <c r="FW51" s="79"/>
      <c r="FX51" s="77"/>
      <c r="FY51" s="77"/>
      <c r="FZ51" s="80">
        <f>IF($C51="",ROUND(MIN(1,IF(Input!$A$11="Weekly",FX51/(Formulas!$A$3*1),FX51/(Formulas!$A$3*2))),1),IF(TEXT(ISNUMBER($C51),"#####")="False",ROUND(MIN(1,IF(Input!$A$11="Weekly",FX51/(Formulas!$A$3*1),FX51/(Formulas!$A$3*2))),1),ROUND(MIN(1,IF(Input!$A$11="Weekly",FX51/(Formulas!$A$3*1),FX51/(Formulas!$A$3*2))),1)*$C51))</f>
        <v>0</v>
      </c>
      <c r="GA51" s="79"/>
      <c r="GB51" s="77"/>
      <c r="GC51" s="77"/>
      <c r="GD51" s="80">
        <f>IF($C51="",ROUND(MIN(1,IF(Input!$A$11="Weekly",GB51/(Formulas!$A$3*1),GB51/(Formulas!$A$3*2))),1),IF(TEXT(ISNUMBER($C51),"#####")="False",ROUND(MIN(1,IF(Input!$A$11="Weekly",GB51/(Formulas!$A$3*1),GB51/(Formulas!$A$3*2))),1),ROUND(MIN(1,IF(Input!$A$11="Weekly",GB51/(Formulas!$A$3*1),GB51/(Formulas!$A$3*2))),1)*$C51))</f>
        <v>0</v>
      </c>
      <c r="GE51" s="79"/>
      <c r="GF51" s="77"/>
      <c r="GG51" s="77"/>
      <c r="GH51" s="80">
        <f>IF($C51="",ROUND(MIN(1,IF(Input!$A$11="Weekly",GF51/(Formulas!$A$3*1),GF51/(Formulas!$A$3*2))),1),IF(TEXT(ISNUMBER($C51),"#####")="False",ROUND(MIN(1,IF(Input!$A$11="Weekly",GF51/(Formulas!$A$3*1),GF51/(Formulas!$A$3*2))),1),ROUND(MIN(1,IF(Input!$A$11="Weekly",GF51/(Formulas!$A$3*1),GF51/(Formulas!$A$3*2))),1)*$C51))</f>
        <v>0</v>
      </c>
      <c r="GI51" s="79"/>
      <c r="GJ51" s="77"/>
      <c r="GK51" s="77"/>
      <c r="GL51" s="80">
        <f>IF($C51="",ROUND(MIN(1,IF(Input!$A$11="Weekly",GJ51/(Formulas!$A$3*1),GJ51/(Formulas!$A$3*2))),1),IF(TEXT(ISNUMBER($C51),"#####")="False",ROUND(MIN(1,IF(Input!$A$11="Weekly",GJ51/(Formulas!$A$3*1),GJ51/(Formulas!$A$3*2))),1),ROUND(MIN(1,IF(Input!$A$11="Weekly",GJ51/(Formulas!$A$3*1),GJ51/(Formulas!$A$3*2))),1)*$C51))</f>
        <v>0</v>
      </c>
      <c r="GM51" s="79"/>
      <c r="GN51" s="77"/>
      <c r="GO51" s="77"/>
      <c r="GP51" s="80">
        <f>IF($C51="",ROUND(MIN(1,IF(Input!$A$11="Weekly",GN51/(Formulas!$A$3*1),GN51/(Formulas!$A$3*2))),1),IF(TEXT(ISNUMBER($C51),"#####")="False",ROUND(MIN(1,IF(Input!$A$11="Weekly",GN51/(Formulas!$A$3*1),GN51/(Formulas!$A$3*2))),1),ROUND(MIN(1,IF(Input!$A$11="Weekly",GN51/(Formulas!$A$3*1),GN51/(Formulas!$A$3*2))),1)*$C51))</f>
        <v>0</v>
      </c>
      <c r="GQ51" s="79"/>
      <c r="GR51" s="77"/>
      <c r="GS51" s="77"/>
      <c r="GT51" s="80">
        <f>IF($C51="",ROUND(MIN(1,IF(Input!$A$11="Weekly",GR51/(Formulas!$A$3*1),GR51/(Formulas!$A$3*2))),1),IF(TEXT(ISNUMBER($C51),"#####")="False",ROUND(MIN(1,IF(Input!$A$11="Weekly",GR51/(Formulas!$A$3*1),GR51/(Formulas!$A$3*2))),1),ROUND(MIN(1,IF(Input!$A$11="Weekly",GR51/(Formulas!$A$3*1),GR51/(Formulas!$A$3*2))),1)*$C51))</f>
        <v>0</v>
      </c>
      <c r="GU51" s="79"/>
      <c r="GV51" s="77"/>
      <c r="GW51" s="77"/>
      <c r="GX51" s="80">
        <f>IF($C51="",ROUND(MIN(1,IF(Input!$A$11="Weekly",GV51/(Formulas!$A$3*1),GV51/(Formulas!$A$3*2))),1),IF(TEXT(ISNUMBER($C51),"#####")="False",ROUND(MIN(1,IF(Input!$A$11="Weekly",GV51/(Formulas!$A$3*1),GV51/(Formulas!$A$3*2))),1),ROUND(MIN(1,IF(Input!$A$11="Weekly",GV51/(Formulas!$A$3*1),GV51/(Formulas!$A$3*2))),1)*$C51))</f>
        <v>0</v>
      </c>
      <c r="GY51" s="79"/>
      <c r="GZ51" s="77"/>
      <c r="HA51" s="77"/>
      <c r="HB51" s="80">
        <f>IF($C51="",ROUND(MIN(1,IF(Input!$A$11="Weekly",GZ51/(Formulas!$A$3*1),GZ51/(Formulas!$A$3*2))),1),IF(TEXT(ISNUMBER($C51),"#####")="False",ROUND(MIN(1,IF(Input!$A$11="Weekly",GZ51/(Formulas!$A$3*1),GZ51/(Formulas!$A$3*2))),1),ROUND(MIN(1,IF(Input!$A$11="Weekly",GZ51/(Formulas!$A$3*1),GZ51/(Formulas!$A$3*2))),1)*$C51))</f>
        <v>0</v>
      </c>
      <c r="HC51" s="79"/>
      <c r="HD51" s="77"/>
      <c r="HE51" s="77"/>
      <c r="HF51" s="80">
        <f>IF($C51="",ROUND(MIN(1,IF(Input!$A$11="Weekly",HD51/(Formulas!$A$3*1),HD51/(Formulas!$A$3*2))),1),IF(TEXT(ISNUMBER($C51),"#####")="False",ROUND(MIN(1,IF(Input!$A$11="Weekly",HD51/(Formulas!$A$3*1),HD51/(Formulas!$A$3*2))),1),ROUND(MIN(1,IF(Input!$A$11="Weekly",HD51/(Formulas!$A$3*1),HD51/(Formulas!$A$3*2))),1)*$C51))</f>
        <v>0</v>
      </c>
      <c r="HG51" s="79"/>
      <c r="HH51" s="35"/>
      <c r="HI51" s="35">
        <f t="shared" si="0"/>
        <v>0</v>
      </c>
      <c r="HJ51" s="35"/>
      <c r="HK51" s="35">
        <f t="shared" si="1"/>
        <v>0</v>
      </c>
      <c r="HL51" s="35"/>
      <c r="HM51" s="35">
        <f t="shared" si="2"/>
        <v>0</v>
      </c>
      <c r="HN51" s="35"/>
      <c r="HO51" s="35">
        <f t="shared" si="3"/>
        <v>0</v>
      </c>
      <c r="HP51" s="35"/>
      <c r="HQ51" s="35"/>
      <c r="HR51" s="35"/>
      <c r="HS51" s="35"/>
      <c r="HT51" s="35"/>
    </row>
    <row r="52" spans="1:228" x14ac:dyDescent="0.25">
      <c r="B52" s="74"/>
      <c r="D52" s="77"/>
      <c r="E52" s="77"/>
      <c r="F52" s="80">
        <f>IF($C52="",ROUND(MIN(1,IF(Input!$A$11="Weekly",D52/(Formulas!$A$3*1),D52/(Formulas!$A$3*2))),1),IF(TEXT(ISNUMBER($C52),"#####")="False",ROUND(MIN(1,IF(Input!$A$11="Weekly",D52/(Formulas!$A$3*1),D52/(Formulas!$A$3*2))),1),ROUND(MIN(1,IF(Input!$A$11="Weekly",D52/(Formulas!$A$3*1),D52/(Formulas!$A$3*2))),1)*$C52))</f>
        <v>0</v>
      </c>
      <c r="G52" s="101"/>
      <c r="H52" s="77"/>
      <c r="I52" s="77"/>
      <c r="J52" s="80">
        <f>IF($C52="",ROUND(MIN(1,IF(Input!$A$11="Weekly",H52/(Formulas!$A$3*1),H52/(Formulas!$A$3*2))),1),IF(TEXT(ISNUMBER($C52),"#####")="False",ROUND(MIN(1,IF(Input!$A$11="Weekly",H52/(Formulas!$A$3*1),H52/(Formulas!$A$3*2))),1),ROUND(MIN(1,IF(Input!$A$11="Weekly",H52/(Formulas!$A$3*1),H52/(Formulas!$A$3*2))),1)*$C52))</f>
        <v>0</v>
      </c>
      <c r="K52" s="101"/>
      <c r="L52" s="77"/>
      <c r="M52" s="77"/>
      <c r="N52" s="80">
        <f>IF($C52="",ROUND(MIN(1,IF(Input!$A$11="Weekly",L52/(Formulas!$A$3*1),L52/(Formulas!$A$3*2))),1),IF(TEXT(ISNUMBER($C52),"#####")="False",ROUND(MIN(1,IF(Input!$A$11="Weekly",L52/(Formulas!$A$3*1),L52/(Formulas!$A$3*2))),1),ROUND(MIN(1,IF(Input!$A$11="Weekly",L52/(Formulas!$A$3*1),L52/(Formulas!$A$3*2))),1)*$C52))</f>
        <v>0</v>
      </c>
      <c r="O52" s="101"/>
      <c r="P52" s="77"/>
      <c r="Q52" s="77"/>
      <c r="R52" s="80">
        <f>IF($C52="",ROUND(MIN(1,IF(Input!$A$11="Weekly",P52/(Formulas!$A$3*1),P52/(Formulas!$A$3*2))),1),IF(TEXT(ISNUMBER($C52),"#####")="False",ROUND(MIN(1,IF(Input!$A$11="Weekly",P52/(Formulas!$A$3*1),P52/(Formulas!$A$3*2))),1),ROUND(MIN(1,IF(Input!$A$11="Weekly",P52/(Formulas!$A$3*1),P52/(Formulas!$A$3*2))),1)*$C52))</f>
        <v>0</v>
      </c>
      <c r="S52" s="101"/>
      <c r="T52" s="77"/>
      <c r="U52" s="77"/>
      <c r="V52" s="80">
        <f>IF($C52="",ROUND(MIN(1,IF(Input!$A$11="Weekly",T52/(Formulas!$A$3*1),T52/(Formulas!$A$3*2))),1),IF(TEXT(ISNUMBER($C52),"#####")="False",ROUND(MIN(1,IF(Input!$A$11="Weekly",T52/(Formulas!$A$3*1),T52/(Formulas!$A$3*2))),1),ROUND(MIN(1,IF(Input!$A$11="Weekly",T52/(Formulas!$A$3*1),T52/(Formulas!$A$3*2))),1)*$C52))</f>
        <v>0</v>
      </c>
      <c r="W52" s="79"/>
      <c r="X52" s="77"/>
      <c r="Y52" s="77"/>
      <c r="Z52" s="80">
        <f>IF($C52="",ROUND(MIN(1,IF(Input!$A$11="Weekly",X52/(Formulas!$A$3*1),X52/(Formulas!$A$3*2))),1),IF(TEXT(ISNUMBER($C52),"#####")="False",ROUND(MIN(1,IF(Input!$A$11="Weekly",X52/(Formulas!$A$3*1),X52/(Formulas!$A$3*2))),1),ROUND(MIN(1,IF(Input!$A$11="Weekly",X52/(Formulas!$A$3*1),X52/(Formulas!$A$3*2))),1)*$C52))</f>
        <v>0</v>
      </c>
      <c r="AA52" s="101"/>
      <c r="AB52" s="77"/>
      <c r="AC52" s="77"/>
      <c r="AD52" s="80">
        <f>IF($C52="",ROUND(MIN(1,IF(Input!$A$11="Weekly",AB52/(Formulas!$A$3*1),AB52/(Formulas!$A$3*2))),1),IF(TEXT(ISNUMBER($C52),"#####")="False",ROUND(MIN(1,IF(Input!$A$11="Weekly",AB52/(Formulas!$A$3*1),AB52/(Formulas!$A$3*2))),1),ROUND(MIN(1,IF(Input!$A$11="Weekly",AB52/(Formulas!$A$3*1),AB52/(Formulas!$A$3*2))),1)*$C52))</f>
        <v>0</v>
      </c>
      <c r="AE52" s="101"/>
      <c r="AF52" s="77"/>
      <c r="AG52" s="77"/>
      <c r="AH52" s="80">
        <f>IF($C52="",ROUND(MIN(1,IF(Input!$A$11="Weekly",AF52/(Formulas!$A$3*1),AF52/(Formulas!$A$3*2))),1),IF(TEXT(ISNUMBER($C52),"#####")="False",ROUND(MIN(1,IF(Input!$A$11="Weekly",AF52/(Formulas!$A$3*1),AF52/(Formulas!$A$3*2))),1),ROUND(MIN(1,IF(Input!$A$11="Weekly",AF52/(Formulas!$A$3*1),AF52/(Formulas!$A$3*2))),1)*$C52))</f>
        <v>0</v>
      </c>
      <c r="AI52" s="101"/>
      <c r="AJ52" s="77"/>
      <c r="AK52" s="77"/>
      <c r="AL52" s="80">
        <f>IF($C52="",ROUND(MIN(1,IF(Input!$A$11="Weekly",AJ52/(Formulas!$A$3*1),AJ52/(Formulas!$A$3*2))),1),IF(TEXT(ISNUMBER($C52),"#####")="False",ROUND(MIN(1,IF(Input!$A$11="Weekly",AJ52/(Formulas!$A$3*1),AJ52/(Formulas!$A$3*2))),1),ROUND(MIN(1,IF(Input!$A$11="Weekly",AJ52/(Formulas!$A$3*1),AJ52/(Formulas!$A$3*2))),1)*$C52))</f>
        <v>0</v>
      </c>
      <c r="AM52" s="79"/>
      <c r="AN52" s="77"/>
      <c r="AO52" s="77"/>
      <c r="AP52" s="80">
        <f>IF($C52="",ROUND(MIN(1,IF(Input!$A$11="Weekly",AN52/(Formulas!$A$3*1),AN52/(Formulas!$A$3*2))),1),IF(TEXT(ISNUMBER($C52),"#####")="False",ROUND(MIN(1,IF(Input!$A$11="Weekly",AN52/(Formulas!$A$3*1),AN52/(Formulas!$A$3*2))),1),ROUND(MIN(1,IF(Input!$A$11="Weekly",AN52/(Formulas!$A$3*1),AN52/(Formulas!$A$3*2))),1)*$C52))</f>
        <v>0</v>
      </c>
      <c r="AQ52" s="79"/>
      <c r="AR52" s="77"/>
      <c r="AS52" s="77"/>
      <c r="AT52" s="80">
        <f>IF($C52="",ROUND(MIN(1,IF(Input!$A$11="Weekly",AR52/(Formulas!$A$3*1),AR52/(Formulas!$A$3*2))),1),IF(TEXT(ISNUMBER($C52),"#####")="False",ROUND(MIN(1,IF(Input!$A$11="Weekly",AR52/(Formulas!$A$3*1),AR52/(Formulas!$A$3*2))),1),ROUND(MIN(1,IF(Input!$A$11="Weekly",AR52/(Formulas!$A$3*1),AR52/(Formulas!$A$3*2))),1)*$C52))</f>
        <v>0</v>
      </c>
      <c r="AU52" s="79"/>
      <c r="AV52" s="77"/>
      <c r="AW52" s="77"/>
      <c r="AX52" s="80">
        <f>IF($C52="",ROUND(MIN(1,IF(Input!$A$11="Weekly",AV52/(Formulas!$A$3*1),AV52/(Formulas!$A$3*2))),1),IF(TEXT(ISNUMBER($C52),"#####")="False",ROUND(MIN(1,IF(Input!$A$11="Weekly",AV52/(Formulas!$A$3*1),AV52/(Formulas!$A$3*2))),1),ROUND(MIN(1,IF(Input!$A$11="Weekly",AV52/(Formulas!$A$3*1),AV52/(Formulas!$A$3*2))),1)*$C52))</f>
        <v>0</v>
      </c>
      <c r="AY52" s="79"/>
      <c r="AZ52" s="77"/>
      <c r="BA52" s="77"/>
      <c r="BB52" s="80">
        <f>IF($C52="",ROUND(MIN(1,IF(Input!$A$11="Weekly",AZ52/(Formulas!$A$3*1),AZ52/(Formulas!$A$3*2))),1),IF(TEXT(ISNUMBER($C52),"#####")="False",ROUND(MIN(1,IF(Input!$A$11="Weekly",AZ52/(Formulas!$A$3*1),AZ52/(Formulas!$A$3*2))),1),ROUND(MIN(1,IF(Input!$A$11="Weekly",AZ52/(Formulas!$A$3*1),AZ52/(Formulas!$A$3*2))),1)*$C52))</f>
        <v>0</v>
      </c>
      <c r="BC52" s="79"/>
      <c r="BD52" s="77"/>
      <c r="BE52" s="77"/>
      <c r="BF52" s="80">
        <f>IF($C52="",ROUND(MIN(1,IF(Input!$A$11="Weekly",BD52/(Formulas!$A$3*1),BD52/(Formulas!$A$3*2))),1),IF(TEXT(ISNUMBER($C52),"#####")="False",ROUND(MIN(1,IF(Input!$A$11="Weekly",BD52/(Formulas!$A$3*1),BD52/(Formulas!$A$3*2))),1),ROUND(MIN(1,IF(Input!$A$11="Weekly",BD52/(Formulas!$A$3*1),BD52/(Formulas!$A$3*2))),1)*$C52))</f>
        <v>0</v>
      </c>
      <c r="BG52" s="79"/>
      <c r="BH52" s="77"/>
      <c r="BI52" s="77"/>
      <c r="BJ52" s="80">
        <f>IF($C52="",ROUND(MIN(1,IF(Input!$A$11="Weekly",BH52/(Formulas!$A$3*1),BH52/(Formulas!$A$3*2))),1),IF(TEXT(ISNUMBER($C52),"#####")="False",ROUND(MIN(1,IF(Input!$A$11="Weekly",BH52/(Formulas!$A$3*1),BH52/(Formulas!$A$3*2))),1),ROUND(MIN(1,IF(Input!$A$11="Weekly",BH52/(Formulas!$A$3*1),BH52/(Formulas!$A$3*2))),1)*$C52))</f>
        <v>0</v>
      </c>
      <c r="BK52" s="79"/>
      <c r="BL52" s="77"/>
      <c r="BM52" s="77"/>
      <c r="BN52" s="80">
        <f>IF($C52="",ROUND(MIN(1,IF(Input!$A$11="Weekly",BL52/(Formulas!$A$3*1),BL52/(Formulas!$A$3*2))),1),IF(TEXT(ISNUMBER($C52),"#####")="False",ROUND(MIN(1,IF(Input!$A$11="Weekly",BL52/(Formulas!$A$3*1),BL52/(Formulas!$A$3*2))),1),ROUND(MIN(1,IF(Input!$A$11="Weekly",BL52/(Formulas!$A$3*1),BL52/(Formulas!$A$3*2))),1)*$C52))</f>
        <v>0</v>
      </c>
      <c r="BO52" s="79"/>
      <c r="BP52" s="77"/>
      <c r="BQ52" s="77"/>
      <c r="BR52" s="80">
        <f>IF($C52="",ROUND(MIN(1,IF(Input!$A$11="Weekly",BP52/(Formulas!$A$3*1),BP52/(Formulas!$A$3*2))),1),IF(TEXT(ISNUMBER($C52),"#####")="False",ROUND(MIN(1,IF(Input!$A$11="Weekly",BP52/(Formulas!$A$3*1),BP52/(Formulas!$A$3*2))),1),ROUND(MIN(1,IF(Input!$A$11="Weekly",BP52/(Formulas!$A$3*1),BP52/(Formulas!$A$3*2))),1)*$C52))</f>
        <v>0</v>
      </c>
      <c r="BS52" s="79"/>
      <c r="BT52" s="77"/>
      <c r="BU52" s="77"/>
      <c r="BV52" s="80">
        <f>IF($C52="",ROUND(MIN(1,IF(Input!$A$11="Weekly",BT52/(Formulas!$A$3*1),BT52/(Formulas!$A$3*2))),1),IF(TEXT(ISNUMBER($C52),"#####")="False",ROUND(MIN(1,IF(Input!$A$11="Weekly",BT52/(Formulas!$A$3*1),BT52/(Formulas!$A$3*2))),1),ROUND(MIN(1,IF(Input!$A$11="Weekly",BT52/(Formulas!$A$3*1),BT52/(Formulas!$A$3*2))),1)*$C52))</f>
        <v>0</v>
      </c>
      <c r="BW52" s="79"/>
      <c r="BX52" s="77"/>
      <c r="BY52" s="77"/>
      <c r="BZ52" s="80">
        <f>IF($C52="",ROUND(MIN(1,IF(Input!$A$11="Weekly",BX52/(Formulas!$A$3*1),BX52/(Formulas!$A$3*2))),1),IF(TEXT(ISNUMBER($C52),"#####")="False",ROUND(MIN(1,IF(Input!$A$11="Weekly",BX52/(Formulas!$A$3*1),BX52/(Formulas!$A$3*2))),1),ROUND(MIN(1,IF(Input!$A$11="Weekly",BX52/(Formulas!$A$3*1),BX52/(Formulas!$A$3*2))),1)*$C52))</f>
        <v>0</v>
      </c>
      <c r="CA52" s="79"/>
      <c r="CB52" s="77"/>
      <c r="CC52" s="77"/>
      <c r="CD52" s="80">
        <f>IF($C52="",ROUND(MIN(1,IF(Input!$A$11="Weekly",CB52/(Formulas!$A$3*1),CB52/(Formulas!$A$3*2))),1),IF(TEXT(ISNUMBER($C52),"#####")="False",ROUND(MIN(1,IF(Input!$A$11="Weekly",CB52/(Formulas!$A$3*1),CB52/(Formulas!$A$3*2))),1),ROUND(MIN(1,IF(Input!$A$11="Weekly",CB52/(Formulas!$A$3*1),CB52/(Formulas!$A$3*2))),1)*$C52))</f>
        <v>0</v>
      </c>
      <c r="CE52" s="79"/>
      <c r="CF52" s="77"/>
      <c r="CG52" s="77"/>
      <c r="CH52" s="80">
        <f>IF($C52="",ROUND(MIN(1,IF(Input!$A$11="Weekly",CF52/(Formulas!$A$3*1),CF52/(Formulas!$A$3*2))),1),IF(TEXT(ISNUMBER($C52),"#####")="False",ROUND(MIN(1,IF(Input!$A$11="Weekly",CF52/(Formulas!$A$3*1),CF52/(Formulas!$A$3*2))),1),ROUND(MIN(1,IF(Input!$A$11="Weekly",CF52/(Formulas!$A$3*1),CF52/(Formulas!$A$3*2))),1)*$C52))</f>
        <v>0</v>
      </c>
      <c r="CI52" s="79"/>
      <c r="CJ52" s="77"/>
      <c r="CK52" s="77"/>
      <c r="CL52" s="80">
        <f>IF($C52="",ROUND(MIN(1,IF(Input!$A$11="Weekly",CJ52/(Formulas!$A$3*1),CJ52/(Formulas!$A$3*2))),1),IF(TEXT(ISNUMBER($C52),"#####")="False",ROUND(MIN(1,IF(Input!$A$11="Weekly",CJ52/(Formulas!$A$3*1),CJ52/(Formulas!$A$3*2))),1),ROUND(MIN(1,IF(Input!$A$11="Weekly",CJ52/(Formulas!$A$3*1),CJ52/(Formulas!$A$3*2))),1)*$C52))</f>
        <v>0</v>
      </c>
      <c r="CM52" s="79"/>
      <c r="CN52" s="77"/>
      <c r="CO52" s="77"/>
      <c r="CP52" s="80">
        <f>IF($C52="",ROUND(MIN(1,IF(Input!$A$11="Weekly",CN52/(Formulas!$A$3*1),CN52/(Formulas!$A$3*2))),1),IF(TEXT(ISNUMBER($C52),"#####")="False",ROUND(MIN(1,IF(Input!$A$11="Weekly",CN52/(Formulas!$A$3*1),CN52/(Formulas!$A$3*2))),1),ROUND(MIN(1,IF(Input!$A$11="Weekly",CN52/(Formulas!$A$3*1),CN52/(Formulas!$A$3*2))),1)*$C52))</f>
        <v>0</v>
      </c>
      <c r="CQ52" s="79"/>
      <c r="CR52" s="77"/>
      <c r="CS52" s="77"/>
      <c r="CT52" s="80">
        <f>IF($C52="",ROUND(MIN(1,IF(Input!$A$11="Weekly",CR52/(Formulas!$A$3*1),CR52/(Formulas!$A$3*2))),1),IF(TEXT(ISNUMBER($C52),"#####")="False",ROUND(MIN(1,IF(Input!$A$11="Weekly",CR52/(Formulas!$A$3*1),CR52/(Formulas!$A$3*2))),1),ROUND(MIN(1,IF(Input!$A$11="Weekly",CR52/(Formulas!$A$3*1),CR52/(Formulas!$A$3*2))),1)*$C52))</f>
        <v>0</v>
      </c>
      <c r="CU52" s="79"/>
      <c r="CV52" s="77"/>
      <c r="CW52" s="77"/>
      <c r="CX52" s="80">
        <f>IF($C52="",ROUND(MIN(1,IF(Input!$A$11="Weekly",CV52/(Formulas!$A$3*1),CV52/(Formulas!$A$3*2))),1),IF(TEXT(ISNUMBER($C52),"#####")="False",ROUND(MIN(1,IF(Input!$A$11="Weekly",CV52/(Formulas!$A$3*1),CV52/(Formulas!$A$3*2))),1),ROUND(MIN(1,IF(Input!$A$11="Weekly",CV52/(Formulas!$A$3*1),CV52/(Formulas!$A$3*2))),1)*$C52))</f>
        <v>0</v>
      </c>
      <c r="CY52" s="79"/>
      <c r="CZ52" s="77"/>
      <c r="DA52" s="77"/>
      <c r="DB52" s="80">
        <f>IF($C52="",ROUND(MIN(1,IF(Input!$A$11="Weekly",CZ52/(Formulas!$A$3*1),CZ52/(Formulas!$A$3*2))),1),IF(TEXT(ISNUMBER($C52),"#####")="False",ROUND(MIN(1,IF(Input!$A$11="Weekly",CZ52/(Formulas!$A$3*1),CZ52/(Formulas!$A$3*2))),1),ROUND(MIN(1,IF(Input!$A$11="Weekly",CZ52/(Formulas!$A$3*1),CZ52/(Formulas!$A$3*2))),1)*$C52))</f>
        <v>0</v>
      </c>
      <c r="DC52" s="79"/>
      <c r="DD52" s="77"/>
      <c r="DE52" s="77"/>
      <c r="DF52" s="80">
        <f>IF($C52="",ROUND(MIN(1,IF(Input!$A$11="Weekly",DD52/(Formulas!$A$3*1),DD52/(Formulas!$A$3*2))),1),IF(TEXT(ISNUMBER($C52),"#####")="False",ROUND(MIN(1,IF(Input!$A$11="Weekly",DD52/(Formulas!$A$3*1),DD52/(Formulas!$A$3*2))),1),ROUND(MIN(1,IF(Input!$A$11="Weekly",DD52/(Formulas!$A$3*1),DD52/(Formulas!$A$3*2))),1)*$C52))</f>
        <v>0</v>
      </c>
      <c r="DG52" s="79"/>
      <c r="DH52" s="77"/>
      <c r="DI52" s="77"/>
      <c r="DJ52" s="80">
        <f>IF($C52="",ROUND(MIN(1,IF(Input!$A$11="Weekly",DH52/(Formulas!$A$3*1),DH52/(Formulas!$A$3*2))),1),IF(TEXT(ISNUMBER($C52),"#####")="False",ROUND(MIN(1,IF(Input!$A$11="Weekly",DH52/(Formulas!$A$3*1),DH52/(Formulas!$A$3*2))),1),ROUND(MIN(1,IF(Input!$A$11="Weekly",DH52/(Formulas!$A$3*1),DH52/(Formulas!$A$3*2))),1)*$C52))</f>
        <v>0</v>
      </c>
      <c r="DK52" s="79"/>
      <c r="DL52" s="77"/>
      <c r="DM52" s="77"/>
      <c r="DN52" s="80">
        <f>IF($C52="",ROUND(MIN(1,IF(Input!$A$11="Weekly",DL52/(Formulas!$A$3*1),DL52/(Formulas!$A$3*2))),1),IF(TEXT(ISNUMBER($C52),"#####")="False",ROUND(MIN(1,IF(Input!$A$11="Weekly",DL52/(Formulas!$A$3*1),DL52/(Formulas!$A$3*2))),1),ROUND(MIN(1,IF(Input!$A$11="Weekly",DL52/(Formulas!$A$3*1),DL52/(Formulas!$A$3*2))),1)*$C52))</f>
        <v>0</v>
      </c>
      <c r="DO52" s="79"/>
      <c r="DP52" s="77"/>
      <c r="DQ52" s="77"/>
      <c r="DR52" s="80">
        <f>IF($C52="",ROUND(MIN(1,IF(Input!$A$11="Weekly",DP52/(Formulas!$A$3*1),DP52/(Formulas!$A$3*2))),1),IF(TEXT(ISNUMBER($C52),"#####")="False",ROUND(MIN(1,IF(Input!$A$11="Weekly",DP52/(Formulas!$A$3*1),DP52/(Formulas!$A$3*2))),1),ROUND(MIN(1,IF(Input!$A$11="Weekly",DP52/(Formulas!$A$3*1),DP52/(Formulas!$A$3*2))),1)*$C52))</f>
        <v>0</v>
      </c>
      <c r="DS52" s="79"/>
      <c r="DT52" s="77"/>
      <c r="DU52" s="77"/>
      <c r="DV52" s="80">
        <f>IF($C52="",ROUND(MIN(1,IF(Input!$A$11="Weekly",DT52/(Formulas!$A$3*1),DT52/(Formulas!$A$3*2))),1),IF(TEXT(ISNUMBER($C52),"#####")="False",ROUND(MIN(1,IF(Input!$A$11="Weekly",DT52/(Formulas!$A$3*1),DT52/(Formulas!$A$3*2))),1),ROUND(MIN(1,IF(Input!$A$11="Weekly",DT52/(Formulas!$A$3*1),DT52/(Formulas!$A$3*2))),1)*$C52))</f>
        <v>0</v>
      </c>
      <c r="DW52" s="79"/>
      <c r="DX52" s="77"/>
      <c r="DY52" s="77"/>
      <c r="DZ52" s="80">
        <f>IF($C52="",ROUND(MIN(1,IF(Input!$A$11="Weekly",DX52/(Formulas!$A$3*1),DX52/(Formulas!$A$3*2))),1),IF(TEXT(ISNUMBER($C52),"#####")="False",ROUND(MIN(1,IF(Input!$A$11="Weekly",DX52/(Formulas!$A$3*1),DX52/(Formulas!$A$3*2))),1),ROUND(MIN(1,IF(Input!$A$11="Weekly",DX52/(Formulas!$A$3*1),DX52/(Formulas!$A$3*2))),1)*$C52))</f>
        <v>0</v>
      </c>
      <c r="EA52" s="79"/>
      <c r="EB52" s="77"/>
      <c r="EC52" s="77"/>
      <c r="ED52" s="80">
        <f>IF($C52="",ROUND(MIN(1,IF(Input!$A$11="Weekly",EB52/(Formulas!$A$3*1),EB52/(Formulas!$A$3*2))),1),IF(TEXT(ISNUMBER($C52),"#####")="False",ROUND(MIN(1,IF(Input!$A$11="Weekly",EB52/(Formulas!$A$3*1),EB52/(Formulas!$A$3*2))),1),ROUND(MIN(1,IF(Input!$A$11="Weekly",EB52/(Formulas!$A$3*1),EB52/(Formulas!$A$3*2))),1)*$C52))</f>
        <v>0</v>
      </c>
      <c r="EE52" s="79"/>
      <c r="EF52" s="77"/>
      <c r="EG52" s="77"/>
      <c r="EH52" s="80">
        <f>IF($C52="",ROUND(MIN(1,IF(Input!$A$11="Weekly",EF52/(Formulas!$A$3*1),EF52/(Formulas!$A$3*2))),1),IF(TEXT(ISNUMBER($C52),"#####")="False",ROUND(MIN(1,IF(Input!$A$11="Weekly",EF52/(Formulas!$A$3*1),EF52/(Formulas!$A$3*2))),1),ROUND(MIN(1,IF(Input!$A$11="Weekly",EF52/(Formulas!$A$3*1),EF52/(Formulas!$A$3*2))),1)*$C52))</f>
        <v>0</v>
      </c>
      <c r="EI52" s="79"/>
      <c r="EJ52" s="77"/>
      <c r="EK52" s="77"/>
      <c r="EL52" s="80">
        <f>IF($C52="",ROUND(MIN(1,IF(Input!$A$11="Weekly",EJ52/(Formulas!$A$3*1),EJ52/(Formulas!$A$3*2))),1),IF(TEXT(ISNUMBER($C52),"#####")="False",ROUND(MIN(1,IF(Input!$A$11="Weekly",EJ52/(Formulas!$A$3*1),EJ52/(Formulas!$A$3*2))),1),ROUND(MIN(1,IF(Input!$A$11="Weekly",EJ52/(Formulas!$A$3*1),EJ52/(Formulas!$A$3*2))),1)*$C52))</f>
        <v>0</v>
      </c>
      <c r="EM52" s="79"/>
      <c r="EN52" s="77"/>
      <c r="EO52" s="77"/>
      <c r="EP52" s="80">
        <f>IF($C52="",ROUND(MIN(1,IF(Input!$A$11="Weekly",EN52/(Formulas!$A$3*1),EN52/(Formulas!$A$3*2))),1),IF(TEXT(ISNUMBER($C52),"#####")="False",ROUND(MIN(1,IF(Input!$A$11="Weekly",EN52/(Formulas!$A$3*1),EN52/(Formulas!$A$3*2))),1),ROUND(MIN(1,IF(Input!$A$11="Weekly",EN52/(Formulas!$A$3*1),EN52/(Formulas!$A$3*2))),1)*$C52))</f>
        <v>0</v>
      </c>
      <c r="EQ52" s="79"/>
      <c r="ER52" s="77"/>
      <c r="ES52" s="77"/>
      <c r="ET52" s="80">
        <f>IF($C52="",ROUND(MIN(1,IF(Input!$A$11="Weekly",ER52/(Formulas!$A$3*1),ER52/(Formulas!$A$3*2))),1),IF(TEXT(ISNUMBER($C52),"#####")="False",ROUND(MIN(1,IF(Input!$A$11="Weekly",ER52/(Formulas!$A$3*1),ER52/(Formulas!$A$3*2))),1),ROUND(MIN(1,IF(Input!$A$11="Weekly",ER52/(Formulas!$A$3*1),ER52/(Formulas!$A$3*2))),1)*$C52))</f>
        <v>0</v>
      </c>
      <c r="EU52" s="79"/>
      <c r="EV52" s="77"/>
      <c r="EW52" s="77"/>
      <c r="EX52" s="80">
        <f>IF($C52="",ROUND(MIN(1,IF(Input!$A$11="Weekly",EV52/(Formulas!$A$3*1),EV52/(Formulas!$A$3*2))),1),IF(TEXT(ISNUMBER($C52),"#####")="False",ROUND(MIN(1,IF(Input!$A$11="Weekly",EV52/(Formulas!$A$3*1),EV52/(Formulas!$A$3*2))),1),ROUND(MIN(1,IF(Input!$A$11="Weekly",EV52/(Formulas!$A$3*1),EV52/(Formulas!$A$3*2))),1)*$C52))</f>
        <v>0</v>
      </c>
      <c r="EY52" s="79"/>
      <c r="EZ52" s="77"/>
      <c r="FA52" s="77"/>
      <c r="FB52" s="80">
        <f>IF($C52="",ROUND(MIN(1,IF(Input!$A$11="Weekly",EZ52/(Formulas!$A$3*1),EZ52/(Formulas!$A$3*2))),1),IF(TEXT(ISNUMBER($C52),"#####")="False",ROUND(MIN(1,IF(Input!$A$11="Weekly",EZ52/(Formulas!$A$3*1),EZ52/(Formulas!$A$3*2))),1),ROUND(MIN(1,IF(Input!$A$11="Weekly",EZ52/(Formulas!$A$3*1),EZ52/(Formulas!$A$3*2))),1)*$C52))</f>
        <v>0</v>
      </c>
      <c r="FC52" s="79"/>
      <c r="FD52" s="77"/>
      <c r="FE52" s="77"/>
      <c r="FF52" s="80">
        <f>IF($C52="",ROUND(MIN(1,IF(Input!$A$11="Weekly",FD52/(Formulas!$A$3*1),FD52/(Formulas!$A$3*2))),1),IF(TEXT(ISNUMBER($C52),"#####")="False",ROUND(MIN(1,IF(Input!$A$11="Weekly",FD52/(Formulas!$A$3*1),FD52/(Formulas!$A$3*2))),1),ROUND(MIN(1,IF(Input!$A$11="Weekly",FD52/(Formulas!$A$3*1),FD52/(Formulas!$A$3*2))),1)*$C52))</f>
        <v>0</v>
      </c>
      <c r="FG52" s="79"/>
      <c r="FH52" s="77"/>
      <c r="FI52" s="77"/>
      <c r="FJ52" s="80">
        <f>IF($C52="",ROUND(MIN(1,IF(Input!$A$11="Weekly",FH52/(Formulas!$A$3*1),FH52/(Formulas!$A$3*2))),1),IF(TEXT(ISNUMBER($C52),"#####")="False",ROUND(MIN(1,IF(Input!$A$11="Weekly",FH52/(Formulas!$A$3*1),FH52/(Formulas!$A$3*2))),1),ROUND(MIN(1,IF(Input!$A$11="Weekly",FH52/(Formulas!$A$3*1),FH52/(Formulas!$A$3*2))),1)*$C52))</f>
        <v>0</v>
      </c>
      <c r="FK52" s="79"/>
      <c r="FL52" s="77"/>
      <c r="FM52" s="77"/>
      <c r="FN52" s="80">
        <f>IF($C52="",ROUND(MIN(1,IF(Input!$A$11="Weekly",FL52/(Formulas!$A$3*1),FL52/(Formulas!$A$3*2))),1),IF(TEXT(ISNUMBER($C52),"#####")="False",ROUND(MIN(1,IF(Input!$A$11="Weekly",FL52/(Formulas!$A$3*1),FL52/(Formulas!$A$3*2))),1),ROUND(MIN(1,IF(Input!$A$11="Weekly",FL52/(Formulas!$A$3*1),FL52/(Formulas!$A$3*2))),1)*$C52))</f>
        <v>0</v>
      </c>
      <c r="FO52" s="79"/>
      <c r="FP52" s="77"/>
      <c r="FQ52" s="77"/>
      <c r="FR52" s="80">
        <f>IF($C52="",ROUND(MIN(1,IF(Input!$A$11="Weekly",FP52/(Formulas!$A$3*1),FP52/(Formulas!$A$3*2))),1),IF(TEXT(ISNUMBER($C52),"#####")="False",ROUND(MIN(1,IF(Input!$A$11="Weekly",FP52/(Formulas!$A$3*1),FP52/(Formulas!$A$3*2))),1),ROUND(MIN(1,IF(Input!$A$11="Weekly",FP52/(Formulas!$A$3*1),FP52/(Formulas!$A$3*2))),1)*$C52))</f>
        <v>0</v>
      </c>
      <c r="FS52" s="79"/>
      <c r="FT52" s="77"/>
      <c r="FU52" s="77"/>
      <c r="FV52" s="80">
        <f>IF($C52="",ROUND(MIN(1,IF(Input!$A$11="Weekly",FT52/(Formulas!$A$3*1),FT52/(Formulas!$A$3*2))),1),IF(TEXT(ISNUMBER($C52),"#####")="False",ROUND(MIN(1,IF(Input!$A$11="Weekly",FT52/(Formulas!$A$3*1),FT52/(Formulas!$A$3*2))),1),ROUND(MIN(1,IF(Input!$A$11="Weekly",FT52/(Formulas!$A$3*1),FT52/(Formulas!$A$3*2))),1)*$C52))</f>
        <v>0</v>
      </c>
      <c r="FW52" s="79"/>
      <c r="FX52" s="77"/>
      <c r="FY52" s="77"/>
      <c r="FZ52" s="80">
        <f>IF($C52="",ROUND(MIN(1,IF(Input!$A$11="Weekly",FX52/(Formulas!$A$3*1),FX52/(Formulas!$A$3*2))),1),IF(TEXT(ISNUMBER($C52),"#####")="False",ROUND(MIN(1,IF(Input!$A$11="Weekly",FX52/(Formulas!$A$3*1),FX52/(Formulas!$A$3*2))),1),ROUND(MIN(1,IF(Input!$A$11="Weekly",FX52/(Formulas!$A$3*1),FX52/(Formulas!$A$3*2))),1)*$C52))</f>
        <v>0</v>
      </c>
      <c r="GA52" s="79"/>
      <c r="GB52" s="77"/>
      <c r="GC52" s="77"/>
      <c r="GD52" s="80">
        <f>IF($C52="",ROUND(MIN(1,IF(Input!$A$11="Weekly",GB52/(Formulas!$A$3*1),GB52/(Formulas!$A$3*2))),1),IF(TEXT(ISNUMBER($C52),"#####")="False",ROUND(MIN(1,IF(Input!$A$11="Weekly",GB52/(Formulas!$A$3*1),GB52/(Formulas!$A$3*2))),1),ROUND(MIN(1,IF(Input!$A$11="Weekly",GB52/(Formulas!$A$3*1),GB52/(Formulas!$A$3*2))),1)*$C52))</f>
        <v>0</v>
      </c>
      <c r="GE52" s="79"/>
      <c r="GF52" s="77"/>
      <c r="GG52" s="77"/>
      <c r="GH52" s="80">
        <f>IF($C52="",ROUND(MIN(1,IF(Input!$A$11="Weekly",GF52/(Formulas!$A$3*1),GF52/(Formulas!$A$3*2))),1),IF(TEXT(ISNUMBER($C52),"#####")="False",ROUND(MIN(1,IF(Input!$A$11="Weekly",GF52/(Formulas!$A$3*1),GF52/(Formulas!$A$3*2))),1),ROUND(MIN(1,IF(Input!$A$11="Weekly",GF52/(Formulas!$A$3*1),GF52/(Formulas!$A$3*2))),1)*$C52))</f>
        <v>0</v>
      </c>
      <c r="GI52" s="79"/>
      <c r="GJ52" s="77"/>
      <c r="GK52" s="77"/>
      <c r="GL52" s="80">
        <f>IF($C52="",ROUND(MIN(1,IF(Input!$A$11="Weekly",GJ52/(Formulas!$A$3*1),GJ52/(Formulas!$A$3*2))),1),IF(TEXT(ISNUMBER($C52),"#####")="False",ROUND(MIN(1,IF(Input!$A$11="Weekly",GJ52/(Formulas!$A$3*1),GJ52/(Formulas!$A$3*2))),1),ROUND(MIN(1,IF(Input!$A$11="Weekly",GJ52/(Formulas!$A$3*1),GJ52/(Formulas!$A$3*2))),1)*$C52))</f>
        <v>0</v>
      </c>
      <c r="GM52" s="79"/>
      <c r="GN52" s="77"/>
      <c r="GO52" s="77"/>
      <c r="GP52" s="80">
        <f>IF($C52="",ROUND(MIN(1,IF(Input!$A$11="Weekly",GN52/(Formulas!$A$3*1),GN52/(Formulas!$A$3*2))),1),IF(TEXT(ISNUMBER($C52),"#####")="False",ROUND(MIN(1,IF(Input!$A$11="Weekly",GN52/(Formulas!$A$3*1),GN52/(Formulas!$A$3*2))),1),ROUND(MIN(1,IF(Input!$A$11="Weekly",GN52/(Formulas!$A$3*1),GN52/(Formulas!$A$3*2))),1)*$C52))</f>
        <v>0</v>
      </c>
      <c r="GQ52" s="79"/>
      <c r="GR52" s="77"/>
      <c r="GS52" s="77"/>
      <c r="GT52" s="80">
        <f>IF($C52="",ROUND(MIN(1,IF(Input!$A$11="Weekly",GR52/(Formulas!$A$3*1),GR52/(Formulas!$A$3*2))),1),IF(TEXT(ISNUMBER($C52),"#####")="False",ROUND(MIN(1,IF(Input!$A$11="Weekly",GR52/(Formulas!$A$3*1),GR52/(Formulas!$A$3*2))),1),ROUND(MIN(1,IF(Input!$A$11="Weekly",GR52/(Formulas!$A$3*1),GR52/(Formulas!$A$3*2))),1)*$C52))</f>
        <v>0</v>
      </c>
      <c r="GU52" s="79"/>
      <c r="GV52" s="77"/>
      <c r="GW52" s="77"/>
      <c r="GX52" s="80">
        <f>IF($C52="",ROUND(MIN(1,IF(Input!$A$11="Weekly",GV52/(Formulas!$A$3*1),GV52/(Formulas!$A$3*2))),1),IF(TEXT(ISNUMBER($C52),"#####")="False",ROUND(MIN(1,IF(Input!$A$11="Weekly",GV52/(Formulas!$A$3*1),GV52/(Formulas!$A$3*2))),1),ROUND(MIN(1,IF(Input!$A$11="Weekly",GV52/(Formulas!$A$3*1),GV52/(Formulas!$A$3*2))),1)*$C52))</f>
        <v>0</v>
      </c>
      <c r="GY52" s="79"/>
      <c r="GZ52" s="77"/>
      <c r="HA52" s="77"/>
      <c r="HB52" s="80">
        <f>IF($C52="",ROUND(MIN(1,IF(Input!$A$11="Weekly",GZ52/(Formulas!$A$3*1),GZ52/(Formulas!$A$3*2))),1),IF(TEXT(ISNUMBER($C52),"#####")="False",ROUND(MIN(1,IF(Input!$A$11="Weekly",GZ52/(Formulas!$A$3*1),GZ52/(Formulas!$A$3*2))),1),ROUND(MIN(1,IF(Input!$A$11="Weekly",GZ52/(Formulas!$A$3*1),GZ52/(Formulas!$A$3*2))),1)*$C52))</f>
        <v>0</v>
      </c>
      <c r="HC52" s="79"/>
      <c r="HD52" s="77"/>
      <c r="HE52" s="77"/>
      <c r="HF52" s="80">
        <f>IF($C52="",ROUND(MIN(1,IF(Input!$A$11="Weekly",HD52/(Formulas!$A$3*1),HD52/(Formulas!$A$3*2))),1),IF(TEXT(ISNUMBER($C52),"#####")="False",ROUND(MIN(1,IF(Input!$A$11="Weekly",HD52/(Formulas!$A$3*1),HD52/(Formulas!$A$3*2))),1),ROUND(MIN(1,IF(Input!$A$11="Weekly",HD52/(Formulas!$A$3*1),HD52/(Formulas!$A$3*2))),1)*$C52))</f>
        <v>0</v>
      </c>
      <c r="HG52" s="79"/>
      <c r="HH52" s="35"/>
      <c r="HI52" s="35">
        <f t="shared" si="0"/>
        <v>0</v>
      </c>
      <c r="HJ52" s="35"/>
      <c r="HK52" s="35">
        <f t="shared" si="1"/>
        <v>0</v>
      </c>
      <c r="HL52" s="35"/>
      <c r="HM52" s="35">
        <f t="shared" si="2"/>
        <v>0</v>
      </c>
      <c r="HN52" s="35"/>
      <c r="HO52" s="35">
        <f t="shared" si="3"/>
        <v>0</v>
      </c>
      <c r="HP52" s="35"/>
      <c r="HQ52" s="35"/>
      <c r="HR52" s="35"/>
      <c r="HS52" s="35"/>
      <c r="HT52" s="35"/>
    </row>
    <row r="53" spans="1:228" x14ac:dyDescent="0.25">
      <c r="B53" s="74"/>
      <c r="D53" s="77"/>
      <c r="E53" s="77"/>
      <c r="F53" s="80">
        <f>IF($C53="",ROUND(MIN(1,IF(Input!$A$11="Weekly",D53/(Formulas!$A$3*1),D53/(Formulas!$A$3*2))),1),IF(TEXT(ISNUMBER($C53),"#####")="False",ROUND(MIN(1,IF(Input!$A$11="Weekly",D53/(Formulas!$A$3*1),D53/(Formulas!$A$3*2))),1),ROUND(MIN(1,IF(Input!$A$11="Weekly",D53/(Formulas!$A$3*1),D53/(Formulas!$A$3*2))),1)*$C53))</f>
        <v>0</v>
      </c>
      <c r="G53" s="101"/>
      <c r="H53" s="77"/>
      <c r="I53" s="77"/>
      <c r="J53" s="80">
        <f>IF($C53="",ROUND(MIN(1,IF(Input!$A$11="Weekly",H53/(Formulas!$A$3*1),H53/(Formulas!$A$3*2))),1),IF(TEXT(ISNUMBER($C53),"#####")="False",ROUND(MIN(1,IF(Input!$A$11="Weekly",H53/(Formulas!$A$3*1),H53/(Formulas!$A$3*2))),1),ROUND(MIN(1,IF(Input!$A$11="Weekly",H53/(Formulas!$A$3*1),H53/(Formulas!$A$3*2))),1)*$C53))</f>
        <v>0</v>
      </c>
      <c r="K53" s="101"/>
      <c r="L53" s="77"/>
      <c r="M53" s="77"/>
      <c r="N53" s="80">
        <f>IF($C53="",ROUND(MIN(1,IF(Input!$A$11="Weekly",L53/(Formulas!$A$3*1),L53/(Formulas!$A$3*2))),1),IF(TEXT(ISNUMBER($C53),"#####")="False",ROUND(MIN(1,IF(Input!$A$11="Weekly",L53/(Formulas!$A$3*1),L53/(Formulas!$A$3*2))),1),ROUND(MIN(1,IF(Input!$A$11="Weekly",L53/(Formulas!$A$3*1),L53/(Formulas!$A$3*2))),1)*$C53))</f>
        <v>0</v>
      </c>
      <c r="O53" s="101"/>
      <c r="P53" s="77"/>
      <c r="Q53" s="77"/>
      <c r="R53" s="80">
        <f>IF($C53="",ROUND(MIN(1,IF(Input!$A$11="Weekly",P53/(Formulas!$A$3*1),P53/(Formulas!$A$3*2))),1),IF(TEXT(ISNUMBER($C53),"#####")="False",ROUND(MIN(1,IF(Input!$A$11="Weekly",P53/(Formulas!$A$3*1),P53/(Formulas!$A$3*2))),1),ROUND(MIN(1,IF(Input!$A$11="Weekly",P53/(Formulas!$A$3*1),P53/(Formulas!$A$3*2))),1)*$C53))</f>
        <v>0</v>
      </c>
      <c r="S53" s="101"/>
      <c r="T53" s="77"/>
      <c r="U53" s="77"/>
      <c r="V53" s="80">
        <f>IF($C53="",ROUND(MIN(1,IF(Input!$A$11="Weekly",T53/(Formulas!$A$3*1),T53/(Formulas!$A$3*2))),1),IF(TEXT(ISNUMBER($C53),"#####")="False",ROUND(MIN(1,IF(Input!$A$11="Weekly",T53/(Formulas!$A$3*1),T53/(Formulas!$A$3*2))),1),ROUND(MIN(1,IF(Input!$A$11="Weekly",T53/(Formulas!$A$3*1),T53/(Formulas!$A$3*2))),1)*$C53))</f>
        <v>0</v>
      </c>
      <c r="W53" s="79"/>
      <c r="X53" s="77"/>
      <c r="Y53" s="77"/>
      <c r="Z53" s="80">
        <f>IF($C53="",ROUND(MIN(1,IF(Input!$A$11="Weekly",X53/(Formulas!$A$3*1),X53/(Formulas!$A$3*2))),1),IF(TEXT(ISNUMBER($C53),"#####")="False",ROUND(MIN(1,IF(Input!$A$11="Weekly",X53/(Formulas!$A$3*1),X53/(Formulas!$A$3*2))),1),ROUND(MIN(1,IF(Input!$A$11="Weekly",X53/(Formulas!$A$3*1),X53/(Formulas!$A$3*2))),1)*$C53))</f>
        <v>0</v>
      </c>
      <c r="AA53" s="101"/>
      <c r="AB53" s="77"/>
      <c r="AC53" s="77"/>
      <c r="AD53" s="80">
        <f>IF($C53="",ROUND(MIN(1,IF(Input!$A$11="Weekly",AB53/(Formulas!$A$3*1),AB53/(Formulas!$A$3*2))),1),IF(TEXT(ISNUMBER($C53),"#####")="False",ROUND(MIN(1,IF(Input!$A$11="Weekly",AB53/(Formulas!$A$3*1),AB53/(Formulas!$A$3*2))),1),ROUND(MIN(1,IF(Input!$A$11="Weekly",AB53/(Formulas!$A$3*1),AB53/(Formulas!$A$3*2))),1)*$C53))</f>
        <v>0</v>
      </c>
      <c r="AE53" s="101"/>
      <c r="AF53" s="77"/>
      <c r="AG53" s="77"/>
      <c r="AH53" s="80">
        <f>IF($C53="",ROUND(MIN(1,IF(Input!$A$11="Weekly",AF53/(Formulas!$A$3*1),AF53/(Formulas!$A$3*2))),1),IF(TEXT(ISNUMBER($C53),"#####")="False",ROUND(MIN(1,IF(Input!$A$11="Weekly",AF53/(Formulas!$A$3*1),AF53/(Formulas!$A$3*2))),1),ROUND(MIN(1,IF(Input!$A$11="Weekly",AF53/(Formulas!$A$3*1),AF53/(Formulas!$A$3*2))),1)*$C53))</f>
        <v>0</v>
      </c>
      <c r="AI53" s="101"/>
      <c r="AJ53" s="77"/>
      <c r="AK53" s="77"/>
      <c r="AL53" s="80">
        <f>IF($C53="",ROUND(MIN(1,IF(Input!$A$11="Weekly",AJ53/(Formulas!$A$3*1),AJ53/(Formulas!$A$3*2))),1),IF(TEXT(ISNUMBER($C53),"#####")="False",ROUND(MIN(1,IF(Input!$A$11="Weekly",AJ53/(Formulas!$A$3*1),AJ53/(Formulas!$A$3*2))),1),ROUND(MIN(1,IF(Input!$A$11="Weekly",AJ53/(Formulas!$A$3*1),AJ53/(Formulas!$A$3*2))),1)*$C53))</f>
        <v>0</v>
      </c>
      <c r="AM53" s="79"/>
      <c r="AN53" s="77"/>
      <c r="AO53" s="77"/>
      <c r="AP53" s="80">
        <f>IF($C53="",ROUND(MIN(1,IF(Input!$A$11="Weekly",AN53/(Formulas!$A$3*1),AN53/(Formulas!$A$3*2))),1),IF(TEXT(ISNUMBER($C53),"#####")="False",ROUND(MIN(1,IF(Input!$A$11="Weekly",AN53/(Formulas!$A$3*1),AN53/(Formulas!$A$3*2))),1),ROUND(MIN(1,IF(Input!$A$11="Weekly",AN53/(Formulas!$A$3*1),AN53/(Formulas!$A$3*2))),1)*$C53))</f>
        <v>0</v>
      </c>
      <c r="AQ53" s="79"/>
      <c r="AR53" s="77"/>
      <c r="AS53" s="77"/>
      <c r="AT53" s="80">
        <f>IF($C53="",ROUND(MIN(1,IF(Input!$A$11="Weekly",AR53/(Formulas!$A$3*1),AR53/(Formulas!$A$3*2))),1),IF(TEXT(ISNUMBER($C53),"#####")="False",ROUND(MIN(1,IF(Input!$A$11="Weekly",AR53/(Formulas!$A$3*1),AR53/(Formulas!$A$3*2))),1),ROUND(MIN(1,IF(Input!$A$11="Weekly",AR53/(Formulas!$A$3*1),AR53/(Formulas!$A$3*2))),1)*$C53))</f>
        <v>0</v>
      </c>
      <c r="AU53" s="79"/>
      <c r="AV53" s="77"/>
      <c r="AW53" s="77"/>
      <c r="AX53" s="80">
        <f>IF($C53="",ROUND(MIN(1,IF(Input!$A$11="Weekly",AV53/(Formulas!$A$3*1),AV53/(Formulas!$A$3*2))),1),IF(TEXT(ISNUMBER($C53),"#####")="False",ROUND(MIN(1,IF(Input!$A$11="Weekly",AV53/(Formulas!$A$3*1),AV53/(Formulas!$A$3*2))),1),ROUND(MIN(1,IF(Input!$A$11="Weekly",AV53/(Formulas!$A$3*1),AV53/(Formulas!$A$3*2))),1)*$C53))</f>
        <v>0</v>
      </c>
      <c r="AY53" s="79"/>
      <c r="AZ53" s="77"/>
      <c r="BA53" s="77"/>
      <c r="BB53" s="80">
        <f>IF($C53="",ROUND(MIN(1,IF(Input!$A$11="Weekly",AZ53/(Formulas!$A$3*1),AZ53/(Formulas!$A$3*2))),1),IF(TEXT(ISNUMBER($C53),"#####")="False",ROUND(MIN(1,IF(Input!$A$11="Weekly",AZ53/(Formulas!$A$3*1),AZ53/(Formulas!$A$3*2))),1),ROUND(MIN(1,IF(Input!$A$11="Weekly",AZ53/(Formulas!$A$3*1),AZ53/(Formulas!$A$3*2))),1)*$C53))</f>
        <v>0</v>
      </c>
      <c r="BC53" s="79"/>
      <c r="BD53" s="77"/>
      <c r="BE53" s="77"/>
      <c r="BF53" s="80">
        <f>IF($C53="",ROUND(MIN(1,IF(Input!$A$11="Weekly",BD53/(Formulas!$A$3*1),BD53/(Formulas!$A$3*2))),1),IF(TEXT(ISNUMBER($C53),"#####")="False",ROUND(MIN(1,IF(Input!$A$11="Weekly",BD53/(Formulas!$A$3*1),BD53/(Formulas!$A$3*2))),1),ROUND(MIN(1,IF(Input!$A$11="Weekly",BD53/(Formulas!$A$3*1),BD53/(Formulas!$A$3*2))),1)*$C53))</f>
        <v>0</v>
      </c>
      <c r="BG53" s="79"/>
      <c r="BH53" s="77"/>
      <c r="BI53" s="77"/>
      <c r="BJ53" s="80">
        <f>IF($C53="",ROUND(MIN(1,IF(Input!$A$11="Weekly",BH53/(Formulas!$A$3*1),BH53/(Formulas!$A$3*2))),1),IF(TEXT(ISNUMBER($C53),"#####")="False",ROUND(MIN(1,IF(Input!$A$11="Weekly",BH53/(Formulas!$A$3*1),BH53/(Formulas!$A$3*2))),1),ROUND(MIN(1,IF(Input!$A$11="Weekly",BH53/(Formulas!$A$3*1),BH53/(Formulas!$A$3*2))),1)*$C53))</f>
        <v>0</v>
      </c>
      <c r="BK53" s="79"/>
      <c r="BL53" s="77"/>
      <c r="BM53" s="77"/>
      <c r="BN53" s="80">
        <f>IF($C53="",ROUND(MIN(1,IF(Input!$A$11="Weekly",BL53/(Formulas!$A$3*1),BL53/(Formulas!$A$3*2))),1),IF(TEXT(ISNUMBER($C53),"#####")="False",ROUND(MIN(1,IF(Input!$A$11="Weekly",BL53/(Formulas!$A$3*1),BL53/(Formulas!$A$3*2))),1),ROUND(MIN(1,IF(Input!$A$11="Weekly",BL53/(Formulas!$A$3*1),BL53/(Formulas!$A$3*2))),1)*$C53))</f>
        <v>0</v>
      </c>
      <c r="BO53" s="79"/>
      <c r="BP53" s="77"/>
      <c r="BQ53" s="77"/>
      <c r="BR53" s="80">
        <f>IF($C53="",ROUND(MIN(1,IF(Input!$A$11="Weekly",BP53/(Formulas!$A$3*1),BP53/(Formulas!$A$3*2))),1),IF(TEXT(ISNUMBER($C53),"#####")="False",ROUND(MIN(1,IF(Input!$A$11="Weekly",BP53/(Formulas!$A$3*1),BP53/(Formulas!$A$3*2))),1),ROUND(MIN(1,IF(Input!$A$11="Weekly",BP53/(Formulas!$A$3*1),BP53/(Formulas!$A$3*2))),1)*$C53))</f>
        <v>0</v>
      </c>
      <c r="BS53" s="79"/>
      <c r="BT53" s="77"/>
      <c r="BU53" s="77"/>
      <c r="BV53" s="80">
        <f>IF($C53="",ROUND(MIN(1,IF(Input!$A$11="Weekly",BT53/(Formulas!$A$3*1),BT53/(Formulas!$A$3*2))),1),IF(TEXT(ISNUMBER($C53),"#####")="False",ROUND(MIN(1,IF(Input!$A$11="Weekly",BT53/(Formulas!$A$3*1),BT53/(Formulas!$A$3*2))),1),ROUND(MIN(1,IF(Input!$A$11="Weekly",BT53/(Formulas!$A$3*1),BT53/(Formulas!$A$3*2))),1)*$C53))</f>
        <v>0</v>
      </c>
      <c r="BW53" s="79"/>
      <c r="BX53" s="77"/>
      <c r="BY53" s="77"/>
      <c r="BZ53" s="80">
        <f>IF($C53="",ROUND(MIN(1,IF(Input!$A$11="Weekly",BX53/(Formulas!$A$3*1),BX53/(Formulas!$A$3*2))),1),IF(TEXT(ISNUMBER($C53),"#####")="False",ROUND(MIN(1,IF(Input!$A$11="Weekly",BX53/(Formulas!$A$3*1),BX53/(Formulas!$A$3*2))),1),ROUND(MIN(1,IF(Input!$A$11="Weekly",BX53/(Formulas!$A$3*1),BX53/(Formulas!$A$3*2))),1)*$C53))</f>
        <v>0</v>
      </c>
      <c r="CA53" s="79"/>
      <c r="CB53" s="77"/>
      <c r="CC53" s="77"/>
      <c r="CD53" s="80">
        <f>IF($C53="",ROUND(MIN(1,IF(Input!$A$11="Weekly",CB53/(Formulas!$A$3*1),CB53/(Formulas!$A$3*2))),1),IF(TEXT(ISNUMBER($C53),"#####")="False",ROUND(MIN(1,IF(Input!$A$11="Weekly",CB53/(Formulas!$A$3*1),CB53/(Formulas!$A$3*2))),1),ROUND(MIN(1,IF(Input!$A$11="Weekly",CB53/(Formulas!$A$3*1),CB53/(Formulas!$A$3*2))),1)*$C53))</f>
        <v>0</v>
      </c>
      <c r="CE53" s="79"/>
      <c r="CF53" s="77"/>
      <c r="CG53" s="77"/>
      <c r="CH53" s="80">
        <f>IF($C53="",ROUND(MIN(1,IF(Input!$A$11="Weekly",CF53/(Formulas!$A$3*1),CF53/(Formulas!$A$3*2))),1),IF(TEXT(ISNUMBER($C53),"#####")="False",ROUND(MIN(1,IF(Input!$A$11="Weekly",CF53/(Formulas!$A$3*1),CF53/(Formulas!$A$3*2))),1),ROUND(MIN(1,IF(Input!$A$11="Weekly",CF53/(Formulas!$A$3*1),CF53/(Formulas!$A$3*2))),1)*$C53))</f>
        <v>0</v>
      </c>
      <c r="CI53" s="79"/>
      <c r="CJ53" s="77"/>
      <c r="CK53" s="77"/>
      <c r="CL53" s="80">
        <f>IF($C53="",ROUND(MIN(1,IF(Input!$A$11="Weekly",CJ53/(Formulas!$A$3*1),CJ53/(Formulas!$A$3*2))),1),IF(TEXT(ISNUMBER($C53),"#####")="False",ROUND(MIN(1,IF(Input!$A$11="Weekly",CJ53/(Formulas!$A$3*1),CJ53/(Formulas!$A$3*2))),1),ROUND(MIN(1,IF(Input!$A$11="Weekly",CJ53/(Formulas!$A$3*1),CJ53/(Formulas!$A$3*2))),1)*$C53))</f>
        <v>0</v>
      </c>
      <c r="CM53" s="79"/>
      <c r="CN53" s="77"/>
      <c r="CO53" s="77"/>
      <c r="CP53" s="80">
        <f>IF($C53="",ROUND(MIN(1,IF(Input!$A$11="Weekly",CN53/(Formulas!$A$3*1),CN53/(Formulas!$A$3*2))),1),IF(TEXT(ISNUMBER($C53),"#####")="False",ROUND(MIN(1,IF(Input!$A$11="Weekly",CN53/(Formulas!$A$3*1),CN53/(Formulas!$A$3*2))),1),ROUND(MIN(1,IF(Input!$A$11="Weekly",CN53/(Formulas!$A$3*1),CN53/(Formulas!$A$3*2))),1)*$C53))</f>
        <v>0</v>
      </c>
      <c r="CQ53" s="79"/>
      <c r="CR53" s="77"/>
      <c r="CS53" s="77"/>
      <c r="CT53" s="80">
        <f>IF($C53="",ROUND(MIN(1,IF(Input!$A$11="Weekly",CR53/(Formulas!$A$3*1),CR53/(Formulas!$A$3*2))),1),IF(TEXT(ISNUMBER($C53),"#####")="False",ROUND(MIN(1,IF(Input!$A$11="Weekly",CR53/(Formulas!$A$3*1),CR53/(Formulas!$A$3*2))),1),ROUND(MIN(1,IF(Input!$A$11="Weekly",CR53/(Formulas!$A$3*1),CR53/(Formulas!$A$3*2))),1)*$C53))</f>
        <v>0</v>
      </c>
      <c r="CU53" s="79"/>
      <c r="CV53" s="77"/>
      <c r="CW53" s="77"/>
      <c r="CX53" s="80">
        <f>IF($C53="",ROUND(MIN(1,IF(Input!$A$11="Weekly",CV53/(Formulas!$A$3*1),CV53/(Formulas!$A$3*2))),1),IF(TEXT(ISNUMBER($C53),"#####")="False",ROUND(MIN(1,IF(Input!$A$11="Weekly",CV53/(Formulas!$A$3*1),CV53/(Formulas!$A$3*2))),1),ROUND(MIN(1,IF(Input!$A$11="Weekly",CV53/(Formulas!$A$3*1),CV53/(Formulas!$A$3*2))),1)*$C53))</f>
        <v>0</v>
      </c>
      <c r="CY53" s="79"/>
      <c r="CZ53" s="77"/>
      <c r="DA53" s="77"/>
      <c r="DB53" s="80">
        <f>IF($C53="",ROUND(MIN(1,IF(Input!$A$11="Weekly",CZ53/(Formulas!$A$3*1),CZ53/(Formulas!$A$3*2))),1),IF(TEXT(ISNUMBER($C53),"#####")="False",ROUND(MIN(1,IF(Input!$A$11="Weekly",CZ53/(Formulas!$A$3*1),CZ53/(Formulas!$A$3*2))),1),ROUND(MIN(1,IF(Input!$A$11="Weekly",CZ53/(Formulas!$A$3*1),CZ53/(Formulas!$A$3*2))),1)*$C53))</f>
        <v>0</v>
      </c>
      <c r="DC53" s="79"/>
      <c r="DD53" s="77"/>
      <c r="DE53" s="77"/>
      <c r="DF53" s="80">
        <f>IF($C53="",ROUND(MIN(1,IF(Input!$A$11="Weekly",DD53/(Formulas!$A$3*1),DD53/(Formulas!$A$3*2))),1),IF(TEXT(ISNUMBER($C53),"#####")="False",ROUND(MIN(1,IF(Input!$A$11="Weekly",DD53/(Formulas!$A$3*1),DD53/(Formulas!$A$3*2))),1),ROUND(MIN(1,IF(Input!$A$11="Weekly",DD53/(Formulas!$A$3*1),DD53/(Formulas!$A$3*2))),1)*$C53))</f>
        <v>0</v>
      </c>
      <c r="DG53" s="79"/>
      <c r="DH53" s="77"/>
      <c r="DI53" s="77"/>
      <c r="DJ53" s="80">
        <f>IF($C53="",ROUND(MIN(1,IF(Input!$A$11="Weekly",DH53/(Formulas!$A$3*1),DH53/(Formulas!$A$3*2))),1),IF(TEXT(ISNUMBER($C53),"#####")="False",ROUND(MIN(1,IF(Input!$A$11="Weekly",DH53/(Formulas!$A$3*1),DH53/(Formulas!$A$3*2))),1),ROUND(MIN(1,IF(Input!$A$11="Weekly",DH53/(Formulas!$A$3*1),DH53/(Formulas!$A$3*2))),1)*$C53))</f>
        <v>0</v>
      </c>
      <c r="DK53" s="79"/>
      <c r="DL53" s="77"/>
      <c r="DM53" s="77"/>
      <c r="DN53" s="80">
        <f>IF($C53="",ROUND(MIN(1,IF(Input!$A$11="Weekly",DL53/(Formulas!$A$3*1),DL53/(Formulas!$A$3*2))),1),IF(TEXT(ISNUMBER($C53),"#####")="False",ROUND(MIN(1,IF(Input!$A$11="Weekly",DL53/(Formulas!$A$3*1),DL53/(Formulas!$A$3*2))),1),ROUND(MIN(1,IF(Input!$A$11="Weekly",DL53/(Formulas!$A$3*1),DL53/(Formulas!$A$3*2))),1)*$C53))</f>
        <v>0</v>
      </c>
      <c r="DO53" s="79"/>
      <c r="DP53" s="77"/>
      <c r="DQ53" s="77"/>
      <c r="DR53" s="80">
        <f>IF($C53="",ROUND(MIN(1,IF(Input!$A$11="Weekly",DP53/(Formulas!$A$3*1),DP53/(Formulas!$A$3*2))),1),IF(TEXT(ISNUMBER($C53),"#####")="False",ROUND(MIN(1,IF(Input!$A$11="Weekly",DP53/(Formulas!$A$3*1),DP53/(Formulas!$A$3*2))),1),ROUND(MIN(1,IF(Input!$A$11="Weekly",DP53/(Formulas!$A$3*1),DP53/(Formulas!$A$3*2))),1)*$C53))</f>
        <v>0</v>
      </c>
      <c r="DS53" s="79"/>
      <c r="DT53" s="77"/>
      <c r="DU53" s="77"/>
      <c r="DV53" s="80">
        <f>IF($C53="",ROUND(MIN(1,IF(Input!$A$11="Weekly",DT53/(Formulas!$A$3*1),DT53/(Formulas!$A$3*2))),1),IF(TEXT(ISNUMBER($C53),"#####")="False",ROUND(MIN(1,IF(Input!$A$11="Weekly",DT53/(Formulas!$A$3*1),DT53/(Formulas!$A$3*2))),1),ROUND(MIN(1,IF(Input!$A$11="Weekly",DT53/(Formulas!$A$3*1),DT53/(Formulas!$A$3*2))),1)*$C53))</f>
        <v>0</v>
      </c>
      <c r="DW53" s="79"/>
      <c r="DX53" s="77"/>
      <c r="DY53" s="77"/>
      <c r="DZ53" s="80">
        <f>IF($C53="",ROUND(MIN(1,IF(Input!$A$11="Weekly",DX53/(Formulas!$A$3*1),DX53/(Formulas!$A$3*2))),1),IF(TEXT(ISNUMBER($C53),"#####")="False",ROUND(MIN(1,IF(Input!$A$11="Weekly",DX53/(Formulas!$A$3*1),DX53/(Formulas!$A$3*2))),1),ROUND(MIN(1,IF(Input!$A$11="Weekly",DX53/(Formulas!$A$3*1),DX53/(Formulas!$A$3*2))),1)*$C53))</f>
        <v>0</v>
      </c>
      <c r="EA53" s="79"/>
      <c r="EB53" s="77"/>
      <c r="EC53" s="77"/>
      <c r="ED53" s="80">
        <f>IF($C53="",ROUND(MIN(1,IF(Input!$A$11="Weekly",EB53/(Formulas!$A$3*1),EB53/(Formulas!$A$3*2))),1),IF(TEXT(ISNUMBER($C53),"#####")="False",ROUND(MIN(1,IF(Input!$A$11="Weekly",EB53/(Formulas!$A$3*1),EB53/(Formulas!$A$3*2))),1),ROUND(MIN(1,IF(Input!$A$11="Weekly",EB53/(Formulas!$A$3*1),EB53/(Formulas!$A$3*2))),1)*$C53))</f>
        <v>0</v>
      </c>
      <c r="EE53" s="79"/>
      <c r="EF53" s="77"/>
      <c r="EG53" s="77"/>
      <c r="EH53" s="80">
        <f>IF($C53="",ROUND(MIN(1,IF(Input!$A$11="Weekly",EF53/(Formulas!$A$3*1),EF53/(Formulas!$A$3*2))),1),IF(TEXT(ISNUMBER($C53),"#####")="False",ROUND(MIN(1,IF(Input!$A$11="Weekly",EF53/(Formulas!$A$3*1),EF53/(Formulas!$A$3*2))),1),ROUND(MIN(1,IF(Input!$A$11="Weekly",EF53/(Formulas!$A$3*1),EF53/(Formulas!$A$3*2))),1)*$C53))</f>
        <v>0</v>
      </c>
      <c r="EI53" s="79"/>
      <c r="EJ53" s="77"/>
      <c r="EK53" s="77"/>
      <c r="EL53" s="80">
        <f>IF($C53="",ROUND(MIN(1,IF(Input!$A$11="Weekly",EJ53/(Formulas!$A$3*1),EJ53/(Formulas!$A$3*2))),1),IF(TEXT(ISNUMBER($C53),"#####")="False",ROUND(MIN(1,IF(Input!$A$11="Weekly",EJ53/(Formulas!$A$3*1),EJ53/(Formulas!$A$3*2))),1),ROUND(MIN(1,IF(Input!$A$11="Weekly",EJ53/(Formulas!$A$3*1),EJ53/(Formulas!$A$3*2))),1)*$C53))</f>
        <v>0</v>
      </c>
      <c r="EM53" s="79"/>
      <c r="EN53" s="77"/>
      <c r="EO53" s="77"/>
      <c r="EP53" s="80">
        <f>IF($C53="",ROUND(MIN(1,IF(Input!$A$11="Weekly",EN53/(Formulas!$A$3*1),EN53/(Formulas!$A$3*2))),1),IF(TEXT(ISNUMBER($C53),"#####")="False",ROUND(MIN(1,IF(Input!$A$11="Weekly",EN53/(Formulas!$A$3*1),EN53/(Formulas!$A$3*2))),1),ROUND(MIN(1,IF(Input!$A$11="Weekly",EN53/(Formulas!$A$3*1),EN53/(Formulas!$A$3*2))),1)*$C53))</f>
        <v>0</v>
      </c>
      <c r="EQ53" s="79"/>
      <c r="ER53" s="77"/>
      <c r="ES53" s="77"/>
      <c r="ET53" s="80">
        <f>IF($C53="",ROUND(MIN(1,IF(Input!$A$11="Weekly",ER53/(Formulas!$A$3*1),ER53/(Formulas!$A$3*2))),1),IF(TEXT(ISNUMBER($C53),"#####")="False",ROUND(MIN(1,IF(Input!$A$11="Weekly",ER53/(Formulas!$A$3*1),ER53/(Formulas!$A$3*2))),1),ROUND(MIN(1,IF(Input!$A$11="Weekly",ER53/(Formulas!$A$3*1),ER53/(Formulas!$A$3*2))),1)*$C53))</f>
        <v>0</v>
      </c>
      <c r="EU53" s="79"/>
      <c r="EV53" s="77"/>
      <c r="EW53" s="77"/>
      <c r="EX53" s="80">
        <f>IF($C53="",ROUND(MIN(1,IF(Input!$A$11="Weekly",EV53/(Formulas!$A$3*1),EV53/(Formulas!$A$3*2))),1),IF(TEXT(ISNUMBER($C53),"#####")="False",ROUND(MIN(1,IF(Input!$A$11="Weekly",EV53/(Formulas!$A$3*1),EV53/(Formulas!$A$3*2))),1),ROUND(MIN(1,IF(Input!$A$11="Weekly",EV53/(Formulas!$A$3*1),EV53/(Formulas!$A$3*2))),1)*$C53))</f>
        <v>0</v>
      </c>
      <c r="EY53" s="79"/>
      <c r="EZ53" s="77"/>
      <c r="FA53" s="77"/>
      <c r="FB53" s="80">
        <f>IF($C53="",ROUND(MIN(1,IF(Input!$A$11="Weekly",EZ53/(Formulas!$A$3*1),EZ53/(Formulas!$A$3*2))),1),IF(TEXT(ISNUMBER($C53),"#####")="False",ROUND(MIN(1,IF(Input!$A$11="Weekly",EZ53/(Formulas!$A$3*1),EZ53/(Formulas!$A$3*2))),1),ROUND(MIN(1,IF(Input!$A$11="Weekly",EZ53/(Formulas!$A$3*1),EZ53/(Formulas!$A$3*2))),1)*$C53))</f>
        <v>0</v>
      </c>
      <c r="FC53" s="79"/>
      <c r="FD53" s="77"/>
      <c r="FE53" s="77"/>
      <c r="FF53" s="80">
        <f>IF($C53="",ROUND(MIN(1,IF(Input!$A$11="Weekly",FD53/(Formulas!$A$3*1),FD53/(Formulas!$A$3*2))),1),IF(TEXT(ISNUMBER($C53),"#####")="False",ROUND(MIN(1,IF(Input!$A$11="Weekly",FD53/(Formulas!$A$3*1),FD53/(Formulas!$A$3*2))),1),ROUND(MIN(1,IF(Input!$A$11="Weekly",FD53/(Formulas!$A$3*1),FD53/(Formulas!$A$3*2))),1)*$C53))</f>
        <v>0</v>
      </c>
      <c r="FG53" s="79"/>
      <c r="FH53" s="77"/>
      <c r="FI53" s="77"/>
      <c r="FJ53" s="80">
        <f>IF($C53="",ROUND(MIN(1,IF(Input!$A$11="Weekly",FH53/(Formulas!$A$3*1),FH53/(Formulas!$A$3*2))),1),IF(TEXT(ISNUMBER($C53),"#####")="False",ROUND(MIN(1,IF(Input!$A$11="Weekly",FH53/(Formulas!$A$3*1),FH53/(Formulas!$A$3*2))),1),ROUND(MIN(1,IF(Input!$A$11="Weekly",FH53/(Formulas!$A$3*1),FH53/(Formulas!$A$3*2))),1)*$C53))</f>
        <v>0</v>
      </c>
      <c r="FK53" s="79"/>
      <c r="FL53" s="77"/>
      <c r="FM53" s="77"/>
      <c r="FN53" s="80">
        <f>IF($C53="",ROUND(MIN(1,IF(Input!$A$11="Weekly",FL53/(Formulas!$A$3*1),FL53/(Formulas!$A$3*2))),1),IF(TEXT(ISNUMBER($C53),"#####")="False",ROUND(MIN(1,IF(Input!$A$11="Weekly",FL53/(Formulas!$A$3*1),FL53/(Formulas!$A$3*2))),1),ROUND(MIN(1,IF(Input!$A$11="Weekly",FL53/(Formulas!$A$3*1),FL53/(Formulas!$A$3*2))),1)*$C53))</f>
        <v>0</v>
      </c>
      <c r="FO53" s="79"/>
      <c r="FP53" s="77"/>
      <c r="FQ53" s="77"/>
      <c r="FR53" s="80">
        <f>IF($C53="",ROUND(MIN(1,IF(Input!$A$11="Weekly",FP53/(Formulas!$A$3*1),FP53/(Formulas!$A$3*2))),1),IF(TEXT(ISNUMBER($C53),"#####")="False",ROUND(MIN(1,IF(Input!$A$11="Weekly",FP53/(Formulas!$A$3*1),FP53/(Formulas!$A$3*2))),1),ROUND(MIN(1,IF(Input!$A$11="Weekly",FP53/(Formulas!$A$3*1),FP53/(Formulas!$A$3*2))),1)*$C53))</f>
        <v>0</v>
      </c>
      <c r="FS53" s="79"/>
      <c r="FT53" s="77"/>
      <c r="FU53" s="77"/>
      <c r="FV53" s="80">
        <f>IF($C53="",ROUND(MIN(1,IF(Input!$A$11="Weekly",FT53/(Formulas!$A$3*1),FT53/(Formulas!$A$3*2))),1),IF(TEXT(ISNUMBER($C53),"#####")="False",ROUND(MIN(1,IF(Input!$A$11="Weekly",FT53/(Formulas!$A$3*1),FT53/(Formulas!$A$3*2))),1),ROUND(MIN(1,IF(Input!$A$11="Weekly",FT53/(Formulas!$A$3*1),FT53/(Formulas!$A$3*2))),1)*$C53))</f>
        <v>0</v>
      </c>
      <c r="FW53" s="79"/>
      <c r="FX53" s="77"/>
      <c r="FY53" s="77"/>
      <c r="FZ53" s="80">
        <f>IF($C53="",ROUND(MIN(1,IF(Input!$A$11="Weekly",FX53/(Formulas!$A$3*1),FX53/(Formulas!$A$3*2))),1),IF(TEXT(ISNUMBER($C53),"#####")="False",ROUND(MIN(1,IF(Input!$A$11="Weekly",FX53/(Formulas!$A$3*1),FX53/(Formulas!$A$3*2))),1),ROUND(MIN(1,IF(Input!$A$11="Weekly",FX53/(Formulas!$A$3*1),FX53/(Formulas!$A$3*2))),1)*$C53))</f>
        <v>0</v>
      </c>
      <c r="GA53" s="79"/>
      <c r="GB53" s="77"/>
      <c r="GC53" s="77"/>
      <c r="GD53" s="80">
        <f>IF($C53="",ROUND(MIN(1,IF(Input!$A$11="Weekly",GB53/(Formulas!$A$3*1),GB53/(Formulas!$A$3*2))),1),IF(TEXT(ISNUMBER($C53),"#####")="False",ROUND(MIN(1,IF(Input!$A$11="Weekly",GB53/(Formulas!$A$3*1),GB53/(Formulas!$A$3*2))),1),ROUND(MIN(1,IF(Input!$A$11="Weekly",GB53/(Formulas!$A$3*1),GB53/(Formulas!$A$3*2))),1)*$C53))</f>
        <v>0</v>
      </c>
      <c r="GE53" s="79"/>
      <c r="GF53" s="77"/>
      <c r="GG53" s="77"/>
      <c r="GH53" s="80">
        <f>IF($C53="",ROUND(MIN(1,IF(Input!$A$11="Weekly",GF53/(Formulas!$A$3*1),GF53/(Formulas!$A$3*2))),1),IF(TEXT(ISNUMBER($C53),"#####")="False",ROUND(MIN(1,IF(Input!$A$11="Weekly",GF53/(Formulas!$A$3*1),GF53/(Formulas!$A$3*2))),1),ROUND(MIN(1,IF(Input!$A$11="Weekly",GF53/(Formulas!$A$3*1),GF53/(Formulas!$A$3*2))),1)*$C53))</f>
        <v>0</v>
      </c>
      <c r="GI53" s="79"/>
      <c r="GJ53" s="77"/>
      <c r="GK53" s="77"/>
      <c r="GL53" s="80">
        <f>IF($C53="",ROUND(MIN(1,IF(Input!$A$11="Weekly",GJ53/(Formulas!$A$3*1),GJ53/(Formulas!$A$3*2))),1),IF(TEXT(ISNUMBER($C53),"#####")="False",ROUND(MIN(1,IF(Input!$A$11="Weekly",GJ53/(Formulas!$A$3*1),GJ53/(Formulas!$A$3*2))),1),ROUND(MIN(1,IF(Input!$A$11="Weekly",GJ53/(Formulas!$A$3*1),GJ53/(Formulas!$A$3*2))),1)*$C53))</f>
        <v>0</v>
      </c>
      <c r="GM53" s="79"/>
      <c r="GN53" s="77"/>
      <c r="GO53" s="77"/>
      <c r="GP53" s="80">
        <f>IF($C53="",ROUND(MIN(1,IF(Input!$A$11="Weekly",GN53/(Formulas!$A$3*1),GN53/(Formulas!$A$3*2))),1),IF(TEXT(ISNUMBER($C53),"#####")="False",ROUND(MIN(1,IF(Input!$A$11="Weekly",GN53/(Formulas!$A$3*1),GN53/(Formulas!$A$3*2))),1),ROUND(MIN(1,IF(Input!$A$11="Weekly",GN53/(Formulas!$A$3*1),GN53/(Formulas!$A$3*2))),1)*$C53))</f>
        <v>0</v>
      </c>
      <c r="GQ53" s="79"/>
      <c r="GR53" s="77"/>
      <c r="GS53" s="77"/>
      <c r="GT53" s="80">
        <f>IF($C53="",ROUND(MIN(1,IF(Input!$A$11="Weekly",GR53/(Formulas!$A$3*1),GR53/(Formulas!$A$3*2))),1),IF(TEXT(ISNUMBER($C53),"#####")="False",ROUND(MIN(1,IF(Input!$A$11="Weekly",GR53/(Formulas!$A$3*1),GR53/(Formulas!$A$3*2))),1),ROUND(MIN(1,IF(Input!$A$11="Weekly",GR53/(Formulas!$A$3*1),GR53/(Formulas!$A$3*2))),1)*$C53))</f>
        <v>0</v>
      </c>
      <c r="GU53" s="79"/>
      <c r="GV53" s="77"/>
      <c r="GW53" s="77"/>
      <c r="GX53" s="80">
        <f>IF($C53="",ROUND(MIN(1,IF(Input!$A$11="Weekly",GV53/(Formulas!$A$3*1),GV53/(Formulas!$A$3*2))),1),IF(TEXT(ISNUMBER($C53),"#####")="False",ROUND(MIN(1,IF(Input!$A$11="Weekly",GV53/(Formulas!$A$3*1),GV53/(Formulas!$A$3*2))),1),ROUND(MIN(1,IF(Input!$A$11="Weekly",GV53/(Formulas!$A$3*1),GV53/(Formulas!$A$3*2))),1)*$C53))</f>
        <v>0</v>
      </c>
      <c r="GY53" s="79"/>
      <c r="GZ53" s="77"/>
      <c r="HA53" s="77"/>
      <c r="HB53" s="80">
        <f>IF($C53="",ROUND(MIN(1,IF(Input!$A$11="Weekly",GZ53/(Formulas!$A$3*1),GZ53/(Formulas!$A$3*2))),1),IF(TEXT(ISNUMBER($C53),"#####")="False",ROUND(MIN(1,IF(Input!$A$11="Weekly",GZ53/(Formulas!$A$3*1),GZ53/(Formulas!$A$3*2))),1),ROUND(MIN(1,IF(Input!$A$11="Weekly",GZ53/(Formulas!$A$3*1),GZ53/(Formulas!$A$3*2))),1)*$C53))</f>
        <v>0</v>
      </c>
      <c r="HC53" s="79"/>
      <c r="HD53" s="77"/>
      <c r="HE53" s="77"/>
      <c r="HF53" s="80">
        <f>IF($C53="",ROUND(MIN(1,IF(Input!$A$11="Weekly",HD53/(Formulas!$A$3*1),HD53/(Formulas!$A$3*2))),1),IF(TEXT(ISNUMBER($C53),"#####")="False",ROUND(MIN(1,IF(Input!$A$11="Weekly",HD53/(Formulas!$A$3*1),HD53/(Formulas!$A$3*2))),1),ROUND(MIN(1,IF(Input!$A$11="Weekly",HD53/(Formulas!$A$3*1),HD53/(Formulas!$A$3*2))),1)*$C53))</f>
        <v>0</v>
      </c>
      <c r="HG53" s="79"/>
      <c r="HH53" s="35"/>
      <c r="HI53" s="35">
        <f t="shared" si="0"/>
        <v>0</v>
      </c>
      <c r="HJ53" s="35"/>
      <c r="HK53" s="35">
        <f t="shared" si="1"/>
        <v>0</v>
      </c>
      <c r="HL53" s="35"/>
      <c r="HM53" s="35">
        <f t="shared" si="2"/>
        <v>0</v>
      </c>
      <c r="HN53" s="35"/>
      <c r="HO53" s="35">
        <f t="shared" si="3"/>
        <v>0</v>
      </c>
      <c r="HP53" s="35"/>
      <c r="HQ53" s="35"/>
      <c r="HR53" s="35"/>
      <c r="HS53" s="35"/>
      <c r="HT53" s="35"/>
    </row>
    <row r="54" spans="1:228" x14ac:dyDescent="0.25">
      <c r="B54" s="74"/>
      <c r="D54" s="77"/>
      <c r="E54" s="77"/>
      <c r="F54" s="80">
        <f>IF($C54="",ROUND(MIN(1,IF(Input!$A$11="Weekly",D54/(Formulas!$A$3*1),D54/(Formulas!$A$3*2))),1),IF(TEXT(ISNUMBER($C54),"#####")="False",ROUND(MIN(1,IF(Input!$A$11="Weekly",D54/(Formulas!$A$3*1),D54/(Formulas!$A$3*2))),1),ROUND(MIN(1,IF(Input!$A$11="Weekly",D54/(Formulas!$A$3*1),D54/(Formulas!$A$3*2))),1)*$C54))</f>
        <v>0</v>
      </c>
      <c r="G54" s="101"/>
      <c r="H54" s="77"/>
      <c r="I54" s="77"/>
      <c r="J54" s="80">
        <f>IF($C54="",ROUND(MIN(1,IF(Input!$A$11="Weekly",H54/(Formulas!$A$3*1),H54/(Formulas!$A$3*2))),1),IF(TEXT(ISNUMBER($C54),"#####")="False",ROUND(MIN(1,IF(Input!$A$11="Weekly",H54/(Formulas!$A$3*1),H54/(Formulas!$A$3*2))),1),ROUND(MIN(1,IF(Input!$A$11="Weekly",H54/(Formulas!$A$3*1),H54/(Formulas!$A$3*2))),1)*$C54))</f>
        <v>0</v>
      </c>
      <c r="K54" s="101"/>
      <c r="L54" s="77"/>
      <c r="M54" s="77"/>
      <c r="N54" s="80">
        <f>IF($C54="",ROUND(MIN(1,IF(Input!$A$11="Weekly",L54/(Formulas!$A$3*1),L54/(Formulas!$A$3*2))),1),IF(TEXT(ISNUMBER($C54),"#####")="False",ROUND(MIN(1,IF(Input!$A$11="Weekly",L54/(Formulas!$A$3*1),L54/(Formulas!$A$3*2))),1),ROUND(MIN(1,IF(Input!$A$11="Weekly",L54/(Formulas!$A$3*1),L54/(Formulas!$A$3*2))),1)*$C54))</f>
        <v>0</v>
      </c>
      <c r="O54" s="101"/>
      <c r="P54" s="77"/>
      <c r="Q54" s="77"/>
      <c r="R54" s="80">
        <f>IF($C54="",ROUND(MIN(1,IF(Input!$A$11="Weekly",P54/(Formulas!$A$3*1),P54/(Formulas!$A$3*2))),1),IF(TEXT(ISNUMBER($C54),"#####")="False",ROUND(MIN(1,IF(Input!$A$11="Weekly",P54/(Formulas!$A$3*1),P54/(Formulas!$A$3*2))),1),ROUND(MIN(1,IF(Input!$A$11="Weekly",P54/(Formulas!$A$3*1),P54/(Formulas!$A$3*2))),1)*$C54))</f>
        <v>0</v>
      </c>
      <c r="S54" s="101"/>
      <c r="T54" s="77"/>
      <c r="U54" s="77"/>
      <c r="V54" s="80">
        <f>IF($C54="",ROUND(MIN(1,IF(Input!$A$11="Weekly",T54/(Formulas!$A$3*1),T54/(Formulas!$A$3*2))),1),IF(TEXT(ISNUMBER($C54),"#####")="False",ROUND(MIN(1,IF(Input!$A$11="Weekly",T54/(Formulas!$A$3*1),T54/(Formulas!$A$3*2))),1),ROUND(MIN(1,IF(Input!$A$11="Weekly",T54/(Formulas!$A$3*1),T54/(Formulas!$A$3*2))),1)*$C54))</f>
        <v>0</v>
      </c>
      <c r="W54" s="79"/>
      <c r="X54" s="77"/>
      <c r="Y54" s="77"/>
      <c r="Z54" s="80">
        <f>IF($C54="",ROUND(MIN(1,IF(Input!$A$11="Weekly",X54/(Formulas!$A$3*1),X54/(Formulas!$A$3*2))),1),IF(TEXT(ISNUMBER($C54),"#####")="False",ROUND(MIN(1,IF(Input!$A$11="Weekly",X54/(Formulas!$A$3*1),X54/(Formulas!$A$3*2))),1),ROUND(MIN(1,IF(Input!$A$11="Weekly",X54/(Formulas!$A$3*1),X54/(Formulas!$A$3*2))),1)*$C54))</f>
        <v>0</v>
      </c>
      <c r="AA54" s="101"/>
      <c r="AB54" s="77"/>
      <c r="AC54" s="77"/>
      <c r="AD54" s="80">
        <f>IF($C54="",ROUND(MIN(1,IF(Input!$A$11="Weekly",AB54/(Formulas!$A$3*1),AB54/(Formulas!$A$3*2))),1),IF(TEXT(ISNUMBER($C54),"#####")="False",ROUND(MIN(1,IF(Input!$A$11="Weekly",AB54/(Formulas!$A$3*1),AB54/(Formulas!$A$3*2))),1),ROUND(MIN(1,IF(Input!$A$11="Weekly",AB54/(Formulas!$A$3*1),AB54/(Formulas!$A$3*2))),1)*$C54))</f>
        <v>0</v>
      </c>
      <c r="AE54" s="101"/>
      <c r="AF54" s="77"/>
      <c r="AG54" s="77"/>
      <c r="AH54" s="80">
        <f>IF($C54="",ROUND(MIN(1,IF(Input!$A$11="Weekly",AF54/(Formulas!$A$3*1),AF54/(Formulas!$A$3*2))),1),IF(TEXT(ISNUMBER($C54),"#####")="False",ROUND(MIN(1,IF(Input!$A$11="Weekly",AF54/(Formulas!$A$3*1),AF54/(Formulas!$A$3*2))),1),ROUND(MIN(1,IF(Input!$A$11="Weekly",AF54/(Formulas!$A$3*1),AF54/(Formulas!$A$3*2))),1)*$C54))</f>
        <v>0</v>
      </c>
      <c r="AI54" s="101"/>
      <c r="AJ54" s="77"/>
      <c r="AK54" s="77"/>
      <c r="AL54" s="80">
        <f>IF($C54="",ROUND(MIN(1,IF(Input!$A$11="Weekly",AJ54/(Formulas!$A$3*1),AJ54/(Formulas!$A$3*2))),1),IF(TEXT(ISNUMBER($C54),"#####")="False",ROUND(MIN(1,IF(Input!$A$11="Weekly",AJ54/(Formulas!$A$3*1),AJ54/(Formulas!$A$3*2))),1),ROUND(MIN(1,IF(Input!$A$11="Weekly",AJ54/(Formulas!$A$3*1),AJ54/(Formulas!$A$3*2))),1)*$C54))</f>
        <v>0</v>
      </c>
      <c r="AM54" s="79"/>
      <c r="AN54" s="77"/>
      <c r="AO54" s="77"/>
      <c r="AP54" s="80">
        <f>IF($C54="",ROUND(MIN(1,IF(Input!$A$11="Weekly",AN54/(Formulas!$A$3*1),AN54/(Formulas!$A$3*2))),1),IF(TEXT(ISNUMBER($C54),"#####")="False",ROUND(MIN(1,IF(Input!$A$11="Weekly",AN54/(Formulas!$A$3*1),AN54/(Formulas!$A$3*2))),1),ROUND(MIN(1,IF(Input!$A$11="Weekly",AN54/(Formulas!$A$3*1),AN54/(Formulas!$A$3*2))),1)*$C54))</f>
        <v>0</v>
      </c>
      <c r="AQ54" s="79"/>
      <c r="AR54" s="77"/>
      <c r="AS54" s="77"/>
      <c r="AT54" s="80">
        <f>IF($C54="",ROUND(MIN(1,IF(Input!$A$11="Weekly",AR54/(Formulas!$A$3*1),AR54/(Formulas!$A$3*2))),1),IF(TEXT(ISNUMBER($C54),"#####")="False",ROUND(MIN(1,IF(Input!$A$11="Weekly",AR54/(Formulas!$A$3*1),AR54/(Formulas!$A$3*2))),1),ROUND(MIN(1,IF(Input!$A$11="Weekly",AR54/(Formulas!$A$3*1),AR54/(Formulas!$A$3*2))),1)*$C54))</f>
        <v>0</v>
      </c>
      <c r="AU54" s="79"/>
      <c r="AV54" s="77"/>
      <c r="AW54" s="77"/>
      <c r="AX54" s="80">
        <f>IF($C54="",ROUND(MIN(1,IF(Input!$A$11="Weekly",AV54/(Formulas!$A$3*1),AV54/(Formulas!$A$3*2))),1),IF(TEXT(ISNUMBER($C54),"#####")="False",ROUND(MIN(1,IF(Input!$A$11="Weekly",AV54/(Formulas!$A$3*1),AV54/(Formulas!$A$3*2))),1),ROUND(MIN(1,IF(Input!$A$11="Weekly",AV54/(Formulas!$A$3*1),AV54/(Formulas!$A$3*2))),1)*$C54))</f>
        <v>0</v>
      </c>
      <c r="AY54" s="79"/>
      <c r="AZ54" s="77"/>
      <c r="BA54" s="77"/>
      <c r="BB54" s="80">
        <f>IF($C54="",ROUND(MIN(1,IF(Input!$A$11="Weekly",AZ54/(Formulas!$A$3*1),AZ54/(Formulas!$A$3*2))),1),IF(TEXT(ISNUMBER($C54),"#####")="False",ROUND(MIN(1,IF(Input!$A$11="Weekly",AZ54/(Formulas!$A$3*1),AZ54/(Formulas!$A$3*2))),1),ROUND(MIN(1,IF(Input!$A$11="Weekly",AZ54/(Formulas!$A$3*1),AZ54/(Formulas!$A$3*2))),1)*$C54))</f>
        <v>0</v>
      </c>
      <c r="BC54" s="79"/>
      <c r="BD54" s="77"/>
      <c r="BE54" s="77"/>
      <c r="BF54" s="80">
        <f>IF($C54="",ROUND(MIN(1,IF(Input!$A$11="Weekly",BD54/(Formulas!$A$3*1),BD54/(Formulas!$A$3*2))),1),IF(TEXT(ISNUMBER($C54),"#####")="False",ROUND(MIN(1,IF(Input!$A$11="Weekly",BD54/(Formulas!$A$3*1),BD54/(Formulas!$A$3*2))),1),ROUND(MIN(1,IF(Input!$A$11="Weekly",BD54/(Formulas!$A$3*1),BD54/(Formulas!$A$3*2))),1)*$C54))</f>
        <v>0</v>
      </c>
      <c r="BG54" s="79"/>
      <c r="BH54" s="77"/>
      <c r="BI54" s="77"/>
      <c r="BJ54" s="80">
        <f>IF($C54="",ROUND(MIN(1,IF(Input!$A$11="Weekly",BH54/(Formulas!$A$3*1),BH54/(Formulas!$A$3*2))),1),IF(TEXT(ISNUMBER($C54),"#####")="False",ROUND(MIN(1,IF(Input!$A$11="Weekly",BH54/(Formulas!$A$3*1),BH54/(Formulas!$A$3*2))),1),ROUND(MIN(1,IF(Input!$A$11="Weekly",BH54/(Formulas!$A$3*1),BH54/(Formulas!$A$3*2))),1)*$C54))</f>
        <v>0</v>
      </c>
      <c r="BK54" s="79"/>
      <c r="BL54" s="77"/>
      <c r="BM54" s="77"/>
      <c r="BN54" s="80">
        <f>IF($C54="",ROUND(MIN(1,IF(Input!$A$11="Weekly",BL54/(Formulas!$A$3*1),BL54/(Formulas!$A$3*2))),1),IF(TEXT(ISNUMBER($C54),"#####")="False",ROUND(MIN(1,IF(Input!$A$11="Weekly",BL54/(Formulas!$A$3*1),BL54/(Formulas!$A$3*2))),1),ROUND(MIN(1,IF(Input!$A$11="Weekly",BL54/(Formulas!$A$3*1),BL54/(Formulas!$A$3*2))),1)*$C54))</f>
        <v>0</v>
      </c>
      <c r="BO54" s="79"/>
      <c r="BP54" s="77"/>
      <c r="BQ54" s="77"/>
      <c r="BR54" s="80">
        <f>IF($C54="",ROUND(MIN(1,IF(Input!$A$11="Weekly",BP54/(Formulas!$A$3*1),BP54/(Formulas!$A$3*2))),1),IF(TEXT(ISNUMBER($C54),"#####")="False",ROUND(MIN(1,IF(Input!$A$11="Weekly",BP54/(Formulas!$A$3*1),BP54/(Formulas!$A$3*2))),1),ROUND(MIN(1,IF(Input!$A$11="Weekly",BP54/(Formulas!$A$3*1),BP54/(Formulas!$A$3*2))),1)*$C54))</f>
        <v>0</v>
      </c>
      <c r="BS54" s="79"/>
      <c r="BT54" s="77"/>
      <c r="BU54" s="77"/>
      <c r="BV54" s="80">
        <f>IF($C54="",ROUND(MIN(1,IF(Input!$A$11="Weekly",BT54/(Formulas!$A$3*1),BT54/(Formulas!$A$3*2))),1),IF(TEXT(ISNUMBER($C54),"#####")="False",ROUND(MIN(1,IF(Input!$A$11="Weekly",BT54/(Formulas!$A$3*1),BT54/(Formulas!$A$3*2))),1),ROUND(MIN(1,IF(Input!$A$11="Weekly",BT54/(Formulas!$A$3*1),BT54/(Formulas!$A$3*2))),1)*$C54))</f>
        <v>0</v>
      </c>
      <c r="BW54" s="79"/>
      <c r="BX54" s="77"/>
      <c r="BY54" s="77"/>
      <c r="BZ54" s="80">
        <f>IF($C54="",ROUND(MIN(1,IF(Input!$A$11="Weekly",BX54/(Formulas!$A$3*1),BX54/(Formulas!$A$3*2))),1),IF(TEXT(ISNUMBER($C54),"#####")="False",ROUND(MIN(1,IF(Input!$A$11="Weekly",BX54/(Formulas!$A$3*1),BX54/(Formulas!$A$3*2))),1),ROUND(MIN(1,IF(Input!$A$11="Weekly",BX54/(Formulas!$A$3*1),BX54/(Formulas!$A$3*2))),1)*$C54))</f>
        <v>0</v>
      </c>
      <c r="CA54" s="79"/>
      <c r="CB54" s="77"/>
      <c r="CC54" s="77"/>
      <c r="CD54" s="80">
        <f>IF($C54="",ROUND(MIN(1,IF(Input!$A$11="Weekly",CB54/(Formulas!$A$3*1),CB54/(Formulas!$A$3*2))),1),IF(TEXT(ISNUMBER($C54),"#####")="False",ROUND(MIN(1,IF(Input!$A$11="Weekly",CB54/(Formulas!$A$3*1),CB54/(Formulas!$A$3*2))),1),ROUND(MIN(1,IF(Input!$A$11="Weekly",CB54/(Formulas!$A$3*1),CB54/(Formulas!$A$3*2))),1)*$C54))</f>
        <v>0</v>
      </c>
      <c r="CE54" s="79"/>
      <c r="CF54" s="77"/>
      <c r="CG54" s="77"/>
      <c r="CH54" s="80">
        <f>IF($C54="",ROUND(MIN(1,IF(Input!$A$11="Weekly",CF54/(Formulas!$A$3*1),CF54/(Formulas!$A$3*2))),1),IF(TEXT(ISNUMBER($C54),"#####")="False",ROUND(MIN(1,IF(Input!$A$11="Weekly",CF54/(Formulas!$A$3*1),CF54/(Formulas!$A$3*2))),1),ROUND(MIN(1,IF(Input!$A$11="Weekly",CF54/(Formulas!$A$3*1),CF54/(Formulas!$A$3*2))),1)*$C54))</f>
        <v>0</v>
      </c>
      <c r="CI54" s="79"/>
      <c r="CJ54" s="77"/>
      <c r="CK54" s="77"/>
      <c r="CL54" s="80">
        <f>IF($C54="",ROUND(MIN(1,IF(Input!$A$11="Weekly",CJ54/(Formulas!$A$3*1),CJ54/(Formulas!$A$3*2))),1),IF(TEXT(ISNUMBER($C54),"#####")="False",ROUND(MIN(1,IF(Input!$A$11="Weekly",CJ54/(Formulas!$A$3*1),CJ54/(Formulas!$A$3*2))),1),ROUND(MIN(1,IF(Input!$A$11="Weekly",CJ54/(Formulas!$A$3*1),CJ54/(Formulas!$A$3*2))),1)*$C54))</f>
        <v>0</v>
      </c>
      <c r="CM54" s="79"/>
      <c r="CN54" s="77"/>
      <c r="CO54" s="77"/>
      <c r="CP54" s="80">
        <f>IF($C54="",ROUND(MIN(1,IF(Input!$A$11="Weekly",CN54/(Formulas!$A$3*1),CN54/(Formulas!$A$3*2))),1),IF(TEXT(ISNUMBER($C54),"#####")="False",ROUND(MIN(1,IF(Input!$A$11="Weekly",CN54/(Formulas!$A$3*1),CN54/(Formulas!$A$3*2))),1),ROUND(MIN(1,IF(Input!$A$11="Weekly",CN54/(Formulas!$A$3*1),CN54/(Formulas!$A$3*2))),1)*$C54))</f>
        <v>0</v>
      </c>
      <c r="CQ54" s="79"/>
      <c r="CR54" s="77"/>
      <c r="CS54" s="77"/>
      <c r="CT54" s="80">
        <f>IF($C54="",ROUND(MIN(1,IF(Input!$A$11="Weekly",CR54/(Formulas!$A$3*1),CR54/(Formulas!$A$3*2))),1),IF(TEXT(ISNUMBER($C54),"#####")="False",ROUND(MIN(1,IF(Input!$A$11="Weekly",CR54/(Formulas!$A$3*1),CR54/(Formulas!$A$3*2))),1),ROUND(MIN(1,IF(Input!$A$11="Weekly",CR54/(Formulas!$A$3*1),CR54/(Formulas!$A$3*2))),1)*$C54))</f>
        <v>0</v>
      </c>
      <c r="CU54" s="79"/>
      <c r="CV54" s="77"/>
      <c r="CW54" s="77"/>
      <c r="CX54" s="80">
        <f>IF($C54="",ROUND(MIN(1,IF(Input!$A$11="Weekly",CV54/(Formulas!$A$3*1),CV54/(Formulas!$A$3*2))),1),IF(TEXT(ISNUMBER($C54),"#####")="False",ROUND(MIN(1,IF(Input!$A$11="Weekly",CV54/(Formulas!$A$3*1),CV54/(Formulas!$A$3*2))),1),ROUND(MIN(1,IF(Input!$A$11="Weekly",CV54/(Formulas!$A$3*1),CV54/(Formulas!$A$3*2))),1)*$C54))</f>
        <v>0</v>
      </c>
      <c r="CY54" s="79"/>
      <c r="CZ54" s="77"/>
      <c r="DA54" s="77"/>
      <c r="DB54" s="80">
        <f>IF($C54="",ROUND(MIN(1,IF(Input!$A$11="Weekly",CZ54/(Formulas!$A$3*1),CZ54/(Formulas!$A$3*2))),1),IF(TEXT(ISNUMBER($C54),"#####")="False",ROUND(MIN(1,IF(Input!$A$11="Weekly",CZ54/(Formulas!$A$3*1),CZ54/(Formulas!$A$3*2))),1),ROUND(MIN(1,IF(Input!$A$11="Weekly",CZ54/(Formulas!$A$3*1),CZ54/(Formulas!$A$3*2))),1)*$C54))</f>
        <v>0</v>
      </c>
      <c r="DC54" s="79"/>
      <c r="DD54" s="77"/>
      <c r="DE54" s="77"/>
      <c r="DF54" s="80">
        <f>IF($C54="",ROUND(MIN(1,IF(Input!$A$11="Weekly",DD54/(Formulas!$A$3*1),DD54/(Formulas!$A$3*2))),1),IF(TEXT(ISNUMBER($C54),"#####")="False",ROUND(MIN(1,IF(Input!$A$11="Weekly",DD54/(Formulas!$A$3*1),DD54/(Formulas!$A$3*2))),1),ROUND(MIN(1,IF(Input!$A$11="Weekly",DD54/(Formulas!$A$3*1),DD54/(Formulas!$A$3*2))),1)*$C54))</f>
        <v>0</v>
      </c>
      <c r="DG54" s="79"/>
      <c r="DH54" s="77"/>
      <c r="DI54" s="77"/>
      <c r="DJ54" s="80">
        <f>IF($C54="",ROUND(MIN(1,IF(Input!$A$11="Weekly",DH54/(Formulas!$A$3*1),DH54/(Formulas!$A$3*2))),1),IF(TEXT(ISNUMBER($C54),"#####")="False",ROUND(MIN(1,IF(Input!$A$11="Weekly",DH54/(Formulas!$A$3*1),DH54/(Formulas!$A$3*2))),1),ROUND(MIN(1,IF(Input!$A$11="Weekly",DH54/(Formulas!$A$3*1),DH54/(Formulas!$A$3*2))),1)*$C54))</f>
        <v>0</v>
      </c>
      <c r="DK54" s="79"/>
      <c r="DL54" s="77"/>
      <c r="DM54" s="77"/>
      <c r="DN54" s="80">
        <f>IF($C54="",ROUND(MIN(1,IF(Input!$A$11="Weekly",DL54/(Formulas!$A$3*1),DL54/(Formulas!$A$3*2))),1),IF(TEXT(ISNUMBER($C54),"#####")="False",ROUND(MIN(1,IF(Input!$A$11="Weekly",DL54/(Formulas!$A$3*1),DL54/(Formulas!$A$3*2))),1),ROUND(MIN(1,IF(Input!$A$11="Weekly",DL54/(Formulas!$A$3*1),DL54/(Formulas!$A$3*2))),1)*$C54))</f>
        <v>0</v>
      </c>
      <c r="DO54" s="79"/>
      <c r="DP54" s="77"/>
      <c r="DQ54" s="77"/>
      <c r="DR54" s="80">
        <f>IF($C54="",ROUND(MIN(1,IF(Input!$A$11="Weekly",DP54/(Formulas!$A$3*1),DP54/(Formulas!$A$3*2))),1),IF(TEXT(ISNUMBER($C54),"#####")="False",ROUND(MIN(1,IF(Input!$A$11="Weekly",DP54/(Formulas!$A$3*1),DP54/(Formulas!$A$3*2))),1),ROUND(MIN(1,IF(Input!$A$11="Weekly",DP54/(Formulas!$A$3*1),DP54/(Formulas!$A$3*2))),1)*$C54))</f>
        <v>0</v>
      </c>
      <c r="DS54" s="79"/>
      <c r="DT54" s="77"/>
      <c r="DU54" s="77"/>
      <c r="DV54" s="80">
        <f>IF($C54="",ROUND(MIN(1,IF(Input!$A$11="Weekly",DT54/(Formulas!$A$3*1),DT54/(Formulas!$A$3*2))),1),IF(TEXT(ISNUMBER($C54),"#####")="False",ROUND(MIN(1,IF(Input!$A$11="Weekly",DT54/(Formulas!$A$3*1),DT54/(Formulas!$A$3*2))),1),ROUND(MIN(1,IF(Input!$A$11="Weekly",DT54/(Formulas!$A$3*1),DT54/(Formulas!$A$3*2))),1)*$C54))</f>
        <v>0</v>
      </c>
      <c r="DW54" s="79"/>
      <c r="DX54" s="77"/>
      <c r="DY54" s="77"/>
      <c r="DZ54" s="80">
        <f>IF($C54="",ROUND(MIN(1,IF(Input!$A$11="Weekly",DX54/(Formulas!$A$3*1),DX54/(Formulas!$A$3*2))),1),IF(TEXT(ISNUMBER($C54),"#####")="False",ROUND(MIN(1,IF(Input!$A$11="Weekly",DX54/(Formulas!$A$3*1),DX54/(Formulas!$A$3*2))),1),ROUND(MIN(1,IF(Input!$A$11="Weekly",DX54/(Formulas!$A$3*1),DX54/(Formulas!$A$3*2))),1)*$C54))</f>
        <v>0</v>
      </c>
      <c r="EA54" s="79"/>
      <c r="EB54" s="77"/>
      <c r="EC54" s="77"/>
      <c r="ED54" s="80">
        <f>IF($C54="",ROUND(MIN(1,IF(Input!$A$11="Weekly",EB54/(Formulas!$A$3*1),EB54/(Formulas!$A$3*2))),1),IF(TEXT(ISNUMBER($C54),"#####")="False",ROUND(MIN(1,IF(Input!$A$11="Weekly",EB54/(Formulas!$A$3*1),EB54/(Formulas!$A$3*2))),1),ROUND(MIN(1,IF(Input!$A$11="Weekly",EB54/(Formulas!$A$3*1),EB54/(Formulas!$A$3*2))),1)*$C54))</f>
        <v>0</v>
      </c>
      <c r="EE54" s="79"/>
      <c r="EF54" s="77"/>
      <c r="EG54" s="77"/>
      <c r="EH54" s="80">
        <f>IF($C54="",ROUND(MIN(1,IF(Input!$A$11="Weekly",EF54/(Formulas!$A$3*1),EF54/(Formulas!$A$3*2))),1),IF(TEXT(ISNUMBER($C54),"#####")="False",ROUND(MIN(1,IF(Input!$A$11="Weekly",EF54/(Formulas!$A$3*1),EF54/(Formulas!$A$3*2))),1),ROUND(MIN(1,IF(Input!$A$11="Weekly",EF54/(Formulas!$A$3*1),EF54/(Formulas!$A$3*2))),1)*$C54))</f>
        <v>0</v>
      </c>
      <c r="EI54" s="79"/>
      <c r="EJ54" s="77"/>
      <c r="EK54" s="77"/>
      <c r="EL54" s="80">
        <f>IF($C54="",ROUND(MIN(1,IF(Input!$A$11="Weekly",EJ54/(Formulas!$A$3*1),EJ54/(Formulas!$A$3*2))),1),IF(TEXT(ISNUMBER($C54),"#####")="False",ROUND(MIN(1,IF(Input!$A$11="Weekly",EJ54/(Formulas!$A$3*1),EJ54/(Formulas!$A$3*2))),1),ROUND(MIN(1,IF(Input!$A$11="Weekly",EJ54/(Formulas!$A$3*1),EJ54/(Formulas!$A$3*2))),1)*$C54))</f>
        <v>0</v>
      </c>
      <c r="EM54" s="79"/>
      <c r="EN54" s="77"/>
      <c r="EO54" s="77"/>
      <c r="EP54" s="80">
        <f>IF($C54="",ROUND(MIN(1,IF(Input!$A$11="Weekly",EN54/(Formulas!$A$3*1),EN54/(Formulas!$A$3*2))),1),IF(TEXT(ISNUMBER($C54),"#####")="False",ROUND(MIN(1,IF(Input!$A$11="Weekly",EN54/(Formulas!$A$3*1),EN54/(Formulas!$A$3*2))),1),ROUND(MIN(1,IF(Input!$A$11="Weekly",EN54/(Formulas!$A$3*1),EN54/(Formulas!$A$3*2))),1)*$C54))</f>
        <v>0</v>
      </c>
      <c r="EQ54" s="79"/>
      <c r="ER54" s="77"/>
      <c r="ES54" s="77"/>
      <c r="ET54" s="80">
        <f>IF($C54="",ROUND(MIN(1,IF(Input!$A$11="Weekly",ER54/(Formulas!$A$3*1),ER54/(Formulas!$A$3*2))),1),IF(TEXT(ISNUMBER($C54),"#####")="False",ROUND(MIN(1,IF(Input!$A$11="Weekly",ER54/(Formulas!$A$3*1),ER54/(Formulas!$A$3*2))),1),ROUND(MIN(1,IF(Input!$A$11="Weekly",ER54/(Formulas!$A$3*1),ER54/(Formulas!$A$3*2))),1)*$C54))</f>
        <v>0</v>
      </c>
      <c r="EU54" s="79"/>
      <c r="EV54" s="77"/>
      <c r="EW54" s="77"/>
      <c r="EX54" s="80">
        <f>IF($C54="",ROUND(MIN(1,IF(Input!$A$11="Weekly",EV54/(Formulas!$A$3*1),EV54/(Formulas!$A$3*2))),1),IF(TEXT(ISNUMBER($C54),"#####")="False",ROUND(MIN(1,IF(Input!$A$11="Weekly",EV54/(Formulas!$A$3*1),EV54/(Formulas!$A$3*2))),1),ROUND(MIN(1,IF(Input!$A$11="Weekly",EV54/(Formulas!$A$3*1),EV54/(Formulas!$A$3*2))),1)*$C54))</f>
        <v>0</v>
      </c>
      <c r="EY54" s="79"/>
      <c r="EZ54" s="77"/>
      <c r="FA54" s="77"/>
      <c r="FB54" s="80">
        <f>IF($C54="",ROUND(MIN(1,IF(Input!$A$11="Weekly",EZ54/(Formulas!$A$3*1),EZ54/(Formulas!$A$3*2))),1),IF(TEXT(ISNUMBER($C54),"#####")="False",ROUND(MIN(1,IF(Input!$A$11="Weekly",EZ54/(Formulas!$A$3*1),EZ54/(Formulas!$A$3*2))),1),ROUND(MIN(1,IF(Input!$A$11="Weekly",EZ54/(Formulas!$A$3*1),EZ54/(Formulas!$A$3*2))),1)*$C54))</f>
        <v>0</v>
      </c>
      <c r="FC54" s="79"/>
      <c r="FD54" s="77"/>
      <c r="FE54" s="77"/>
      <c r="FF54" s="80">
        <f>IF($C54="",ROUND(MIN(1,IF(Input!$A$11="Weekly",FD54/(Formulas!$A$3*1),FD54/(Formulas!$A$3*2))),1),IF(TEXT(ISNUMBER($C54),"#####")="False",ROUND(MIN(1,IF(Input!$A$11="Weekly",FD54/(Formulas!$A$3*1),FD54/(Formulas!$A$3*2))),1),ROUND(MIN(1,IF(Input!$A$11="Weekly",FD54/(Formulas!$A$3*1),FD54/(Formulas!$A$3*2))),1)*$C54))</f>
        <v>0</v>
      </c>
      <c r="FG54" s="79"/>
      <c r="FH54" s="77"/>
      <c r="FI54" s="77"/>
      <c r="FJ54" s="80">
        <f>IF($C54="",ROUND(MIN(1,IF(Input!$A$11="Weekly",FH54/(Formulas!$A$3*1),FH54/(Formulas!$A$3*2))),1),IF(TEXT(ISNUMBER($C54),"#####")="False",ROUND(MIN(1,IF(Input!$A$11="Weekly",FH54/(Formulas!$A$3*1),FH54/(Formulas!$A$3*2))),1),ROUND(MIN(1,IF(Input!$A$11="Weekly",FH54/(Formulas!$A$3*1),FH54/(Formulas!$A$3*2))),1)*$C54))</f>
        <v>0</v>
      </c>
      <c r="FK54" s="79"/>
      <c r="FL54" s="77"/>
      <c r="FM54" s="77"/>
      <c r="FN54" s="80">
        <f>IF($C54="",ROUND(MIN(1,IF(Input!$A$11="Weekly",FL54/(Formulas!$A$3*1),FL54/(Formulas!$A$3*2))),1),IF(TEXT(ISNUMBER($C54),"#####")="False",ROUND(MIN(1,IF(Input!$A$11="Weekly",FL54/(Formulas!$A$3*1),FL54/(Formulas!$A$3*2))),1),ROUND(MIN(1,IF(Input!$A$11="Weekly",FL54/(Formulas!$A$3*1),FL54/(Formulas!$A$3*2))),1)*$C54))</f>
        <v>0</v>
      </c>
      <c r="FO54" s="79"/>
      <c r="FP54" s="77"/>
      <c r="FQ54" s="77"/>
      <c r="FR54" s="80">
        <f>IF($C54="",ROUND(MIN(1,IF(Input!$A$11="Weekly",FP54/(Formulas!$A$3*1),FP54/(Formulas!$A$3*2))),1),IF(TEXT(ISNUMBER($C54),"#####")="False",ROUND(MIN(1,IF(Input!$A$11="Weekly",FP54/(Formulas!$A$3*1),FP54/(Formulas!$A$3*2))),1),ROUND(MIN(1,IF(Input!$A$11="Weekly",FP54/(Formulas!$A$3*1),FP54/(Formulas!$A$3*2))),1)*$C54))</f>
        <v>0</v>
      </c>
      <c r="FS54" s="79"/>
      <c r="FT54" s="77"/>
      <c r="FU54" s="77"/>
      <c r="FV54" s="80">
        <f>IF($C54="",ROUND(MIN(1,IF(Input!$A$11="Weekly",FT54/(Formulas!$A$3*1),FT54/(Formulas!$A$3*2))),1),IF(TEXT(ISNUMBER($C54),"#####")="False",ROUND(MIN(1,IF(Input!$A$11="Weekly",FT54/(Formulas!$A$3*1),FT54/(Formulas!$A$3*2))),1),ROUND(MIN(1,IF(Input!$A$11="Weekly",FT54/(Formulas!$A$3*1),FT54/(Formulas!$A$3*2))),1)*$C54))</f>
        <v>0</v>
      </c>
      <c r="FW54" s="79"/>
      <c r="FX54" s="77"/>
      <c r="FY54" s="77"/>
      <c r="FZ54" s="80">
        <f>IF($C54="",ROUND(MIN(1,IF(Input!$A$11="Weekly",FX54/(Formulas!$A$3*1),FX54/(Formulas!$A$3*2))),1),IF(TEXT(ISNUMBER($C54),"#####")="False",ROUND(MIN(1,IF(Input!$A$11="Weekly",FX54/(Formulas!$A$3*1),FX54/(Formulas!$A$3*2))),1),ROUND(MIN(1,IF(Input!$A$11="Weekly",FX54/(Formulas!$A$3*1),FX54/(Formulas!$A$3*2))),1)*$C54))</f>
        <v>0</v>
      </c>
      <c r="GA54" s="79"/>
      <c r="GB54" s="77"/>
      <c r="GC54" s="77"/>
      <c r="GD54" s="80">
        <f>IF($C54="",ROUND(MIN(1,IF(Input!$A$11="Weekly",GB54/(Formulas!$A$3*1),GB54/(Formulas!$A$3*2))),1),IF(TEXT(ISNUMBER($C54),"#####")="False",ROUND(MIN(1,IF(Input!$A$11="Weekly",GB54/(Formulas!$A$3*1),GB54/(Formulas!$A$3*2))),1),ROUND(MIN(1,IF(Input!$A$11="Weekly",GB54/(Formulas!$A$3*1),GB54/(Formulas!$A$3*2))),1)*$C54))</f>
        <v>0</v>
      </c>
      <c r="GE54" s="79"/>
      <c r="GF54" s="77"/>
      <c r="GG54" s="77"/>
      <c r="GH54" s="80">
        <f>IF($C54="",ROUND(MIN(1,IF(Input!$A$11="Weekly",GF54/(Formulas!$A$3*1),GF54/(Formulas!$A$3*2))),1),IF(TEXT(ISNUMBER($C54),"#####")="False",ROUND(MIN(1,IF(Input!$A$11="Weekly",GF54/(Formulas!$A$3*1),GF54/(Formulas!$A$3*2))),1),ROUND(MIN(1,IF(Input!$A$11="Weekly",GF54/(Formulas!$A$3*1),GF54/(Formulas!$A$3*2))),1)*$C54))</f>
        <v>0</v>
      </c>
      <c r="GI54" s="79"/>
      <c r="GJ54" s="77"/>
      <c r="GK54" s="77"/>
      <c r="GL54" s="80">
        <f>IF($C54="",ROUND(MIN(1,IF(Input!$A$11="Weekly",GJ54/(Formulas!$A$3*1),GJ54/(Formulas!$A$3*2))),1),IF(TEXT(ISNUMBER($C54),"#####")="False",ROUND(MIN(1,IF(Input!$A$11="Weekly",GJ54/(Formulas!$A$3*1),GJ54/(Formulas!$A$3*2))),1),ROUND(MIN(1,IF(Input!$A$11="Weekly",GJ54/(Formulas!$A$3*1),GJ54/(Formulas!$A$3*2))),1)*$C54))</f>
        <v>0</v>
      </c>
      <c r="GM54" s="79"/>
      <c r="GN54" s="77"/>
      <c r="GO54" s="77"/>
      <c r="GP54" s="80">
        <f>IF($C54="",ROUND(MIN(1,IF(Input!$A$11="Weekly",GN54/(Formulas!$A$3*1),GN54/(Formulas!$A$3*2))),1),IF(TEXT(ISNUMBER($C54),"#####")="False",ROUND(MIN(1,IF(Input!$A$11="Weekly",GN54/(Formulas!$A$3*1),GN54/(Formulas!$A$3*2))),1),ROUND(MIN(1,IF(Input!$A$11="Weekly",GN54/(Formulas!$A$3*1),GN54/(Formulas!$A$3*2))),1)*$C54))</f>
        <v>0</v>
      </c>
      <c r="GQ54" s="79"/>
      <c r="GR54" s="77"/>
      <c r="GS54" s="77"/>
      <c r="GT54" s="80">
        <f>IF($C54="",ROUND(MIN(1,IF(Input!$A$11="Weekly",GR54/(Formulas!$A$3*1),GR54/(Formulas!$A$3*2))),1),IF(TEXT(ISNUMBER($C54),"#####")="False",ROUND(MIN(1,IF(Input!$A$11="Weekly",GR54/(Formulas!$A$3*1),GR54/(Formulas!$A$3*2))),1),ROUND(MIN(1,IF(Input!$A$11="Weekly",GR54/(Formulas!$A$3*1),GR54/(Formulas!$A$3*2))),1)*$C54))</f>
        <v>0</v>
      </c>
      <c r="GU54" s="79"/>
      <c r="GV54" s="77"/>
      <c r="GW54" s="77"/>
      <c r="GX54" s="80">
        <f>IF($C54="",ROUND(MIN(1,IF(Input!$A$11="Weekly",GV54/(Formulas!$A$3*1),GV54/(Formulas!$A$3*2))),1),IF(TEXT(ISNUMBER($C54),"#####")="False",ROUND(MIN(1,IF(Input!$A$11="Weekly",GV54/(Formulas!$A$3*1),GV54/(Formulas!$A$3*2))),1),ROUND(MIN(1,IF(Input!$A$11="Weekly",GV54/(Formulas!$A$3*1),GV54/(Formulas!$A$3*2))),1)*$C54))</f>
        <v>0</v>
      </c>
      <c r="GY54" s="79"/>
      <c r="GZ54" s="77"/>
      <c r="HA54" s="77"/>
      <c r="HB54" s="80">
        <f>IF($C54="",ROUND(MIN(1,IF(Input!$A$11="Weekly",GZ54/(Formulas!$A$3*1),GZ54/(Formulas!$A$3*2))),1),IF(TEXT(ISNUMBER($C54),"#####")="False",ROUND(MIN(1,IF(Input!$A$11="Weekly",GZ54/(Formulas!$A$3*1),GZ54/(Formulas!$A$3*2))),1),ROUND(MIN(1,IF(Input!$A$11="Weekly",GZ54/(Formulas!$A$3*1),GZ54/(Formulas!$A$3*2))),1)*$C54))</f>
        <v>0</v>
      </c>
      <c r="HC54" s="79"/>
      <c r="HD54" s="77"/>
      <c r="HE54" s="77"/>
      <c r="HF54" s="80">
        <f>IF($C54="",ROUND(MIN(1,IF(Input!$A$11="Weekly",HD54/(Formulas!$A$3*1),HD54/(Formulas!$A$3*2))),1),IF(TEXT(ISNUMBER($C54),"#####")="False",ROUND(MIN(1,IF(Input!$A$11="Weekly",HD54/(Formulas!$A$3*1),HD54/(Formulas!$A$3*2))),1),ROUND(MIN(1,IF(Input!$A$11="Weekly",HD54/(Formulas!$A$3*1),HD54/(Formulas!$A$3*2))),1)*$C54))</f>
        <v>0</v>
      </c>
      <c r="HG54" s="79"/>
      <c r="HH54" s="35"/>
      <c r="HI54" s="35">
        <f t="shared" si="0"/>
        <v>0</v>
      </c>
      <c r="HJ54" s="35"/>
      <c r="HK54" s="35">
        <f t="shared" si="1"/>
        <v>0</v>
      </c>
      <c r="HL54" s="35"/>
      <c r="HM54" s="35">
        <f t="shared" si="2"/>
        <v>0</v>
      </c>
      <c r="HN54" s="35"/>
      <c r="HO54" s="35">
        <f t="shared" si="3"/>
        <v>0</v>
      </c>
      <c r="HP54" s="35"/>
      <c r="HQ54" s="35"/>
      <c r="HR54" s="35"/>
      <c r="HS54" s="35"/>
      <c r="HT54" s="35"/>
    </row>
    <row r="55" spans="1:228" x14ac:dyDescent="0.25">
      <c r="B55" s="74"/>
      <c r="D55" s="77"/>
      <c r="E55" s="77"/>
      <c r="F55" s="80">
        <f>IF($C55="",ROUND(MIN(1,IF(Input!$A$11="Weekly",D55/(Formulas!$A$3*1),D55/(Formulas!$A$3*2))),1),IF(TEXT(ISNUMBER($C55),"#####")="False",ROUND(MIN(1,IF(Input!$A$11="Weekly",D55/(Formulas!$A$3*1),D55/(Formulas!$A$3*2))),1),ROUND(MIN(1,IF(Input!$A$11="Weekly",D55/(Formulas!$A$3*1),D55/(Formulas!$A$3*2))),1)*$C55))</f>
        <v>0</v>
      </c>
      <c r="G55" s="101"/>
      <c r="H55" s="77"/>
      <c r="I55" s="77"/>
      <c r="J55" s="80">
        <f>IF($C55="",ROUND(MIN(1,IF(Input!$A$11="Weekly",H55/(Formulas!$A$3*1),H55/(Formulas!$A$3*2))),1),IF(TEXT(ISNUMBER($C55),"#####")="False",ROUND(MIN(1,IF(Input!$A$11="Weekly",H55/(Formulas!$A$3*1),H55/(Formulas!$A$3*2))),1),ROUND(MIN(1,IF(Input!$A$11="Weekly",H55/(Formulas!$A$3*1),H55/(Formulas!$A$3*2))),1)*$C55))</f>
        <v>0</v>
      </c>
      <c r="K55" s="101"/>
      <c r="L55" s="77"/>
      <c r="M55" s="77"/>
      <c r="N55" s="80">
        <f>IF($C55="",ROUND(MIN(1,IF(Input!$A$11="Weekly",L55/(Formulas!$A$3*1),L55/(Formulas!$A$3*2))),1),IF(TEXT(ISNUMBER($C55),"#####")="False",ROUND(MIN(1,IF(Input!$A$11="Weekly",L55/(Formulas!$A$3*1),L55/(Formulas!$A$3*2))),1),ROUND(MIN(1,IF(Input!$A$11="Weekly",L55/(Formulas!$A$3*1),L55/(Formulas!$A$3*2))),1)*$C55))</f>
        <v>0</v>
      </c>
      <c r="O55" s="101"/>
      <c r="P55" s="77"/>
      <c r="Q55" s="77"/>
      <c r="R55" s="80">
        <f>IF($C55="",ROUND(MIN(1,IF(Input!$A$11="Weekly",P55/(Formulas!$A$3*1),P55/(Formulas!$A$3*2))),1),IF(TEXT(ISNUMBER($C55),"#####")="False",ROUND(MIN(1,IF(Input!$A$11="Weekly",P55/(Formulas!$A$3*1),P55/(Formulas!$A$3*2))),1),ROUND(MIN(1,IF(Input!$A$11="Weekly",P55/(Formulas!$A$3*1),P55/(Formulas!$A$3*2))),1)*$C55))</f>
        <v>0</v>
      </c>
      <c r="S55" s="101"/>
      <c r="T55" s="77"/>
      <c r="U55" s="77"/>
      <c r="V55" s="80">
        <f>IF($C55="",ROUND(MIN(1,IF(Input!$A$11="Weekly",T55/(Formulas!$A$3*1),T55/(Formulas!$A$3*2))),1),IF(TEXT(ISNUMBER($C55),"#####")="False",ROUND(MIN(1,IF(Input!$A$11="Weekly",T55/(Formulas!$A$3*1),T55/(Formulas!$A$3*2))),1),ROUND(MIN(1,IF(Input!$A$11="Weekly",T55/(Formulas!$A$3*1),T55/(Formulas!$A$3*2))),1)*$C55))</f>
        <v>0</v>
      </c>
      <c r="W55" s="79"/>
      <c r="X55" s="77"/>
      <c r="Y55" s="77"/>
      <c r="Z55" s="80">
        <f>IF($C55="",ROUND(MIN(1,IF(Input!$A$11="Weekly",X55/(Formulas!$A$3*1),X55/(Formulas!$A$3*2))),1),IF(TEXT(ISNUMBER($C55),"#####")="False",ROUND(MIN(1,IF(Input!$A$11="Weekly",X55/(Formulas!$A$3*1),X55/(Formulas!$A$3*2))),1),ROUND(MIN(1,IF(Input!$A$11="Weekly",X55/(Formulas!$A$3*1),X55/(Formulas!$A$3*2))),1)*$C55))</f>
        <v>0</v>
      </c>
      <c r="AA55" s="101"/>
      <c r="AB55" s="77"/>
      <c r="AC55" s="77"/>
      <c r="AD55" s="80">
        <f>IF($C55="",ROUND(MIN(1,IF(Input!$A$11="Weekly",AB55/(Formulas!$A$3*1),AB55/(Formulas!$A$3*2))),1),IF(TEXT(ISNUMBER($C55),"#####")="False",ROUND(MIN(1,IF(Input!$A$11="Weekly",AB55/(Formulas!$A$3*1),AB55/(Formulas!$A$3*2))),1),ROUND(MIN(1,IF(Input!$A$11="Weekly",AB55/(Formulas!$A$3*1),AB55/(Formulas!$A$3*2))),1)*$C55))</f>
        <v>0</v>
      </c>
      <c r="AE55" s="101"/>
      <c r="AF55" s="77"/>
      <c r="AG55" s="77"/>
      <c r="AH55" s="80">
        <f>IF($C55="",ROUND(MIN(1,IF(Input!$A$11="Weekly",AF55/(Formulas!$A$3*1),AF55/(Formulas!$A$3*2))),1),IF(TEXT(ISNUMBER($C55),"#####")="False",ROUND(MIN(1,IF(Input!$A$11="Weekly",AF55/(Formulas!$A$3*1),AF55/(Formulas!$A$3*2))),1),ROUND(MIN(1,IF(Input!$A$11="Weekly",AF55/(Formulas!$A$3*1),AF55/(Formulas!$A$3*2))),1)*$C55))</f>
        <v>0</v>
      </c>
      <c r="AI55" s="101"/>
      <c r="AJ55" s="77"/>
      <c r="AK55" s="77"/>
      <c r="AL55" s="80">
        <f>IF($C55="",ROUND(MIN(1,IF(Input!$A$11="Weekly",AJ55/(Formulas!$A$3*1),AJ55/(Formulas!$A$3*2))),1),IF(TEXT(ISNUMBER($C55),"#####")="False",ROUND(MIN(1,IF(Input!$A$11="Weekly",AJ55/(Formulas!$A$3*1),AJ55/(Formulas!$A$3*2))),1),ROUND(MIN(1,IF(Input!$A$11="Weekly",AJ55/(Formulas!$A$3*1),AJ55/(Formulas!$A$3*2))),1)*$C55))</f>
        <v>0</v>
      </c>
      <c r="AM55" s="79"/>
      <c r="AN55" s="77"/>
      <c r="AO55" s="77"/>
      <c r="AP55" s="80">
        <f>IF($C55="",ROUND(MIN(1,IF(Input!$A$11="Weekly",AN55/(Formulas!$A$3*1),AN55/(Formulas!$A$3*2))),1),IF(TEXT(ISNUMBER($C55),"#####")="False",ROUND(MIN(1,IF(Input!$A$11="Weekly",AN55/(Formulas!$A$3*1),AN55/(Formulas!$A$3*2))),1),ROUND(MIN(1,IF(Input!$A$11="Weekly",AN55/(Formulas!$A$3*1),AN55/(Formulas!$A$3*2))),1)*$C55))</f>
        <v>0</v>
      </c>
      <c r="AQ55" s="79"/>
      <c r="AR55" s="77"/>
      <c r="AS55" s="77"/>
      <c r="AT55" s="80">
        <f>IF($C55="",ROUND(MIN(1,IF(Input!$A$11="Weekly",AR55/(Formulas!$A$3*1),AR55/(Formulas!$A$3*2))),1),IF(TEXT(ISNUMBER($C55),"#####")="False",ROUND(MIN(1,IF(Input!$A$11="Weekly",AR55/(Formulas!$A$3*1),AR55/(Formulas!$A$3*2))),1),ROUND(MIN(1,IF(Input!$A$11="Weekly",AR55/(Formulas!$A$3*1),AR55/(Formulas!$A$3*2))),1)*$C55))</f>
        <v>0</v>
      </c>
      <c r="AU55" s="79"/>
      <c r="AV55" s="77"/>
      <c r="AW55" s="77"/>
      <c r="AX55" s="80">
        <f>IF($C55="",ROUND(MIN(1,IF(Input!$A$11="Weekly",AV55/(Formulas!$A$3*1),AV55/(Formulas!$A$3*2))),1),IF(TEXT(ISNUMBER($C55),"#####")="False",ROUND(MIN(1,IF(Input!$A$11="Weekly",AV55/(Formulas!$A$3*1),AV55/(Formulas!$A$3*2))),1),ROUND(MIN(1,IF(Input!$A$11="Weekly",AV55/(Formulas!$A$3*1),AV55/(Formulas!$A$3*2))),1)*$C55))</f>
        <v>0</v>
      </c>
      <c r="AY55" s="79"/>
      <c r="AZ55" s="77"/>
      <c r="BA55" s="77"/>
      <c r="BB55" s="80">
        <f>IF($C55="",ROUND(MIN(1,IF(Input!$A$11="Weekly",AZ55/(Formulas!$A$3*1),AZ55/(Formulas!$A$3*2))),1),IF(TEXT(ISNUMBER($C55),"#####")="False",ROUND(MIN(1,IF(Input!$A$11="Weekly",AZ55/(Formulas!$A$3*1),AZ55/(Formulas!$A$3*2))),1),ROUND(MIN(1,IF(Input!$A$11="Weekly",AZ55/(Formulas!$A$3*1),AZ55/(Formulas!$A$3*2))),1)*$C55))</f>
        <v>0</v>
      </c>
      <c r="BC55" s="79"/>
      <c r="BD55" s="77"/>
      <c r="BE55" s="77"/>
      <c r="BF55" s="80">
        <f>IF($C55="",ROUND(MIN(1,IF(Input!$A$11="Weekly",BD55/(Formulas!$A$3*1),BD55/(Formulas!$A$3*2))),1),IF(TEXT(ISNUMBER($C55),"#####")="False",ROUND(MIN(1,IF(Input!$A$11="Weekly",BD55/(Formulas!$A$3*1),BD55/(Formulas!$A$3*2))),1),ROUND(MIN(1,IF(Input!$A$11="Weekly",BD55/(Formulas!$A$3*1),BD55/(Formulas!$A$3*2))),1)*$C55))</f>
        <v>0</v>
      </c>
      <c r="BG55" s="79"/>
      <c r="BH55" s="77"/>
      <c r="BI55" s="77"/>
      <c r="BJ55" s="80">
        <f>IF($C55="",ROUND(MIN(1,IF(Input!$A$11="Weekly",BH55/(Formulas!$A$3*1),BH55/(Formulas!$A$3*2))),1),IF(TEXT(ISNUMBER($C55),"#####")="False",ROUND(MIN(1,IF(Input!$A$11="Weekly",BH55/(Formulas!$A$3*1),BH55/(Formulas!$A$3*2))),1),ROUND(MIN(1,IF(Input!$A$11="Weekly",BH55/(Formulas!$A$3*1),BH55/(Formulas!$A$3*2))),1)*$C55))</f>
        <v>0</v>
      </c>
      <c r="BK55" s="79"/>
      <c r="BL55" s="77"/>
      <c r="BM55" s="77"/>
      <c r="BN55" s="80">
        <f>IF($C55="",ROUND(MIN(1,IF(Input!$A$11="Weekly",BL55/(Formulas!$A$3*1),BL55/(Formulas!$A$3*2))),1),IF(TEXT(ISNUMBER($C55),"#####")="False",ROUND(MIN(1,IF(Input!$A$11="Weekly",BL55/(Formulas!$A$3*1),BL55/(Formulas!$A$3*2))),1),ROUND(MIN(1,IF(Input!$A$11="Weekly",BL55/(Formulas!$A$3*1),BL55/(Formulas!$A$3*2))),1)*$C55))</f>
        <v>0</v>
      </c>
      <c r="BO55" s="79"/>
      <c r="BP55" s="77"/>
      <c r="BQ55" s="77"/>
      <c r="BR55" s="80">
        <f>IF($C55="",ROUND(MIN(1,IF(Input!$A$11="Weekly",BP55/(Formulas!$A$3*1),BP55/(Formulas!$A$3*2))),1),IF(TEXT(ISNUMBER($C55),"#####")="False",ROUND(MIN(1,IF(Input!$A$11="Weekly",BP55/(Formulas!$A$3*1),BP55/(Formulas!$A$3*2))),1),ROUND(MIN(1,IF(Input!$A$11="Weekly",BP55/(Formulas!$A$3*1),BP55/(Formulas!$A$3*2))),1)*$C55))</f>
        <v>0</v>
      </c>
      <c r="BS55" s="79"/>
      <c r="BT55" s="77"/>
      <c r="BU55" s="77"/>
      <c r="BV55" s="80">
        <f>IF($C55="",ROUND(MIN(1,IF(Input!$A$11="Weekly",BT55/(Formulas!$A$3*1),BT55/(Formulas!$A$3*2))),1),IF(TEXT(ISNUMBER($C55),"#####")="False",ROUND(MIN(1,IF(Input!$A$11="Weekly",BT55/(Formulas!$A$3*1),BT55/(Formulas!$A$3*2))),1),ROUND(MIN(1,IF(Input!$A$11="Weekly",BT55/(Formulas!$A$3*1),BT55/(Formulas!$A$3*2))),1)*$C55))</f>
        <v>0</v>
      </c>
      <c r="BW55" s="79"/>
      <c r="BX55" s="77"/>
      <c r="BY55" s="77"/>
      <c r="BZ55" s="80">
        <f>IF($C55="",ROUND(MIN(1,IF(Input!$A$11="Weekly",BX55/(Formulas!$A$3*1),BX55/(Formulas!$A$3*2))),1),IF(TEXT(ISNUMBER($C55),"#####")="False",ROUND(MIN(1,IF(Input!$A$11="Weekly",BX55/(Formulas!$A$3*1),BX55/(Formulas!$A$3*2))),1),ROUND(MIN(1,IF(Input!$A$11="Weekly",BX55/(Formulas!$A$3*1),BX55/(Formulas!$A$3*2))),1)*$C55))</f>
        <v>0</v>
      </c>
      <c r="CA55" s="79"/>
      <c r="CB55" s="77"/>
      <c r="CC55" s="77"/>
      <c r="CD55" s="80">
        <f>IF($C55="",ROUND(MIN(1,IF(Input!$A$11="Weekly",CB55/(Formulas!$A$3*1),CB55/(Formulas!$A$3*2))),1),IF(TEXT(ISNUMBER($C55),"#####")="False",ROUND(MIN(1,IF(Input!$A$11="Weekly",CB55/(Formulas!$A$3*1),CB55/(Formulas!$A$3*2))),1),ROUND(MIN(1,IF(Input!$A$11="Weekly",CB55/(Formulas!$A$3*1),CB55/(Formulas!$A$3*2))),1)*$C55))</f>
        <v>0</v>
      </c>
      <c r="CE55" s="79"/>
      <c r="CF55" s="77"/>
      <c r="CG55" s="77"/>
      <c r="CH55" s="80">
        <f>IF($C55="",ROUND(MIN(1,IF(Input!$A$11="Weekly",CF55/(Formulas!$A$3*1),CF55/(Formulas!$A$3*2))),1),IF(TEXT(ISNUMBER($C55),"#####")="False",ROUND(MIN(1,IF(Input!$A$11="Weekly",CF55/(Formulas!$A$3*1),CF55/(Formulas!$A$3*2))),1),ROUND(MIN(1,IF(Input!$A$11="Weekly",CF55/(Formulas!$A$3*1),CF55/(Formulas!$A$3*2))),1)*$C55))</f>
        <v>0</v>
      </c>
      <c r="CI55" s="79"/>
      <c r="CJ55" s="77"/>
      <c r="CK55" s="77"/>
      <c r="CL55" s="80">
        <f>IF($C55="",ROUND(MIN(1,IF(Input!$A$11="Weekly",CJ55/(Formulas!$A$3*1),CJ55/(Formulas!$A$3*2))),1),IF(TEXT(ISNUMBER($C55),"#####")="False",ROUND(MIN(1,IF(Input!$A$11="Weekly",CJ55/(Formulas!$A$3*1),CJ55/(Formulas!$A$3*2))),1),ROUND(MIN(1,IF(Input!$A$11="Weekly",CJ55/(Formulas!$A$3*1),CJ55/(Formulas!$A$3*2))),1)*$C55))</f>
        <v>0</v>
      </c>
      <c r="CM55" s="79"/>
      <c r="CN55" s="77"/>
      <c r="CO55" s="77"/>
      <c r="CP55" s="80">
        <f>IF($C55="",ROUND(MIN(1,IF(Input!$A$11="Weekly",CN55/(Formulas!$A$3*1),CN55/(Formulas!$A$3*2))),1),IF(TEXT(ISNUMBER($C55),"#####")="False",ROUND(MIN(1,IF(Input!$A$11="Weekly",CN55/(Formulas!$A$3*1),CN55/(Formulas!$A$3*2))),1),ROUND(MIN(1,IF(Input!$A$11="Weekly",CN55/(Formulas!$A$3*1),CN55/(Formulas!$A$3*2))),1)*$C55))</f>
        <v>0</v>
      </c>
      <c r="CQ55" s="79"/>
      <c r="CR55" s="77"/>
      <c r="CS55" s="77"/>
      <c r="CT55" s="80">
        <f>IF($C55="",ROUND(MIN(1,IF(Input!$A$11="Weekly",CR55/(Formulas!$A$3*1),CR55/(Formulas!$A$3*2))),1),IF(TEXT(ISNUMBER($C55),"#####")="False",ROUND(MIN(1,IF(Input!$A$11="Weekly",CR55/(Formulas!$A$3*1),CR55/(Formulas!$A$3*2))),1),ROUND(MIN(1,IF(Input!$A$11="Weekly",CR55/(Formulas!$A$3*1),CR55/(Formulas!$A$3*2))),1)*$C55))</f>
        <v>0</v>
      </c>
      <c r="CU55" s="79"/>
      <c r="CV55" s="77"/>
      <c r="CW55" s="77"/>
      <c r="CX55" s="80">
        <f>IF($C55="",ROUND(MIN(1,IF(Input!$A$11="Weekly",CV55/(Formulas!$A$3*1),CV55/(Formulas!$A$3*2))),1),IF(TEXT(ISNUMBER($C55),"#####")="False",ROUND(MIN(1,IF(Input!$A$11="Weekly",CV55/(Formulas!$A$3*1),CV55/(Formulas!$A$3*2))),1),ROUND(MIN(1,IF(Input!$A$11="Weekly",CV55/(Formulas!$A$3*1),CV55/(Formulas!$A$3*2))),1)*$C55))</f>
        <v>0</v>
      </c>
      <c r="CY55" s="79"/>
      <c r="CZ55" s="77"/>
      <c r="DA55" s="77"/>
      <c r="DB55" s="80">
        <f>IF($C55="",ROUND(MIN(1,IF(Input!$A$11="Weekly",CZ55/(Formulas!$A$3*1),CZ55/(Formulas!$A$3*2))),1),IF(TEXT(ISNUMBER($C55),"#####")="False",ROUND(MIN(1,IF(Input!$A$11="Weekly",CZ55/(Formulas!$A$3*1),CZ55/(Formulas!$A$3*2))),1),ROUND(MIN(1,IF(Input!$A$11="Weekly",CZ55/(Formulas!$A$3*1),CZ55/(Formulas!$A$3*2))),1)*$C55))</f>
        <v>0</v>
      </c>
      <c r="DC55" s="79"/>
      <c r="DD55" s="77"/>
      <c r="DE55" s="77"/>
      <c r="DF55" s="80">
        <f>IF($C55="",ROUND(MIN(1,IF(Input!$A$11="Weekly",DD55/(Formulas!$A$3*1),DD55/(Formulas!$A$3*2))),1),IF(TEXT(ISNUMBER($C55),"#####")="False",ROUND(MIN(1,IF(Input!$A$11="Weekly",DD55/(Formulas!$A$3*1),DD55/(Formulas!$A$3*2))),1),ROUND(MIN(1,IF(Input!$A$11="Weekly",DD55/(Formulas!$A$3*1),DD55/(Formulas!$A$3*2))),1)*$C55))</f>
        <v>0</v>
      </c>
      <c r="DG55" s="79"/>
      <c r="DH55" s="77"/>
      <c r="DI55" s="77"/>
      <c r="DJ55" s="80">
        <f>IF($C55="",ROUND(MIN(1,IF(Input!$A$11="Weekly",DH55/(Formulas!$A$3*1),DH55/(Formulas!$A$3*2))),1),IF(TEXT(ISNUMBER($C55),"#####")="False",ROUND(MIN(1,IF(Input!$A$11="Weekly",DH55/(Formulas!$A$3*1),DH55/(Formulas!$A$3*2))),1),ROUND(MIN(1,IF(Input!$A$11="Weekly",DH55/(Formulas!$A$3*1),DH55/(Formulas!$A$3*2))),1)*$C55))</f>
        <v>0</v>
      </c>
      <c r="DK55" s="79"/>
      <c r="DL55" s="77"/>
      <c r="DM55" s="77"/>
      <c r="DN55" s="80">
        <f>IF($C55="",ROUND(MIN(1,IF(Input!$A$11="Weekly",DL55/(Formulas!$A$3*1),DL55/(Formulas!$A$3*2))),1),IF(TEXT(ISNUMBER($C55),"#####")="False",ROUND(MIN(1,IF(Input!$A$11="Weekly",DL55/(Formulas!$A$3*1),DL55/(Formulas!$A$3*2))),1),ROUND(MIN(1,IF(Input!$A$11="Weekly",DL55/(Formulas!$A$3*1),DL55/(Formulas!$A$3*2))),1)*$C55))</f>
        <v>0</v>
      </c>
      <c r="DO55" s="79"/>
      <c r="DP55" s="77"/>
      <c r="DQ55" s="77"/>
      <c r="DR55" s="80">
        <f>IF($C55="",ROUND(MIN(1,IF(Input!$A$11="Weekly",DP55/(Formulas!$A$3*1),DP55/(Formulas!$A$3*2))),1),IF(TEXT(ISNUMBER($C55),"#####")="False",ROUND(MIN(1,IF(Input!$A$11="Weekly",DP55/(Formulas!$A$3*1),DP55/(Formulas!$A$3*2))),1),ROUND(MIN(1,IF(Input!$A$11="Weekly",DP55/(Formulas!$A$3*1),DP55/(Formulas!$A$3*2))),1)*$C55))</f>
        <v>0</v>
      </c>
      <c r="DS55" s="79"/>
      <c r="DT55" s="77"/>
      <c r="DU55" s="77"/>
      <c r="DV55" s="80">
        <f>IF($C55="",ROUND(MIN(1,IF(Input!$A$11="Weekly",DT55/(Formulas!$A$3*1),DT55/(Formulas!$A$3*2))),1),IF(TEXT(ISNUMBER($C55),"#####")="False",ROUND(MIN(1,IF(Input!$A$11="Weekly",DT55/(Formulas!$A$3*1),DT55/(Formulas!$A$3*2))),1),ROUND(MIN(1,IF(Input!$A$11="Weekly",DT55/(Formulas!$A$3*1),DT55/(Formulas!$A$3*2))),1)*$C55))</f>
        <v>0</v>
      </c>
      <c r="DW55" s="79"/>
      <c r="DX55" s="77"/>
      <c r="DY55" s="77"/>
      <c r="DZ55" s="80">
        <f>IF($C55="",ROUND(MIN(1,IF(Input!$A$11="Weekly",DX55/(Formulas!$A$3*1),DX55/(Formulas!$A$3*2))),1),IF(TEXT(ISNUMBER($C55),"#####")="False",ROUND(MIN(1,IF(Input!$A$11="Weekly",DX55/(Formulas!$A$3*1),DX55/(Formulas!$A$3*2))),1),ROUND(MIN(1,IF(Input!$A$11="Weekly",DX55/(Formulas!$A$3*1),DX55/(Formulas!$A$3*2))),1)*$C55))</f>
        <v>0</v>
      </c>
      <c r="EA55" s="79"/>
      <c r="EB55" s="77"/>
      <c r="EC55" s="77"/>
      <c r="ED55" s="80">
        <f>IF($C55="",ROUND(MIN(1,IF(Input!$A$11="Weekly",EB55/(Formulas!$A$3*1),EB55/(Formulas!$A$3*2))),1),IF(TEXT(ISNUMBER($C55),"#####")="False",ROUND(MIN(1,IF(Input!$A$11="Weekly",EB55/(Formulas!$A$3*1),EB55/(Formulas!$A$3*2))),1),ROUND(MIN(1,IF(Input!$A$11="Weekly",EB55/(Formulas!$A$3*1),EB55/(Formulas!$A$3*2))),1)*$C55))</f>
        <v>0</v>
      </c>
      <c r="EE55" s="79"/>
      <c r="EF55" s="77"/>
      <c r="EG55" s="77"/>
      <c r="EH55" s="80">
        <f>IF($C55="",ROUND(MIN(1,IF(Input!$A$11="Weekly",EF55/(Formulas!$A$3*1),EF55/(Formulas!$A$3*2))),1),IF(TEXT(ISNUMBER($C55),"#####")="False",ROUND(MIN(1,IF(Input!$A$11="Weekly",EF55/(Formulas!$A$3*1),EF55/(Formulas!$A$3*2))),1),ROUND(MIN(1,IF(Input!$A$11="Weekly",EF55/(Formulas!$A$3*1),EF55/(Formulas!$A$3*2))),1)*$C55))</f>
        <v>0</v>
      </c>
      <c r="EI55" s="79"/>
      <c r="EJ55" s="77"/>
      <c r="EK55" s="77"/>
      <c r="EL55" s="80">
        <f>IF($C55="",ROUND(MIN(1,IF(Input!$A$11="Weekly",EJ55/(Formulas!$A$3*1),EJ55/(Formulas!$A$3*2))),1),IF(TEXT(ISNUMBER($C55),"#####")="False",ROUND(MIN(1,IF(Input!$A$11="Weekly",EJ55/(Formulas!$A$3*1),EJ55/(Formulas!$A$3*2))),1),ROUND(MIN(1,IF(Input!$A$11="Weekly",EJ55/(Formulas!$A$3*1),EJ55/(Formulas!$A$3*2))),1)*$C55))</f>
        <v>0</v>
      </c>
      <c r="EM55" s="79"/>
      <c r="EN55" s="77"/>
      <c r="EO55" s="77"/>
      <c r="EP55" s="80">
        <f>IF($C55="",ROUND(MIN(1,IF(Input!$A$11="Weekly",EN55/(Formulas!$A$3*1),EN55/(Formulas!$A$3*2))),1),IF(TEXT(ISNUMBER($C55),"#####")="False",ROUND(MIN(1,IF(Input!$A$11="Weekly",EN55/(Formulas!$A$3*1),EN55/(Formulas!$A$3*2))),1),ROUND(MIN(1,IF(Input!$A$11="Weekly",EN55/(Formulas!$A$3*1),EN55/(Formulas!$A$3*2))),1)*$C55))</f>
        <v>0</v>
      </c>
      <c r="EQ55" s="79"/>
      <c r="ER55" s="77"/>
      <c r="ES55" s="77"/>
      <c r="ET55" s="80">
        <f>IF($C55="",ROUND(MIN(1,IF(Input!$A$11="Weekly",ER55/(Formulas!$A$3*1),ER55/(Formulas!$A$3*2))),1),IF(TEXT(ISNUMBER($C55),"#####")="False",ROUND(MIN(1,IF(Input!$A$11="Weekly",ER55/(Formulas!$A$3*1),ER55/(Formulas!$A$3*2))),1),ROUND(MIN(1,IF(Input!$A$11="Weekly",ER55/(Formulas!$A$3*1),ER55/(Formulas!$A$3*2))),1)*$C55))</f>
        <v>0</v>
      </c>
      <c r="EU55" s="79"/>
      <c r="EV55" s="77"/>
      <c r="EW55" s="77"/>
      <c r="EX55" s="80">
        <f>IF($C55="",ROUND(MIN(1,IF(Input!$A$11="Weekly",EV55/(Formulas!$A$3*1),EV55/(Formulas!$A$3*2))),1),IF(TEXT(ISNUMBER($C55),"#####")="False",ROUND(MIN(1,IF(Input!$A$11="Weekly",EV55/(Formulas!$A$3*1),EV55/(Formulas!$A$3*2))),1),ROUND(MIN(1,IF(Input!$A$11="Weekly",EV55/(Formulas!$A$3*1),EV55/(Formulas!$A$3*2))),1)*$C55))</f>
        <v>0</v>
      </c>
      <c r="EY55" s="79"/>
      <c r="EZ55" s="77"/>
      <c r="FA55" s="77"/>
      <c r="FB55" s="80">
        <f>IF($C55="",ROUND(MIN(1,IF(Input!$A$11="Weekly",EZ55/(Formulas!$A$3*1),EZ55/(Formulas!$A$3*2))),1),IF(TEXT(ISNUMBER($C55),"#####")="False",ROUND(MIN(1,IF(Input!$A$11="Weekly",EZ55/(Formulas!$A$3*1),EZ55/(Formulas!$A$3*2))),1),ROUND(MIN(1,IF(Input!$A$11="Weekly",EZ55/(Formulas!$A$3*1),EZ55/(Formulas!$A$3*2))),1)*$C55))</f>
        <v>0</v>
      </c>
      <c r="FC55" s="79"/>
      <c r="FD55" s="77"/>
      <c r="FE55" s="77"/>
      <c r="FF55" s="80">
        <f>IF($C55="",ROUND(MIN(1,IF(Input!$A$11="Weekly",FD55/(Formulas!$A$3*1),FD55/(Formulas!$A$3*2))),1),IF(TEXT(ISNUMBER($C55),"#####")="False",ROUND(MIN(1,IF(Input!$A$11="Weekly",FD55/(Formulas!$A$3*1),FD55/(Formulas!$A$3*2))),1),ROUND(MIN(1,IF(Input!$A$11="Weekly",FD55/(Formulas!$A$3*1),FD55/(Formulas!$A$3*2))),1)*$C55))</f>
        <v>0</v>
      </c>
      <c r="FG55" s="79"/>
      <c r="FH55" s="77"/>
      <c r="FI55" s="77"/>
      <c r="FJ55" s="80">
        <f>IF($C55="",ROUND(MIN(1,IF(Input!$A$11="Weekly",FH55/(Formulas!$A$3*1),FH55/(Formulas!$A$3*2))),1),IF(TEXT(ISNUMBER($C55),"#####")="False",ROUND(MIN(1,IF(Input!$A$11="Weekly",FH55/(Formulas!$A$3*1),FH55/(Formulas!$A$3*2))),1),ROUND(MIN(1,IF(Input!$A$11="Weekly",FH55/(Formulas!$A$3*1),FH55/(Formulas!$A$3*2))),1)*$C55))</f>
        <v>0</v>
      </c>
      <c r="FK55" s="79"/>
      <c r="FL55" s="77"/>
      <c r="FM55" s="77"/>
      <c r="FN55" s="80">
        <f>IF($C55="",ROUND(MIN(1,IF(Input!$A$11="Weekly",FL55/(Formulas!$A$3*1),FL55/(Formulas!$A$3*2))),1),IF(TEXT(ISNUMBER($C55),"#####")="False",ROUND(MIN(1,IF(Input!$A$11="Weekly",FL55/(Formulas!$A$3*1),FL55/(Formulas!$A$3*2))),1),ROUND(MIN(1,IF(Input!$A$11="Weekly",FL55/(Formulas!$A$3*1),FL55/(Formulas!$A$3*2))),1)*$C55))</f>
        <v>0</v>
      </c>
      <c r="FO55" s="79"/>
      <c r="FP55" s="77"/>
      <c r="FQ55" s="77"/>
      <c r="FR55" s="80">
        <f>IF($C55="",ROUND(MIN(1,IF(Input!$A$11="Weekly",FP55/(Formulas!$A$3*1),FP55/(Formulas!$A$3*2))),1),IF(TEXT(ISNUMBER($C55),"#####")="False",ROUND(MIN(1,IF(Input!$A$11="Weekly",FP55/(Formulas!$A$3*1),FP55/(Formulas!$A$3*2))),1),ROUND(MIN(1,IF(Input!$A$11="Weekly",FP55/(Formulas!$A$3*1),FP55/(Formulas!$A$3*2))),1)*$C55))</f>
        <v>0</v>
      </c>
      <c r="FS55" s="79"/>
      <c r="FT55" s="77"/>
      <c r="FU55" s="77"/>
      <c r="FV55" s="80">
        <f>IF($C55="",ROUND(MIN(1,IF(Input!$A$11="Weekly",FT55/(Formulas!$A$3*1),FT55/(Formulas!$A$3*2))),1),IF(TEXT(ISNUMBER($C55),"#####")="False",ROUND(MIN(1,IF(Input!$A$11="Weekly",FT55/(Formulas!$A$3*1),FT55/(Formulas!$A$3*2))),1),ROUND(MIN(1,IF(Input!$A$11="Weekly",FT55/(Formulas!$A$3*1),FT55/(Formulas!$A$3*2))),1)*$C55))</f>
        <v>0</v>
      </c>
      <c r="FW55" s="79"/>
      <c r="FX55" s="77"/>
      <c r="FY55" s="77"/>
      <c r="FZ55" s="80">
        <f>IF($C55="",ROUND(MIN(1,IF(Input!$A$11="Weekly",FX55/(Formulas!$A$3*1),FX55/(Formulas!$A$3*2))),1),IF(TEXT(ISNUMBER($C55),"#####")="False",ROUND(MIN(1,IF(Input!$A$11="Weekly",FX55/(Formulas!$A$3*1),FX55/(Formulas!$A$3*2))),1),ROUND(MIN(1,IF(Input!$A$11="Weekly",FX55/(Formulas!$A$3*1),FX55/(Formulas!$A$3*2))),1)*$C55))</f>
        <v>0</v>
      </c>
      <c r="GA55" s="79"/>
      <c r="GB55" s="77"/>
      <c r="GC55" s="77"/>
      <c r="GD55" s="80">
        <f>IF($C55="",ROUND(MIN(1,IF(Input!$A$11="Weekly",GB55/(Formulas!$A$3*1),GB55/(Formulas!$A$3*2))),1),IF(TEXT(ISNUMBER($C55),"#####")="False",ROUND(MIN(1,IF(Input!$A$11="Weekly",GB55/(Formulas!$A$3*1),GB55/(Formulas!$A$3*2))),1),ROUND(MIN(1,IF(Input!$A$11="Weekly",GB55/(Formulas!$A$3*1),GB55/(Formulas!$A$3*2))),1)*$C55))</f>
        <v>0</v>
      </c>
      <c r="GE55" s="79"/>
      <c r="GF55" s="77"/>
      <c r="GG55" s="77"/>
      <c r="GH55" s="80">
        <f>IF($C55="",ROUND(MIN(1,IF(Input!$A$11="Weekly",GF55/(Formulas!$A$3*1),GF55/(Formulas!$A$3*2))),1),IF(TEXT(ISNUMBER($C55),"#####")="False",ROUND(MIN(1,IF(Input!$A$11="Weekly",GF55/(Formulas!$A$3*1),GF55/(Formulas!$A$3*2))),1),ROUND(MIN(1,IF(Input!$A$11="Weekly",GF55/(Formulas!$A$3*1),GF55/(Formulas!$A$3*2))),1)*$C55))</f>
        <v>0</v>
      </c>
      <c r="GI55" s="79"/>
      <c r="GJ55" s="77"/>
      <c r="GK55" s="77"/>
      <c r="GL55" s="80">
        <f>IF($C55="",ROUND(MIN(1,IF(Input!$A$11="Weekly",GJ55/(Formulas!$A$3*1),GJ55/(Formulas!$A$3*2))),1),IF(TEXT(ISNUMBER($C55),"#####")="False",ROUND(MIN(1,IF(Input!$A$11="Weekly",GJ55/(Formulas!$A$3*1),GJ55/(Formulas!$A$3*2))),1),ROUND(MIN(1,IF(Input!$A$11="Weekly",GJ55/(Formulas!$A$3*1),GJ55/(Formulas!$A$3*2))),1)*$C55))</f>
        <v>0</v>
      </c>
      <c r="GM55" s="79"/>
      <c r="GN55" s="77"/>
      <c r="GO55" s="77"/>
      <c r="GP55" s="80">
        <f>IF($C55="",ROUND(MIN(1,IF(Input!$A$11="Weekly",GN55/(Formulas!$A$3*1),GN55/(Formulas!$A$3*2))),1),IF(TEXT(ISNUMBER($C55),"#####")="False",ROUND(MIN(1,IF(Input!$A$11="Weekly",GN55/(Formulas!$A$3*1),GN55/(Formulas!$A$3*2))),1),ROUND(MIN(1,IF(Input!$A$11="Weekly",GN55/(Formulas!$A$3*1),GN55/(Formulas!$A$3*2))),1)*$C55))</f>
        <v>0</v>
      </c>
      <c r="GQ55" s="79"/>
      <c r="GR55" s="77"/>
      <c r="GS55" s="77"/>
      <c r="GT55" s="80">
        <f>IF($C55="",ROUND(MIN(1,IF(Input!$A$11="Weekly",GR55/(Formulas!$A$3*1),GR55/(Formulas!$A$3*2))),1),IF(TEXT(ISNUMBER($C55),"#####")="False",ROUND(MIN(1,IF(Input!$A$11="Weekly",GR55/(Formulas!$A$3*1),GR55/(Formulas!$A$3*2))),1),ROUND(MIN(1,IF(Input!$A$11="Weekly",GR55/(Formulas!$A$3*1),GR55/(Formulas!$A$3*2))),1)*$C55))</f>
        <v>0</v>
      </c>
      <c r="GU55" s="79"/>
      <c r="GV55" s="77"/>
      <c r="GW55" s="77"/>
      <c r="GX55" s="80">
        <f>IF($C55="",ROUND(MIN(1,IF(Input!$A$11="Weekly",GV55/(Formulas!$A$3*1),GV55/(Formulas!$A$3*2))),1),IF(TEXT(ISNUMBER($C55),"#####")="False",ROUND(MIN(1,IF(Input!$A$11="Weekly",GV55/(Formulas!$A$3*1),GV55/(Formulas!$A$3*2))),1),ROUND(MIN(1,IF(Input!$A$11="Weekly",GV55/(Formulas!$A$3*1),GV55/(Formulas!$A$3*2))),1)*$C55))</f>
        <v>0</v>
      </c>
      <c r="GY55" s="79"/>
      <c r="GZ55" s="77"/>
      <c r="HA55" s="77"/>
      <c r="HB55" s="80">
        <f>IF($C55="",ROUND(MIN(1,IF(Input!$A$11="Weekly",GZ55/(Formulas!$A$3*1),GZ55/(Formulas!$A$3*2))),1),IF(TEXT(ISNUMBER($C55),"#####")="False",ROUND(MIN(1,IF(Input!$A$11="Weekly",GZ55/(Formulas!$A$3*1),GZ55/(Formulas!$A$3*2))),1),ROUND(MIN(1,IF(Input!$A$11="Weekly",GZ55/(Formulas!$A$3*1),GZ55/(Formulas!$A$3*2))),1)*$C55))</f>
        <v>0</v>
      </c>
      <c r="HC55" s="79"/>
      <c r="HD55" s="77"/>
      <c r="HE55" s="77"/>
      <c r="HF55" s="80">
        <f>IF($C55="",ROUND(MIN(1,IF(Input!$A$11="Weekly",HD55/(Formulas!$A$3*1),HD55/(Formulas!$A$3*2))),1),IF(TEXT(ISNUMBER($C55),"#####")="False",ROUND(MIN(1,IF(Input!$A$11="Weekly",HD55/(Formulas!$A$3*1),HD55/(Formulas!$A$3*2))),1),ROUND(MIN(1,IF(Input!$A$11="Weekly",HD55/(Formulas!$A$3*1),HD55/(Formulas!$A$3*2))),1)*$C55))</f>
        <v>0</v>
      </c>
      <c r="HG55" s="79"/>
      <c r="HH55" s="35"/>
      <c r="HI55" s="35">
        <f t="shared" si="0"/>
        <v>0</v>
      </c>
      <c r="HJ55" s="35"/>
      <c r="HK55" s="35">
        <f t="shared" si="1"/>
        <v>0</v>
      </c>
      <c r="HL55" s="35"/>
      <c r="HM55" s="35">
        <f t="shared" si="2"/>
        <v>0</v>
      </c>
      <c r="HN55" s="35"/>
      <c r="HO55" s="35">
        <f t="shared" si="3"/>
        <v>0</v>
      </c>
      <c r="HP55" s="35"/>
      <c r="HQ55" s="35"/>
      <c r="HR55" s="35"/>
      <c r="HS55" s="35"/>
      <c r="HT55" s="35"/>
    </row>
    <row r="56" spans="1:228" x14ac:dyDescent="0.25">
      <c r="B56" s="74"/>
      <c r="D56" s="77"/>
      <c r="E56" s="77"/>
      <c r="F56" s="80">
        <f>IF($C56="",ROUND(MIN(1,IF(Input!$A$11="Weekly",D56/(Formulas!$A$3*1),D56/(Formulas!$A$3*2))),1),IF(TEXT(ISNUMBER($C56),"#####")="False",ROUND(MIN(1,IF(Input!$A$11="Weekly",D56/(Formulas!$A$3*1),D56/(Formulas!$A$3*2))),1),ROUND(MIN(1,IF(Input!$A$11="Weekly",D56/(Formulas!$A$3*1),D56/(Formulas!$A$3*2))),1)*$C56))</f>
        <v>0</v>
      </c>
      <c r="G56" s="101"/>
      <c r="H56" s="77"/>
      <c r="I56" s="77"/>
      <c r="J56" s="80">
        <f>IF($C56="",ROUND(MIN(1,IF(Input!$A$11="Weekly",H56/(Formulas!$A$3*1),H56/(Formulas!$A$3*2))),1),IF(TEXT(ISNUMBER($C56),"#####")="False",ROUND(MIN(1,IF(Input!$A$11="Weekly",H56/(Formulas!$A$3*1),H56/(Formulas!$A$3*2))),1),ROUND(MIN(1,IF(Input!$A$11="Weekly",H56/(Formulas!$A$3*1),H56/(Formulas!$A$3*2))),1)*$C56))</f>
        <v>0</v>
      </c>
      <c r="K56" s="101"/>
      <c r="L56" s="77"/>
      <c r="M56" s="77"/>
      <c r="N56" s="80">
        <f>IF($C56="",ROUND(MIN(1,IF(Input!$A$11="Weekly",L56/(Formulas!$A$3*1),L56/(Formulas!$A$3*2))),1),IF(TEXT(ISNUMBER($C56),"#####")="False",ROUND(MIN(1,IF(Input!$A$11="Weekly",L56/(Formulas!$A$3*1),L56/(Formulas!$A$3*2))),1),ROUND(MIN(1,IF(Input!$A$11="Weekly",L56/(Formulas!$A$3*1),L56/(Formulas!$A$3*2))),1)*$C56))</f>
        <v>0</v>
      </c>
      <c r="O56" s="101"/>
      <c r="P56" s="77"/>
      <c r="Q56" s="77"/>
      <c r="R56" s="80">
        <f>IF($C56="",ROUND(MIN(1,IF(Input!$A$11="Weekly",P56/(Formulas!$A$3*1),P56/(Formulas!$A$3*2))),1),IF(TEXT(ISNUMBER($C56),"#####")="False",ROUND(MIN(1,IF(Input!$A$11="Weekly",P56/(Formulas!$A$3*1),P56/(Formulas!$A$3*2))),1),ROUND(MIN(1,IF(Input!$A$11="Weekly",P56/(Formulas!$A$3*1),P56/(Formulas!$A$3*2))),1)*$C56))</f>
        <v>0</v>
      </c>
      <c r="S56" s="101"/>
      <c r="T56" s="77"/>
      <c r="U56" s="77"/>
      <c r="V56" s="80">
        <f>IF($C56="",ROUND(MIN(1,IF(Input!$A$11="Weekly",T56/(Formulas!$A$3*1),T56/(Formulas!$A$3*2))),1),IF(TEXT(ISNUMBER($C56),"#####")="False",ROUND(MIN(1,IF(Input!$A$11="Weekly",T56/(Formulas!$A$3*1),T56/(Formulas!$A$3*2))),1),ROUND(MIN(1,IF(Input!$A$11="Weekly",T56/(Formulas!$A$3*1),T56/(Formulas!$A$3*2))),1)*$C56))</f>
        <v>0</v>
      </c>
      <c r="W56" s="79"/>
      <c r="X56" s="77"/>
      <c r="Y56" s="77"/>
      <c r="Z56" s="80">
        <f>IF($C56="",ROUND(MIN(1,IF(Input!$A$11="Weekly",X56/(Formulas!$A$3*1),X56/(Formulas!$A$3*2))),1),IF(TEXT(ISNUMBER($C56),"#####")="False",ROUND(MIN(1,IF(Input!$A$11="Weekly",X56/(Formulas!$A$3*1),X56/(Formulas!$A$3*2))),1),ROUND(MIN(1,IF(Input!$A$11="Weekly",X56/(Formulas!$A$3*1),X56/(Formulas!$A$3*2))),1)*$C56))</f>
        <v>0</v>
      </c>
      <c r="AA56" s="101"/>
      <c r="AB56" s="77"/>
      <c r="AC56" s="77"/>
      <c r="AD56" s="80">
        <f>IF($C56="",ROUND(MIN(1,IF(Input!$A$11="Weekly",AB56/(Formulas!$A$3*1),AB56/(Formulas!$A$3*2))),1),IF(TEXT(ISNUMBER($C56),"#####")="False",ROUND(MIN(1,IF(Input!$A$11="Weekly",AB56/(Formulas!$A$3*1),AB56/(Formulas!$A$3*2))),1),ROUND(MIN(1,IF(Input!$A$11="Weekly",AB56/(Formulas!$A$3*1),AB56/(Formulas!$A$3*2))),1)*$C56))</f>
        <v>0</v>
      </c>
      <c r="AE56" s="101"/>
      <c r="AF56" s="77"/>
      <c r="AG56" s="77"/>
      <c r="AH56" s="80">
        <f>IF($C56="",ROUND(MIN(1,IF(Input!$A$11="Weekly",AF56/(Formulas!$A$3*1),AF56/(Formulas!$A$3*2))),1),IF(TEXT(ISNUMBER($C56),"#####")="False",ROUND(MIN(1,IF(Input!$A$11="Weekly",AF56/(Formulas!$A$3*1),AF56/(Formulas!$A$3*2))),1),ROUND(MIN(1,IF(Input!$A$11="Weekly",AF56/(Formulas!$A$3*1),AF56/(Formulas!$A$3*2))),1)*$C56))</f>
        <v>0</v>
      </c>
      <c r="AI56" s="101"/>
      <c r="AJ56" s="77"/>
      <c r="AK56" s="77"/>
      <c r="AL56" s="80">
        <f>IF($C56="",ROUND(MIN(1,IF(Input!$A$11="Weekly",AJ56/(Formulas!$A$3*1),AJ56/(Formulas!$A$3*2))),1),IF(TEXT(ISNUMBER($C56),"#####")="False",ROUND(MIN(1,IF(Input!$A$11="Weekly",AJ56/(Formulas!$A$3*1),AJ56/(Formulas!$A$3*2))),1),ROUND(MIN(1,IF(Input!$A$11="Weekly",AJ56/(Formulas!$A$3*1),AJ56/(Formulas!$A$3*2))),1)*$C56))</f>
        <v>0</v>
      </c>
      <c r="AM56" s="79"/>
      <c r="AN56" s="77"/>
      <c r="AO56" s="77"/>
      <c r="AP56" s="80">
        <f>IF($C56="",ROUND(MIN(1,IF(Input!$A$11="Weekly",AN56/(Formulas!$A$3*1),AN56/(Formulas!$A$3*2))),1),IF(TEXT(ISNUMBER($C56),"#####")="False",ROUND(MIN(1,IF(Input!$A$11="Weekly",AN56/(Formulas!$A$3*1),AN56/(Formulas!$A$3*2))),1),ROUND(MIN(1,IF(Input!$A$11="Weekly",AN56/(Formulas!$A$3*1),AN56/(Formulas!$A$3*2))),1)*$C56))</f>
        <v>0</v>
      </c>
      <c r="AQ56" s="79"/>
      <c r="AR56" s="77"/>
      <c r="AS56" s="77"/>
      <c r="AT56" s="80">
        <f>IF($C56="",ROUND(MIN(1,IF(Input!$A$11="Weekly",AR56/(Formulas!$A$3*1),AR56/(Formulas!$A$3*2))),1),IF(TEXT(ISNUMBER($C56),"#####")="False",ROUND(MIN(1,IF(Input!$A$11="Weekly",AR56/(Formulas!$A$3*1),AR56/(Formulas!$A$3*2))),1),ROUND(MIN(1,IF(Input!$A$11="Weekly",AR56/(Formulas!$A$3*1),AR56/(Formulas!$A$3*2))),1)*$C56))</f>
        <v>0</v>
      </c>
      <c r="AU56" s="79"/>
      <c r="AV56" s="77"/>
      <c r="AW56" s="77"/>
      <c r="AX56" s="80">
        <f>IF($C56="",ROUND(MIN(1,IF(Input!$A$11="Weekly",AV56/(Formulas!$A$3*1),AV56/(Formulas!$A$3*2))),1),IF(TEXT(ISNUMBER($C56),"#####")="False",ROUND(MIN(1,IF(Input!$A$11="Weekly",AV56/(Formulas!$A$3*1),AV56/(Formulas!$A$3*2))),1),ROUND(MIN(1,IF(Input!$A$11="Weekly",AV56/(Formulas!$A$3*1),AV56/(Formulas!$A$3*2))),1)*$C56))</f>
        <v>0</v>
      </c>
      <c r="AY56" s="79"/>
      <c r="AZ56" s="77"/>
      <c r="BA56" s="77"/>
      <c r="BB56" s="80">
        <f>IF($C56="",ROUND(MIN(1,IF(Input!$A$11="Weekly",AZ56/(Formulas!$A$3*1),AZ56/(Formulas!$A$3*2))),1),IF(TEXT(ISNUMBER($C56),"#####")="False",ROUND(MIN(1,IF(Input!$A$11="Weekly",AZ56/(Formulas!$A$3*1),AZ56/(Formulas!$A$3*2))),1),ROUND(MIN(1,IF(Input!$A$11="Weekly",AZ56/(Formulas!$A$3*1),AZ56/(Formulas!$A$3*2))),1)*$C56))</f>
        <v>0</v>
      </c>
      <c r="BC56" s="79"/>
      <c r="BD56" s="77"/>
      <c r="BE56" s="77"/>
      <c r="BF56" s="80">
        <f>IF($C56="",ROUND(MIN(1,IF(Input!$A$11="Weekly",BD56/(Formulas!$A$3*1),BD56/(Formulas!$A$3*2))),1),IF(TEXT(ISNUMBER($C56),"#####")="False",ROUND(MIN(1,IF(Input!$A$11="Weekly",BD56/(Formulas!$A$3*1),BD56/(Formulas!$A$3*2))),1),ROUND(MIN(1,IF(Input!$A$11="Weekly",BD56/(Formulas!$A$3*1),BD56/(Formulas!$A$3*2))),1)*$C56))</f>
        <v>0</v>
      </c>
      <c r="BG56" s="79"/>
      <c r="BH56" s="77"/>
      <c r="BI56" s="77"/>
      <c r="BJ56" s="80">
        <f>IF($C56="",ROUND(MIN(1,IF(Input!$A$11="Weekly",BH56/(Formulas!$A$3*1),BH56/(Formulas!$A$3*2))),1),IF(TEXT(ISNUMBER($C56),"#####")="False",ROUND(MIN(1,IF(Input!$A$11="Weekly",BH56/(Formulas!$A$3*1),BH56/(Formulas!$A$3*2))),1),ROUND(MIN(1,IF(Input!$A$11="Weekly",BH56/(Formulas!$A$3*1),BH56/(Formulas!$A$3*2))),1)*$C56))</f>
        <v>0</v>
      </c>
      <c r="BK56" s="79"/>
      <c r="BL56" s="77"/>
      <c r="BM56" s="77"/>
      <c r="BN56" s="80">
        <f>IF($C56="",ROUND(MIN(1,IF(Input!$A$11="Weekly",BL56/(Formulas!$A$3*1),BL56/(Formulas!$A$3*2))),1),IF(TEXT(ISNUMBER($C56),"#####")="False",ROUND(MIN(1,IF(Input!$A$11="Weekly",BL56/(Formulas!$A$3*1),BL56/(Formulas!$A$3*2))),1),ROUND(MIN(1,IF(Input!$A$11="Weekly",BL56/(Formulas!$A$3*1),BL56/(Formulas!$A$3*2))),1)*$C56))</f>
        <v>0</v>
      </c>
      <c r="BO56" s="79"/>
      <c r="BP56" s="77"/>
      <c r="BQ56" s="77"/>
      <c r="BR56" s="80">
        <f>IF($C56="",ROUND(MIN(1,IF(Input!$A$11="Weekly",BP56/(Formulas!$A$3*1),BP56/(Formulas!$A$3*2))),1),IF(TEXT(ISNUMBER($C56),"#####")="False",ROUND(MIN(1,IF(Input!$A$11="Weekly",BP56/(Formulas!$A$3*1),BP56/(Formulas!$A$3*2))),1),ROUND(MIN(1,IF(Input!$A$11="Weekly",BP56/(Formulas!$A$3*1),BP56/(Formulas!$A$3*2))),1)*$C56))</f>
        <v>0</v>
      </c>
      <c r="BS56" s="79"/>
      <c r="BT56" s="77"/>
      <c r="BU56" s="77"/>
      <c r="BV56" s="80">
        <f>IF($C56="",ROUND(MIN(1,IF(Input!$A$11="Weekly",BT56/(Formulas!$A$3*1),BT56/(Formulas!$A$3*2))),1),IF(TEXT(ISNUMBER($C56),"#####")="False",ROUND(MIN(1,IF(Input!$A$11="Weekly",BT56/(Formulas!$A$3*1),BT56/(Formulas!$A$3*2))),1),ROUND(MIN(1,IF(Input!$A$11="Weekly",BT56/(Formulas!$A$3*1),BT56/(Formulas!$A$3*2))),1)*$C56))</f>
        <v>0</v>
      </c>
      <c r="BW56" s="79"/>
      <c r="BX56" s="77"/>
      <c r="BY56" s="77"/>
      <c r="BZ56" s="80">
        <f>IF($C56="",ROUND(MIN(1,IF(Input!$A$11="Weekly",BX56/(Formulas!$A$3*1),BX56/(Formulas!$A$3*2))),1),IF(TEXT(ISNUMBER($C56),"#####")="False",ROUND(MIN(1,IF(Input!$A$11="Weekly",BX56/(Formulas!$A$3*1),BX56/(Formulas!$A$3*2))),1),ROUND(MIN(1,IF(Input!$A$11="Weekly",BX56/(Formulas!$A$3*1),BX56/(Formulas!$A$3*2))),1)*$C56))</f>
        <v>0</v>
      </c>
      <c r="CA56" s="79"/>
      <c r="CB56" s="77"/>
      <c r="CC56" s="77"/>
      <c r="CD56" s="80">
        <f>IF($C56="",ROUND(MIN(1,IF(Input!$A$11="Weekly",CB56/(Formulas!$A$3*1),CB56/(Formulas!$A$3*2))),1),IF(TEXT(ISNUMBER($C56),"#####")="False",ROUND(MIN(1,IF(Input!$A$11="Weekly",CB56/(Formulas!$A$3*1),CB56/(Formulas!$A$3*2))),1),ROUND(MIN(1,IF(Input!$A$11="Weekly",CB56/(Formulas!$A$3*1),CB56/(Formulas!$A$3*2))),1)*$C56))</f>
        <v>0</v>
      </c>
      <c r="CE56" s="79"/>
      <c r="CF56" s="77"/>
      <c r="CG56" s="77"/>
      <c r="CH56" s="80">
        <f>IF($C56="",ROUND(MIN(1,IF(Input!$A$11="Weekly",CF56/(Formulas!$A$3*1),CF56/(Formulas!$A$3*2))),1),IF(TEXT(ISNUMBER($C56),"#####")="False",ROUND(MIN(1,IF(Input!$A$11="Weekly",CF56/(Formulas!$A$3*1),CF56/(Formulas!$A$3*2))),1),ROUND(MIN(1,IF(Input!$A$11="Weekly",CF56/(Formulas!$A$3*1),CF56/(Formulas!$A$3*2))),1)*$C56))</f>
        <v>0</v>
      </c>
      <c r="CI56" s="79"/>
      <c r="CJ56" s="77"/>
      <c r="CK56" s="77"/>
      <c r="CL56" s="80">
        <f>IF($C56="",ROUND(MIN(1,IF(Input!$A$11="Weekly",CJ56/(Formulas!$A$3*1),CJ56/(Formulas!$A$3*2))),1),IF(TEXT(ISNUMBER($C56),"#####")="False",ROUND(MIN(1,IF(Input!$A$11="Weekly",CJ56/(Formulas!$A$3*1),CJ56/(Formulas!$A$3*2))),1),ROUND(MIN(1,IF(Input!$A$11="Weekly",CJ56/(Formulas!$A$3*1),CJ56/(Formulas!$A$3*2))),1)*$C56))</f>
        <v>0</v>
      </c>
      <c r="CM56" s="79"/>
      <c r="CN56" s="77"/>
      <c r="CO56" s="77"/>
      <c r="CP56" s="80">
        <f>IF($C56="",ROUND(MIN(1,IF(Input!$A$11="Weekly",CN56/(Formulas!$A$3*1),CN56/(Formulas!$A$3*2))),1),IF(TEXT(ISNUMBER($C56),"#####")="False",ROUND(MIN(1,IF(Input!$A$11="Weekly",CN56/(Formulas!$A$3*1),CN56/(Formulas!$A$3*2))),1),ROUND(MIN(1,IF(Input!$A$11="Weekly",CN56/(Formulas!$A$3*1),CN56/(Formulas!$A$3*2))),1)*$C56))</f>
        <v>0</v>
      </c>
      <c r="CQ56" s="79"/>
      <c r="CR56" s="77"/>
      <c r="CS56" s="77"/>
      <c r="CT56" s="80">
        <f>IF($C56="",ROUND(MIN(1,IF(Input!$A$11="Weekly",CR56/(Formulas!$A$3*1),CR56/(Formulas!$A$3*2))),1),IF(TEXT(ISNUMBER($C56),"#####")="False",ROUND(MIN(1,IF(Input!$A$11="Weekly",CR56/(Formulas!$A$3*1),CR56/(Formulas!$A$3*2))),1),ROUND(MIN(1,IF(Input!$A$11="Weekly",CR56/(Formulas!$A$3*1),CR56/(Formulas!$A$3*2))),1)*$C56))</f>
        <v>0</v>
      </c>
      <c r="CU56" s="79"/>
      <c r="CV56" s="77"/>
      <c r="CW56" s="77"/>
      <c r="CX56" s="80">
        <f>IF($C56="",ROUND(MIN(1,IF(Input!$A$11="Weekly",CV56/(Formulas!$A$3*1),CV56/(Formulas!$A$3*2))),1),IF(TEXT(ISNUMBER($C56),"#####")="False",ROUND(MIN(1,IF(Input!$A$11="Weekly",CV56/(Formulas!$A$3*1),CV56/(Formulas!$A$3*2))),1),ROUND(MIN(1,IF(Input!$A$11="Weekly",CV56/(Formulas!$A$3*1),CV56/(Formulas!$A$3*2))),1)*$C56))</f>
        <v>0</v>
      </c>
      <c r="CY56" s="79"/>
      <c r="CZ56" s="77"/>
      <c r="DA56" s="77"/>
      <c r="DB56" s="80">
        <f>IF($C56="",ROUND(MIN(1,IF(Input!$A$11="Weekly",CZ56/(Formulas!$A$3*1),CZ56/(Formulas!$A$3*2))),1),IF(TEXT(ISNUMBER($C56),"#####")="False",ROUND(MIN(1,IF(Input!$A$11="Weekly",CZ56/(Formulas!$A$3*1),CZ56/(Formulas!$A$3*2))),1),ROUND(MIN(1,IF(Input!$A$11="Weekly",CZ56/(Formulas!$A$3*1),CZ56/(Formulas!$A$3*2))),1)*$C56))</f>
        <v>0</v>
      </c>
      <c r="DC56" s="79"/>
      <c r="DD56" s="77"/>
      <c r="DE56" s="77"/>
      <c r="DF56" s="80">
        <f>IF($C56="",ROUND(MIN(1,IF(Input!$A$11="Weekly",DD56/(Formulas!$A$3*1),DD56/(Formulas!$A$3*2))),1),IF(TEXT(ISNUMBER($C56),"#####")="False",ROUND(MIN(1,IF(Input!$A$11="Weekly",DD56/(Formulas!$A$3*1),DD56/(Formulas!$A$3*2))),1),ROUND(MIN(1,IF(Input!$A$11="Weekly",DD56/(Formulas!$A$3*1),DD56/(Formulas!$A$3*2))),1)*$C56))</f>
        <v>0</v>
      </c>
      <c r="DG56" s="79"/>
      <c r="DH56" s="77"/>
      <c r="DI56" s="77"/>
      <c r="DJ56" s="80">
        <f>IF($C56="",ROUND(MIN(1,IF(Input!$A$11="Weekly",DH56/(Formulas!$A$3*1),DH56/(Formulas!$A$3*2))),1),IF(TEXT(ISNUMBER($C56),"#####")="False",ROUND(MIN(1,IF(Input!$A$11="Weekly",DH56/(Formulas!$A$3*1),DH56/(Formulas!$A$3*2))),1),ROUND(MIN(1,IF(Input!$A$11="Weekly",DH56/(Formulas!$A$3*1),DH56/(Formulas!$A$3*2))),1)*$C56))</f>
        <v>0</v>
      </c>
      <c r="DK56" s="79"/>
      <c r="DL56" s="77"/>
      <c r="DM56" s="77"/>
      <c r="DN56" s="80">
        <f>IF($C56="",ROUND(MIN(1,IF(Input!$A$11="Weekly",DL56/(Formulas!$A$3*1),DL56/(Formulas!$A$3*2))),1),IF(TEXT(ISNUMBER($C56),"#####")="False",ROUND(MIN(1,IF(Input!$A$11="Weekly",DL56/(Formulas!$A$3*1),DL56/(Formulas!$A$3*2))),1),ROUND(MIN(1,IF(Input!$A$11="Weekly",DL56/(Formulas!$A$3*1),DL56/(Formulas!$A$3*2))),1)*$C56))</f>
        <v>0</v>
      </c>
      <c r="DO56" s="79"/>
      <c r="DP56" s="77"/>
      <c r="DQ56" s="77"/>
      <c r="DR56" s="80">
        <f>IF($C56="",ROUND(MIN(1,IF(Input!$A$11="Weekly",DP56/(Formulas!$A$3*1),DP56/(Formulas!$A$3*2))),1),IF(TEXT(ISNUMBER($C56),"#####")="False",ROUND(MIN(1,IF(Input!$A$11="Weekly",DP56/(Formulas!$A$3*1),DP56/(Formulas!$A$3*2))),1),ROUND(MIN(1,IF(Input!$A$11="Weekly",DP56/(Formulas!$A$3*1),DP56/(Formulas!$A$3*2))),1)*$C56))</f>
        <v>0</v>
      </c>
      <c r="DS56" s="79"/>
      <c r="DT56" s="77"/>
      <c r="DU56" s="77"/>
      <c r="DV56" s="80">
        <f>IF($C56="",ROUND(MIN(1,IF(Input!$A$11="Weekly",DT56/(Formulas!$A$3*1),DT56/(Formulas!$A$3*2))),1),IF(TEXT(ISNUMBER($C56),"#####")="False",ROUND(MIN(1,IF(Input!$A$11="Weekly",DT56/(Formulas!$A$3*1),DT56/(Formulas!$A$3*2))),1),ROUND(MIN(1,IF(Input!$A$11="Weekly",DT56/(Formulas!$A$3*1),DT56/(Formulas!$A$3*2))),1)*$C56))</f>
        <v>0</v>
      </c>
      <c r="DW56" s="79"/>
      <c r="DX56" s="77"/>
      <c r="DY56" s="77"/>
      <c r="DZ56" s="80">
        <f>IF($C56="",ROUND(MIN(1,IF(Input!$A$11="Weekly",DX56/(Formulas!$A$3*1),DX56/(Formulas!$A$3*2))),1),IF(TEXT(ISNUMBER($C56),"#####")="False",ROUND(MIN(1,IF(Input!$A$11="Weekly",DX56/(Formulas!$A$3*1),DX56/(Formulas!$A$3*2))),1),ROUND(MIN(1,IF(Input!$A$11="Weekly",DX56/(Formulas!$A$3*1),DX56/(Formulas!$A$3*2))),1)*$C56))</f>
        <v>0</v>
      </c>
      <c r="EA56" s="79"/>
      <c r="EB56" s="77"/>
      <c r="EC56" s="77"/>
      <c r="ED56" s="80">
        <f>IF($C56="",ROUND(MIN(1,IF(Input!$A$11="Weekly",EB56/(Formulas!$A$3*1),EB56/(Formulas!$A$3*2))),1),IF(TEXT(ISNUMBER($C56),"#####")="False",ROUND(MIN(1,IF(Input!$A$11="Weekly",EB56/(Formulas!$A$3*1),EB56/(Formulas!$A$3*2))),1),ROUND(MIN(1,IF(Input!$A$11="Weekly",EB56/(Formulas!$A$3*1),EB56/(Formulas!$A$3*2))),1)*$C56))</f>
        <v>0</v>
      </c>
      <c r="EE56" s="79"/>
      <c r="EF56" s="77"/>
      <c r="EG56" s="77"/>
      <c r="EH56" s="80">
        <f>IF($C56="",ROUND(MIN(1,IF(Input!$A$11="Weekly",EF56/(Formulas!$A$3*1),EF56/(Formulas!$A$3*2))),1),IF(TEXT(ISNUMBER($C56),"#####")="False",ROUND(MIN(1,IF(Input!$A$11="Weekly",EF56/(Formulas!$A$3*1),EF56/(Formulas!$A$3*2))),1),ROUND(MIN(1,IF(Input!$A$11="Weekly",EF56/(Formulas!$A$3*1),EF56/(Formulas!$A$3*2))),1)*$C56))</f>
        <v>0</v>
      </c>
      <c r="EI56" s="79"/>
      <c r="EJ56" s="77"/>
      <c r="EK56" s="77"/>
      <c r="EL56" s="80">
        <f>IF($C56="",ROUND(MIN(1,IF(Input!$A$11="Weekly",EJ56/(Formulas!$A$3*1),EJ56/(Formulas!$A$3*2))),1),IF(TEXT(ISNUMBER($C56),"#####")="False",ROUND(MIN(1,IF(Input!$A$11="Weekly",EJ56/(Formulas!$A$3*1),EJ56/(Formulas!$A$3*2))),1),ROUND(MIN(1,IF(Input!$A$11="Weekly",EJ56/(Formulas!$A$3*1),EJ56/(Formulas!$A$3*2))),1)*$C56))</f>
        <v>0</v>
      </c>
      <c r="EM56" s="79"/>
      <c r="EN56" s="77"/>
      <c r="EO56" s="77"/>
      <c r="EP56" s="80">
        <f>IF($C56="",ROUND(MIN(1,IF(Input!$A$11="Weekly",EN56/(Formulas!$A$3*1),EN56/(Formulas!$A$3*2))),1),IF(TEXT(ISNUMBER($C56),"#####")="False",ROUND(MIN(1,IF(Input!$A$11="Weekly",EN56/(Formulas!$A$3*1),EN56/(Formulas!$A$3*2))),1),ROUND(MIN(1,IF(Input!$A$11="Weekly",EN56/(Formulas!$A$3*1),EN56/(Formulas!$A$3*2))),1)*$C56))</f>
        <v>0</v>
      </c>
      <c r="EQ56" s="79"/>
      <c r="ER56" s="77"/>
      <c r="ES56" s="77"/>
      <c r="ET56" s="80">
        <f>IF($C56="",ROUND(MIN(1,IF(Input!$A$11="Weekly",ER56/(Formulas!$A$3*1),ER56/(Formulas!$A$3*2))),1),IF(TEXT(ISNUMBER($C56),"#####")="False",ROUND(MIN(1,IF(Input!$A$11="Weekly",ER56/(Formulas!$A$3*1),ER56/(Formulas!$A$3*2))),1),ROUND(MIN(1,IF(Input!$A$11="Weekly",ER56/(Formulas!$A$3*1),ER56/(Formulas!$A$3*2))),1)*$C56))</f>
        <v>0</v>
      </c>
      <c r="EU56" s="79"/>
      <c r="EV56" s="77"/>
      <c r="EW56" s="77"/>
      <c r="EX56" s="80">
        <f>IF($C56="",ROUND(MIN(1,IF(Input!$A$11="Weekly",EV56/(Formulas!$A$3*1),EV56/(Formulas!$A$3*2))),1),IF(TEXT(ISNUMBER($C56),"#####")="False",ROUND(MIN(1,IF(Input!$A$11="Weekly",EV56/(Formulas!$A$3*1),EV56/(Formulas!$A$3*2))),1),ROUND(MIN(1,IF(Input!$A$11="Weekly",EV56/(Formulas!$A$3*1),EV56/(Formulas!$A$3*2))),1)*$C56))</f>
        <v>0</v>
      </c>
      <c r="EY56" s="79"/>
      <c r="EZ56" s="77"/>
      <c r="FA56" s="77"/>
      <c r="FB56" s="80">
        <f>IF($C56="",ROUND(MIN(1,IF(Input!$A$11="Weekly",EZ56/(Formulas!$A$3*1),EZ56/(Formulas!$A$3*2))),1),IF(TEXT(ISNUMBER($C56),"#####")="False",ROUND(MIN(1,IF(Input!$A$11="Weekly",EZ56/(Formulas!$A$3*1),EZ56/(Formulas!$A$3*2))),1),ROUND(MIN(1,IF(Input!$A$11="Weekly",EZ56/(Formulas!$A$3*1),EZ56/(Formulas!$A$3*2))),1)*$C56))</f>
        <v>0</v>
      </c>
      <c r="FC56" s="79"/>
      <c r="FD56" s="77"/>
      <c r="FE56" s="77"/>
      <c r="FF56" s="80">
        <f>IF($C56="",ROUND(MIN(1,IF(Input!$A$11="Weekly",FD56/(Formulas!$A$3*1),FD56/(Formulas!$A$3*2))),1),IF(TEXT(ISNUMBER($C56),"#####")="False",ROUND(MIN(1,IF(Input!$A$11="Weekly",FD56/(Formulas!$A$3*1),FD56/(Formulas!$A$3*2))),1),ROUND(MIN(1,IF(Input!$A$11="Weekly",FD56/(Formulas!$A$3*1),FD56/(Formulas!$A$3*2))),1)*$C56))</f>
        <v>0</v>
      </c>
      <c r="FG56" s="79"/>
      <c r="FH56" s="77"/>
      <c r="FI56" s="77"/>
      <c r="FJ56" s="80">
        <f>IF($C56="",ROUND(MIN(1,IF(Input!$A$11="Weekly",FH56/(Formulas!$A$3*1),FH56/(Formulas!$A$3*2))),1),IF(TEXT(ISNUMBER($C56),"#####")="False",ROUND(MIN(1,IF(Input!$A$11="Weekly",FH56/(Formulas!$A$3*1),FH56/(Formulas!$A$3*2))),1),ROUND(MIN(1,IF(Input!$A$11="Weekly",FH56/(Formulas!$A$3*1),FH56/(Formulas!$A$3*2))),1)*$C56))</f>
        <v>0</v>
      </c>
      <c r="FK56" s="79"/>
      <c r="FL56" s="77"/>
      <c r="FM56" s="77"/>
      <c r="FN56" s="80">
        <f>IF($C56="",ROUND(MIN(1,IF(Input!$A$11="Weekly",FL56/(Formulas!$A$3*1),FL56/(Formulas!$A$3*2))),1),IF(TEXT(ISNUMBER($C56),"#####")="False",ROUND(MIN(1,IF(Input!$A$11="Weekly",FL56/(Formulas!$A$3*1),FL56/(Formulas!$A$3*2))),1),ROUND(MIN(1,IF(Input!$A$11="Weekly",FL56/(Formulas!$A$3*1),FL56/(Formulas!$A$3*2))),1)*$C56))</f>
        <v>0</v>
      </c>
      <c r="FO56" s="79"/>
      <c r="FP56" s="77"/>
      <c r="FQ56" s="77"/>
      <c r="FR56" s="80">
        <f>IF($C56="",ROUND(MIN(1,IF(Input!$A$11="Weekly",FP56/(Formulas!$A$3*1),FP56/(Formulas!$A$3*2))),1),IF(TEXT(ISNUMBER($C56),"#####")="False",ROUND(MIN(1,IF(Input!$A$11="Weekly",FP56/(Formulas!$A$3*1),FP56/(Formulas!$A$3*2))),1),ROUND(MIN(1,IF(Input!$A$11="Weekly",FP56/(Formulas!$A$3*1),FP56/(Formulas!$A$3*2))),1)*$C56))</f>
        <v>0</v>
      </c>
      <c r="FS56" s="79"/>
      <c r="FT56" s="77"/>
      <c r="FU56" s="77"/>
      <c r="FV56" s="80">
        <f>IF($C56="",ROUND(MIN(1,IF(Input!$A$11="Weekly",FT56/(Formulas!$A$3*1),FT56/(Formulas!$A$3*2))),1),IF(TEXT(ISNUMBER($C56),"#####")="False",ROUND(MIN(1,IF(Input!$A$11="Weekly",FT56/(Formulas!$A$3*1),FT56/(Formulas!$A$3*2))),1),ROUND(MIN(1,IF(Input!$A$11="Weekly",FT56/(Formulas!$A$3*1),FT56/(Formulas!$A$3*2))),1)*$C56))</f>
        <v>0</v>
      </c>
      <c r="FW56" s="79"/>
      <c r="FX56" s="77"/>
      <c r="FY56" s="77"/>
      <c r="FZ56" s="80">
        <f>IF($C56="",ROUND(MIN(1,IF(Input!$A$11="Weekly",FX56/(Formulas!$A$3*1),FX56/(Formulas!$A$3*2))),1),IF(TEXT(ISNUMBER($C56),"#####")="False",ROUND(MIN(1,IF(Input!$A$11="Weekly",FX56/(Formulas!$A$3*1),FX56/(Formulas!$A$3*2))),1),ROUND(MIN(1,IF(Input!$A$11="Weekly",FX56/(Formulas!$A$3*1),FX56/(Formulas!$A$3*2))),1)*$C56))</f>
        <v>0</v>
      </c>
      <c r="GA56" s="79"/>
      <c r="GB56" s="77"/>
      <c r="GC56" s="77"/>
      <c r="GD56" s="80">
        <f>IF($C56="",ROUND(MIN(1,IF(Input!$A$11="Weekly",GB56/(Formulas!$A$3*1),GB56/(Formulas!$A$3*2))),1),IF(TEXT(ISNUMBER($C56),"#####")="False",ROUND(MIN(1,IF(Input!$A$11="Weekly",GB56/(Formulas!$A$3*1),GB56/(Formulas!$A$3*2))),1),ROUND(MIN(1,IF(Input!$A$11="Weekly",GB56/(Formulas!$A$3*1),GB56/(Formulas!$A$3*2))),1)*$C56))</f>
        <v>0</v>
      </c>
      <c r="GE56" s="79"/>
      <c r="GF56" s="77"/>
      <c r="GG56" s="77"/>
      <c r="GH56" s="80">
        <f>IF($C56="",ROUND(MIN(1,IF(Input!$A$11="Weekly",GF56/(Formulas!$A$3*1),GF56/(Formulas!$A$3*2))),1),IF(TEXT(ISNUMBER($C56),"#####")="False",ROUND(MIN(1,IF(Input!$A$11="Weekly",GF56/(Formulas!$A$3*1),GF56/(Formulas!$A$3*2))),1),ROUND(MIN(1,IF(Input!$A$11="Weekly",GF56/(Formulas!$A$3*1),GF56/(Formulas!$A$3*2))),1)*$C56))</f>
        <v>0</v>
      </c>
      <c r="GI56" s="79"/>
      <c r="GJ56" s="77"/>
      <c r="GK56" s="77"/>
      <c r="GL56" s="80">
        <f>IF($C56="",ROUND(MIN(1,IF(Input!$A$11="Weekly",GJ56/(Formulas!$A$3*1),GJ56/(Formulas!$A$3*2))),1),IF(TEXT(ISNUMBER($C56),"#####")="False",ROUND(MIN(1,IF(Input!$A$11="Weekly",GJ56/(Formulas!$A$3*1),GJ56/(Formulas!$A$3*2))),1),ROUND(MIN(1,IF(Input!$A$11="Weekly",GJ56/(Formulas!$A$3*1),GJ56/(Formulas!$A$3*2))),1)*$C56))</f>
        <v>0</v>
      </c>
      <c r="GM56" s="79"/>
      <c r="GN56" s="77"/>
      <c r="GO56" s="77"/>
      <c r="GP56" s="80">
        <f>IF($C56="",ROUND(MIN(1,IF(Input!$A$11="Weekly",GN56/(Formulas!$A$3*1),GN56/(Formulas!$A$3*2))),1),IF(TEXT(ISNUMBER($C56),"#####")="False",ROUND(MIN(1,IF(Input!$A$11="Weekly",GN56/(Formulas!$A$3*1),GN56/(Formulas!$A$3*2))),1),ROUND(MIN(1,IF(Input!$A$11="Weekly",GN56/(Formulas!$A$3*1),GN56/(Formulas!$A$3*2))),1)*$C56))</f>
        <v>0</v>
      </c>
      <c r="GQ56" s="79"/>
      <c r="GR56" s="77"/>
      <c r="GS56" s="77"/>
      <c r="GT56" s="80">
        <f>IF($C56="",ROUND(MIN(1,IF(Input!$A$11="Weekly",GR56/(Formulas!$A$3*1),GR56/(Formulas!$A$3*2))),1),IF(TEXT(ISNUMBER($C56),"#####")="False",ROUND(MIN(1,IF(Input!$A$11="Weekly",GR56/(Formulas!$A$3*1),GR56/(Formulas!$A$3*2))),1),ROUND(MIN(1,IF(Input!$A$11="Weekly",GR56/(Formulas!$A$3*1),GR56/(Formulas!$A$3*2))),1)*$C56))</f>
        <v>0</v>
      </c>
      <c r="GU56" s="79"/>
      <c r="GV56" s="77"/>
      <c r="GW56" s="77"/>
      <c r="GX56" s="80">
        <f>IF($C56="",ROUND(MIN(1,IF(Input!$A$11="Weekly",GV56/(Formulas!$A$3*1),GV56/(Formulas!$A$3*2))),1),IF(TEXT(ISNUMBER($C56),"#####")="False",ROUND(MIN(1,IF(Input!$A$11="Weekly",GV56/(Formulas!$A$3*1),GV56/(Formulas!$A$3*2))),1),ROUND(MIN(1,IF(Input!$A$11="Weekly",GV56/(Formulas!$A$3*1),GV56/(Formulas!$A$3*2))),1)*$C56))</f>
        <v>0</v>
      </c>
      <c r="GY56" s="79"/>
      <c r="GZ56" s="77"/>
      <c r="HA56" s="77"/>
      <c r="HB56" s="80">
        <f>IF($C56="",ROUND(MIN(1,IF(Input!$A$11="Weekly",GZ56/(Formulas!$A$3*1),GZ56/(Formulas!$A$3*2))),1),IF(TEXT(ISNUMBER($C56),"#####")="False",ROUND(MIN(1,IF(Input!$A$11="Weekly",GZ56/(Formulas!$A$3*1),GZ56/(Formulas!$A$3*2))),1),ROUND(MIN(1,IF(Input!$A$11="Weekly",GZ56/(Formulas!$A$3*1),GZ56/(Formulas!$A$3*2))),1)*$C56))</f>
        <v>0</v>
      </c>
      <c r="HC56" s="79"/>
      <c r="HD56" s="77"/>
      <c r="HE56" s="77"/>
      <c r="HF56" s="80">
        <f>IF($C56="",ROUND(MIN(1,IF(Input!$A$11="Weekly",HD56/(Formulas!$A$3*1),HD56/(Formulas!$A$3*2))),1),IF(TEXT(ISNUMBER($C56),"#####")="False",ROUND(MIN(1,IF(Input!$A$11="Weekly",HD56/(Formulas!$A$3*1),HD56/(Formulas!$A$3*2))),1),ROUND(MIN(1,IF(Input!$A$11="Weekly",HD56/(Formulas!$A$3*1),HD56/(Formulas!$A$3*2))),1)*$C56))</f>
        <v>0</v>
      </c>
      <c r="HG56" s="79"/>
      <c r="HH56" s="35"/>
      <c r="HI56" s="35">
        <f t="shared" si="0"/>
        <v>0</v>
      </c>
      <c r="HJ56" s="35"/>
      <c r="HK56" s="35">
        <f t="shared" si="1"/>
        <v>0</v>
      </c>
      <c r="HL56" s="35"/>
      <c r="HM56" s="35">
        <f t="shared" si="2"/>
        <v>0</v>
      </c>
      <c r="HN56" s="35"/>
      <c r="HO56" s="35">
        <f t="shared" si="3"/>
        <v>0</v>
      </c>
      <c r="HP56" s="35"/>
      <c r="HQ56" s="35"/>
      <c r="HR56" s="35"/>
      <c r="HS56" s="35"/>
      <c r="HT56" s="35"/>
    </row>
    <row r="57" spans="1:228" x14ac:dyDescent="0.25">
      <c r="B57" s="74"/>
      <c r="D57" s="77"/>
      <c r="E57" s="77"/>
      <c r="F57" s="80">
        <f>IF($C57="",ROUND(MIN(1,IF(Input!$A$11="Weekly",D57/(Formulas!$A$3*1),D57/(Formulas!$A$3*2))),1),IF(TEXT(ISNUMBER($C57),"#####")="False",ROUND(MIN(1,IF(Input!$A$11="Weekly",D57/(Formulas!$A$3*1),D57/(Formulas!$A$3*2))),1),ROUND(MIN(1,IF(Input!$A$11="Weekly",D57/(Formulas!$A$3*1),D57/(Formulas!$A$3*2))),1)*$C57))</f>
        <v>0</v>
      </c>
      <c r="G57" s="101"/>
      <c r="H57" s="77"/>
      <c r="I57" s="77"/>
      <c r="J57" s="80">
        <f>IF($C57="",ROUND(MIN(1,IF(Input!$A$11="Weekly",H57/(Formulas!$A$3*1),H57/(Formulas!$A$3*2))),1),IF(TEXT(ISNUMBER($C57),"#####")="False",ROUND(MIN(1,IF(Input!$A$11="Weekly",H57/(Formulas!$A$3*1),H57/(Formulas!$A$3*2))),1),ROUND(MIN(1,IF(Input!$A$11="Weekly",H57/(Formulas!$A$3*1),H57/(Formulas!$A$3*2))),1)*$C57))</f>
        <v>0</v>
      </c>
      <c r="K57" s="101"/>
      <c r="L57" s="77"/>
      <c r="M57" s="77"/>
      <c r="N57" s="80">
        <f>IF($C57="",ROUND(MIN(1,IF(Input!$A$11="Weekly",L57/(Formulas!$A$3*1),L57/(Formulas!$A$3*2))),1),IF(TEXT(ISNUMBER($C57),"#####")="False",ROUND(MIN(1,IF(Input!$A$11="Weekly",L57/(Formulas!$A$3*1),L57/(Formulas!$A$3*2))),1),ROUND(MIN(1,IF(Input!$A$11="Weekly",L57/(Formulas!$A$3*1),L57/(Formulas!$A$3*2))),1)*$C57))</f>
        <v>0</v>
      </c>
      <c r="O57" s="101"/>
      <c r="P57" s="77"/>
      <c r="Q57" s="77"/>
      <c r="R57" s="80">
        <f>IF($C57="",ROUND(MIN(1,IF(Input!$A$11="Weekly",P57/(Formulas!$A$3*1),P57/(Formulas!$A$3*2))),1),IF(TEXT(ISNUMBER($C57),"#####")="False",ROUND(MIN(1,IF(Input!$A$11="Weekly",P57/(Formulas!$A$3*1),P57/(Formulas!$A$3*2))),1),ROUND(MIN(1,IF(Input!$A$11="Weekly",P57/(Formulas!$A$3*1),P57/(Formulas!$A$3*2))),1)*$C57))</f>
        <v>0</v>
      </c>
      <c r="S57" s="101"/>
      <c r="T57" s="77"/>
      <c r="U57" s="77"/>
      <c r="V57" s="80">
        <f>IF($C57="",ROUND(MIN(1,IF(Input!$A$11="Weekly",T57/(Formulas!$A$3*1),T57/(Formulas!$A$3*2))),1),IF(TEXT(ISNUMBER($C57),"#####")="False",ROUND(MIN(1,IF(Input!$A$11="Weekly",T57/(Formulas!$A$3*1),T57/(Formulas!$A$3*2))),1),ROUND(MIN(1,IF(Input!$A$11="Weekly",T57/(Formulas!$A$3*1),T57/(Formulas!$A$3*2))),1)*$C57))</f>
        <v>0</v>
      </c>
      <c r="W57" s="79"/>
      <c r="X57" s="77"/>
      <c r="Y57" s="77"/>
      <c r="Z57" s="80">
        <f>IF($C57="",ROUND(MIN(1,IF(Input!$A$11="Weekly",X57/(Formulas!$A$3*1),X57/(Formulas!$A$3*2))),1),IF(TEXT(ISNUMBER($C57),"#####")="False",ROUND(MIN(1,IF(Input!$A$11="Weekly",X57/(Formulas!$A$3*1),X57/(Formulas!$A$3*2))),1),ROUND(MIN(1,IF(Input!$A$11="Weekly",X57/(Formulas!$A$3*1),X57/(Formulas!$A$3*2))),1)*$C57))</f>
        <v>0</v>
      </c>
      <c r="AA57" s="101"/>
      <c r="AB57" s="77"/>
      <c r="AC57" s="77"/>
      <c r="AD57" s="80">
        <f>IF($C57="",ROUND(MIN(1,IF(Input!$A$11="Weekly",AB57/(Formulas!$A$3*1),AB57/(Formulas!$A$3*2))),1),IF(TEXT(ISNUMBER($C57),"#####")="False",ROUND(MIN(1,IF(Input!$A$11="Weekly",AB57/(Formulas!$A$3*1),AB57/(Formulas!$A$3*2))),1),ROUND(MIN(1,IF(Input!$A$11="Weekly",AB57/(Formulas!$A$3*1),AB57/(Formulas!$A$3*2))),1)*$C57))</f>
        <v>0</v>
      </c>
      <c r="AE57" s="101"/>
      <c r="AF57" s="77"/>
      <c r="AG57" s="77"/>
      <c r="AH57" s="80">
        <f>IF($C57="",ROUND(MIN(1,IF(Input!$A$11="Weekly",AF57/(Formulas!$A$3*1),AF57/(Formulas!$A$3*2))),1),IF(TEXT(ISNUMBER($C57),"#####")="False",ROUND(MIN(1,IF(Input!$A$11="Weekly",AF57/(Formulas!$A$3*1),AF57/(Formulas!$A$3*2))),1),ROUND(MIN(1,IF(Input!$A$11="Weekly",AF57/(Formulas!$A$3*1),AF57/(Formulas!$A$3*2))),1)*$C57))</f>
        <v>0</v>
      </c>
      <c r="AI57" s="101"/>
      <c r="AJ57" s="77"/>
      <c r="AK57" s="77"/>
      <c r="AL57" s="80">
        <f>IF($C57="",ROUND(MIN(1,IF(Input!$A$11="Weekly",AJ57/(Formulas!$A$3*1),AJ57/(Formulas!$A$3*2))),1),IF(TEXT(ISNUMBER($C57),"#####")="False",ROUND(MIN(1,IF(Input!$A$11="Weekly",AJ57/(Formulas!$A$3*1),AJ57/(Formulas!$A$3*2))),1),ROUND(MIN(1,IF(Input!$A$11="Weekly",AJ57/(Formulas!$A$3*1),AJ57/(Formulas!$A$3*2))),1)*$C57))</f>
        <v>0</v>
      </c>
      <c r="AM57" s="79"/>
      <c r="AN57" s="77"/>
      <c r="AO57" s="77"/>
      <c r="AP57" s="80">
        <f>IF($C57="",ROUND(MIN(1,IF(Input!$A$11="Weekly",AN57/(Formulas!$A$3*1),AN57/(Formulas!$A$3*2))),1),IF(TEXT(ISNUMBER($C57),"#####")="False",ROUND(MIN(1,IF(Input!$A$11="Weekly",AN57/(Formulas!$A$3*1),AN57/(Formulas!$A$3*2))),1),ROUND(MIN(1,IF(Input!$A$11="Weekly",AN57/(Formulas!$A$3*1),AN57/(Formulas!$A$3*2))),1)*$C57))</f>
        <v>0</v>
      </c>
      <c r="AQ57" s="79"/>
      <c r="AR57" s="77"/>
      <c r="AS57" s="77"/>
      <c r="AT57" s="80">
        <f>IF($C57="",ROUND(MIN(1,IF(Input!$A$11="Weekly",AR57/(Formulas!$A$3*1),AR57/(Formulas!$A$3*2))),1),IF(TEXT(ISNUMBER($C57),"#####")="False",ROUND(MIN(1,IF(Input!$A$11="Weekly",AR57/(Formulas!$A$3*1),AR57/(Formulas!$A$3*2))),1),ROUND(MIN(1,IF(Input!$A$11="Weekly",AR57/(Formulas!$A$3*1),AR57/(Formulas!$A$3*2))),1)*$C57))</f>
        <v>0</v>
      </c>
      <c r="AU57" s="79"/>
      <c r="AV57" s="77"/>
      <c r="AW57" s="77"/>
      <c r="AX57" s="80">
        <f>IF($C57="",ROUND(MIN(1,IF(Input!$A$11="Weekly",AV57/(Formulas!$A$3*1),AV57/(Formulas!$A$3*2))),1),IF(TEXT(ISNUMBER($C57),"#####")="False",ROUND(MIN(1,IF(Input!$A$11="Weekly",AV57/(Formulas!$A$3*1),AV57/(Formulas!$A$3*2))),1),ROUND(MIN(1,IF(Input!$A$11="Weekly",AV57/(Formulas!$A$3*1),AV57/(Formulas!$A$3*2))),1)*$C57))</f>
        <v>0</v>
      </c>
      <c r="AY57" s="79"/>
      <c r="AZ57" s="77"/>
      <c r="BA57" s="77"/>
      <c r="BB57" s="80">
        <f>IF($C57="",ROUND(MIN(1,IF(Input!$A$11="Weekly",AZ57/(Formulas!$A$3*1),AZ57/(Formulas!$A$3*2))),1),IF(TEXT(ISNUMBER($C57),"#####")="False",ROUND(MIN(1,IF(Input!$A$11="Weekly",AZ57/(Formulas!$A$3*1),AZ57/(Formulas!$A$3*2))),1),ROUND(MIN(1,IF(Input!$A$11="Weekly",AZ57/(Formulas!$A$3*1),AZ57/(Formulas!$A$3*2))),1)*$C57))</f>
        <v>0</v>
      </c>
      <c r="BC57" s="79"/>
      <c r="BD57" s="77"/>
      <c r="BE57" s="77"/>
      <c r="BF57" s="80">
        <f>IF($C57="",ROUND(MIN(1,IF(Input!$A$11="Weekly",BD57/(Formulas!$A$3*1),BD57/(Formulas!$A$3*2))),1),IF(TEXT(ISNUMBER($C57),"#####")="False",ROUND(MIN(1,IF(Input!$A$11="Weekly",BD57/(Formulas!$A$3*1),BD57/(Formulas!$A$3*2))),1),ROUND(MIN(1,IF(Input!$A$11="Weekly",BD57/(Formulas!$A$3*1),BD57/(Formulas!$A$3*2))),1)*$C57))</f>
        <v>0</v>
      </c>
      <c r="BG57" s="79"/>
      <c r="BH57" s="77"/>
      <c r="BI57" s="77"/>
      <c r="BJ57" s="80">
        <f>IF($C57="",ROUND(MIN(1,IF(Input!$A$11="Weekly",BH57/(Formulas!$A$3*1),BH57/(Formulas!$A$3*2))),1),IF(TEXT(ISNUMBER($C57),"#####")="False",ROUND(MIN(1,IF(Input!$A$11="Weekly",BH57/(Formulas!$A$3*1),BH57/(Formulas!$A$3*2))),1),ROUND(MIN(1,IF(Input!$A$11="Weekly",BH57/(Formulas!$A$3*1),BH57/(Formulas!$A$3*2))),1)*$C57))</f>
        <v>0</v>
      </c>
      <c r="BK57" s="79"/>
      <c r="BL57" s="77"/>
      <c r="BM57" s="77"/>
      <c r="BN57" s="80">
        <f>IF($C57="",ROUND(MIN(1,IF(Input!$A$11="Weekly",BL57/(Formulas!$A$3*1),BL57/(Formulas!$A$3*2))),1),IF(TEXT(ISNUMBER($C57),"#####")="False",ROUND(MIN(1,IF(Input!$A$11="Weekly",BL57/(Formulas!$A$3*1),BL57/(Formulas!$A$3*2))),1),ROUND(MIN(1,IF(Input!$A$11="Weekly",BL57/(Formulas!$A$3*1),BL57/(Formulas!$A$3*2))),1)*$C57))</f>
        <v>0</v>
      </c>
      <c r="BO57" s="79"/>
      <c r="BP57" s="77"/>
      <c r="BQ57" s="77"/>
      <c r="BR57" s="80">
        <f>IF($C57="",ROUND(MIN(1,IF(Input!$A$11="Weekly",BP57/(Formulas!$A$3*1),BP57/(Formulas!$A$3*2))),1),IF(TEXT(ISNUMBER($C57),"#####")="False",ROUND(MIN(1,IF(Input!$A$11="Weekly",BP57/(Formulas!$A$3*1),BP57/(Formulas!$A$3*2))),1),ROUND(MIN(1,IF(Input!$A$11="Weekly",BP57/(Formulas!$A$3*1),BP57/(Formulas!$A$3*2))),1)*$C57))</f>
        <v>0</v>
      </c>
      <c r="BS57" s="79"/>
      <c r="BT57" s="77"/>
      <c r="BU57" s="77"/>
      <c r="BV57" s="80">
        <f>IF($C57="",ROUND(MIN(1,IF(Input!$A$11="Weekly",BT57/(Formulas!$A$3*1),BT57/(Formulas!$A$3*2))),1),IF(TEXT(ISNUMBER($C57),"#####")="False",ROUND(MIN(1,IF(Input!$A$11="Weekly",BT57/(Formulas!$A$3*1),BT57/(Formulas!$A$3*2))),1),ROUND(MIN(1,IF(Input!$A$11="Weekly",BT57/(Formulas!$A$3*1),BT57/(Formulas!$A$3*2))),1)*$C57))</f>
        <v>0</v>
      </c>
      <c r="BW57" s="79"/>
      <c r="BX57" s="77"/>
      <c r="BY57" s="77"/>
      <c r="BZ57" s="80">
        <f>IF($C57="",ROUND(MIN(1,IF(Input!$A$11="Weekly",BX57/(Formulas!$A$3*1),BX57/(Formulas!$A$3*2))),1),IF(TEXT(ISNUMBER($C57),"#####")="False",ROUND(MIN(1,IF(Input!$A$11="Weekly",BX57/(Formulas!$A$3*1),BX57/(Formulas!$A$3*2))),1),ROUND(MIN(1,IF(Input!$A$11="Weekly",BX57/(Formulas!$A$3*1),BX57/(Formulas!$A$3*2))),1)*$C57))</f>
        <v>0</v>
      </c>
      <c r="CA57" s="79"/>
      <c r="CB57" s="77"/>
      <c r="CC57" s="77"/>
      <c r="CD57" s="80">
        <f>IF($C57="",ROUND(MIN(1,IF(Input!$A$11="Weekly",CB57/(Formulas!$A$3*1),CB57/(Formulas!$A$3*2))),1),IF(TEXT(ISNUMBER($C57),"#####")="False",ROUND(MIN(1,IF(Input!$A$11="Weekly",CB57/(Formulas!$A$3*1),CB57/(Formulas!$A$3*2))),1),ROUND(MIN(1,IF(Input!$A$11="Weekly",CB57/(Formulas!$A$3*1),CB57/(Formulas!$A$3*2))),1)*$C57))</f>
        <v>0</v>
      </c>
      <c r="CE57" s="79"/>
      <c r="CF57" s="77"/>
      <c r="CG57" s="77"/>
      <c r="CH57" s="80">
        <f>IF($C57="",ROUND(MIN(1,IF(Input!$A$11="Weekly",CF57/(Formulas!$A$3*1),CF57/(Formulas!$A$3*2))),1),IF(TEXT(ISNUMBER($C57),"#####")="False",ROUND(MIN(1,IF(Input!$A$11="Weekly",CF57/(Formulas!$A$3*1),CF57/(Formulas!$A$3*2))),1),ROUND(MIN(1,IF(Input!$A$11="Weekly",CF57/(Formulas!$A$3*1),CF57/(Formulas!$A$3*2))),1)*$C57))</f>
        <v>0</v>
      </c>
      <c r="CI57" s="79"/>
      <c r="CJ57" s="77"/>
      <c r="CK57" s="77"/>
      <c r="CL57" s="80">
        <f>IF($C57="",ROUND(MIN(1,IF(Input!$A$11="Weekly",CJ57/(Formulas!$A$3*1),CJ57/(Formulas!$A$3*2))),1),IF(TEXT(ISNUMBER($C57),"#####")="False",ROUND(MIN(1,IF(Input!$A$11="Weekly",CJ57/(Formulas!$A$3*1),CJ57/(Formulas!$A$3*2))),1),ROUND(MIN(1,IF(Input!$A$11="Weekly",CJ57/(Formulas!$A$3*1),CJ57/(Formulas!$A$3*2))),1)*$C57))</f>
        <v>0</v>
      </c>
      <c r="CM57" s="79"/>
      <c r="CN57" s="77"/>
      <c r="CO57" s="77"/>
      <c r="CP57" s="80">
        <f>IF($C57="",ROUND(MIN(1,IF(Input!$A$11="Weekly",CN57/(Formulas!$A$3*1),CN57/(Formulas!$A$3*2))),1),IF(TEXT(ISNUMBER($C57),"#####")="False",ROUND(MIN(1,IF(Input!$A$11="Weekly",CN57/(Formulas!$A$3*1),CN57/(Formulas!$A$3*2))),1),ROUND(MIN(1,IF(Input!$A$11="Weekly",CN57/(Formulas!$A$3*1),CN57/(Formulas!$A$3*2))),1)*$C57))</f>
        <v>0</v>
      </c>
      <c r="CQ57" s="79"/>
      <c r="CR57" s="77"/>
      <c r="CS57" s="77"/>
      <c r="CT57" s="80">
        <f>IF($C57="",ROUND(MIN(1,IF(Input!$A$11="Weekly",CR57/(Formulas!$A$3*1),CR57/(Formulas!$A$3*2))),1),IF(TEXT(ISNUMBER($C57),"#####")="False",ROUND(MIN(1,IF(Input!$A$11="Weekly",CR57/(Formulas!$A$3*1),CR57/(Formulas!$A$3*2))),1),ROUND(MIN(1,IF(Input!$A$11="Weekly",CR57/(Formulas!$A$3*1),CR57/(Formulas!$A$3*2))),1)*$C57))</f>
        <v>0</v>
      </c>
      <c r="CU57" s="79"/>
      <c r="CV57" s="77"/>
      <c r="CW57" s="77"/>
      <c r="CX57" s="80">
        <f>IF($C57="",ROUND(MIN(1,IF(Input!$A$11="Weekly",CV57/(Formulas!$A$3*1),CV57/(Formulas!$A$3*2))),1),IF(TEXT(ISNUMBER($C57),"#####")="False",ROUND(MIN(1,IF(Input!$A$11="Weekly",CV57/(Formulas!$A$3*1),CV57/(Formulas!$A$3*2))),1),ROUND(MIN(1,IF(Input!$A$11="Weekly",CV57/(Formulas!$A$3*1),CV57/(Formulas!$A$3*2))),1)*$C57))</f>
        <v>0</v>
      </c>
      <c r="CY57" s="79"/>
      <c r="CZ57" s="77"/>
      <c r="DA57" s="77"/>
      <c r="DB57" s="80">
        <f>IF($C57="",ROUND(MIN(1,IF(Input!$A$11="Weekly",CZ57/(Formulas!$A$3*1),CZ57/(Formulas!$A$3*2))),1),IF(TEXT(ISNUMBER($C57),"#####")="False",ROUND(MIN(1,IF(Input!$A$11="Weekly",CZ57/(Formulas!$A$3*1),CZ57/(Formulas!$A$3*2))),1),ROUND(MIN(1,IF(Input!$A$11="Weekly",CZ57/(Formulas!$A$3*1),CZ57/(Formulas!$A$3*2))),1)*$C57))</f>
        <v>0</v>
      </c>
      <c r="DC57" s="79"/>
      <c r="DD57" s="77"/>
      <c r="DE57" s="77"/>
      <c r="DF57" s="80">
        <f>IF($C57="",ROUND(MIN(1,IF(Input!$A$11="Weekly",DD57/(Formulas!$A$3*1),DD57/(Formulas!$A$3*2))),1),IF(TEXT(ISNUMBER($C57),"#####")="False",ROUND(MIN(1,IF(Input!$A$11="Weekly",DD57/(Formulas!$A$3*1),DD57/(Formulas!$A$3*2))),1),ROUND(MIN(1,IF(Input!$A$11="Weekly",DD57/(Formulas!$A$3*1),DD57/(Formulas!$A$3*2))),1)*$C57))</f>
        <v>0</v>
      </c>
      <c r="DG57" s="79"/>
      <c r="DH57" s="77"/>
      <c r="DI57" s="77"/>
      <c r="DJ57" s="80">
        <f>IF($C57="",ROUND(MIN(1,IF(Input!$A$11="Weekly",DH57/(Formulas!$A$3*1),DH57/(Formulas!$A$3*2))),1),IF(TEXT(ISNUMBER($C57),"#####")="False",ROUND(MIN(1,IF(Input!$A$11="Weekly",DH57/(Formulas!$A$3*1),DH57/(Formulas!$A$3*2))),1),ROUND(MIN(1,IF(Input!$A$11="Weekly",DH57/(Formulas!$A$3*1),DH57/(Formulas!$A$3*2))),1)*$C57))</f>
        <v>0</v>
      </c>
      <c r="DK57" s="79"/>
      <c r="DL57" s="77"/>
      <c r="DM57" s="77"/>
      <c r="DN57" s="80">
        <f>IF($C57="",ROUND(MIN(1,IF(Input!$A$11="Weekly",DL57/(Formulas!$A$3*1),DL57/(Formulas!$A$3*2))),1),IF(TEXT(ISNUMBER($C57),"#####")="False",ROUND(MIN(1,IF(Input!$A$11="Weekly",DL57/(Formulas!$A$3*1),DL57/(Formulas!$A$3*2))),1),ROUND(MIN(1,IF(Input!$A$11="Weekly",DL57/(Formulas!$A$3*1),DL57/(Formulas!$A$3*2))),1)*$C57))</f>
        <v>0</v>
      </c>
      <c r="DO57" s="79"/>
      <c r="DP57" s="77"/>
      <c r="DQ57" s="77"/>
      <c r="DR57" s="80">
        <f>IF($C57="",ROUND(MIN(1,IF(Input!$A$11="Weekly",DP57/(Formulas!$A$3*1),DP57/(Formulas!$A$3*2))),1),IF(TEXT(ISNUMBER($C57),"#####")="False",ROUND(MIN(1,IF(Input!$A$11="Weekly",DP57/(Formulas!$A$3*1),DP57/(Formulas!$A$3*2))),1),ROUND(MIN(1,IF(Input!$A$11="Weekly",DP57/(Formulas!$A$3*1),DP57/(Formulas!$A$3*2))),1)*$C57))</f>
        <v>0</v>
      </c>
      <c r="DS57" s="79"/>
      <c r="DT57" s="77"/>
      <c r="DU57" s="77"/>
      <c r="DV57" s="80">
        <f>IF($C57="",ROUND(MIN(1,IF(Input!$A$11="Weekly",DT57/(Formulas!$A$3*1),DT57/(Formulas!$A$3*2))),1),IF(TEXT(ISNUMBER($C57),"#####")="False",ROUND(MIN(1,IF(Input!$A$11="Weekly",DT57/(Formulas!$A$3*1),DT57/(Formulas!$A$3*2))),1),ROUND(MIN(1,IF(Input!$A$11="Weekly",DT57/(Formulas!$A$3*1),DT57/(Formulas!$A$3*2))),1)*$C57))</f>
        <v>0</v>
      </c>
      <c r="DW57" s="79"/>
      <c r="DX57" s="77"/>
      <c r="DY57" s="77"/>
      <c r="DZ57" s="80">
        <f>IF($C57="",ROUND(MIN(1,IF(Input!$A$11="Weekly",DX57/(Formulas!$A$3*1),DX57/(Formulas!$A$3*2))),1),IF(TEXT(ISNUMBER($C57),"#####")="False",ROUND(MIN(1,IF(Input!$A$11="Weekly",DX57/(Formulas!$A$3*1),DX57/(Formulas!$A$3*2))),1),ROUND(MIN(1,IF(Input!$A$11="Weekly",DX57/(Formulas!$A$3*1),DX57/(Formulas!$A$3*2))),1)*$C57))</f>
        <v>0</v>
      </c>
      <c r="EA57" s="79"/>
      <c r="EB57" s="77"/>
      <c r="EC57" s="77"/>
      <c r="ED57" s="80">
        <f>IF($C57="",ROUND(MIN(1,IF(Input!$A$11="Weekly",EB57/(Formulas!$A$3*1),EB57/(Formulas!$A$3*2))),1),IF(TEXT(ISNUMBER($C57),"#####")="False",ROUND(MIN(1,IF(Input!$A$11="Weekly",EB57/(Formulas!$A$3*1),EB57/(Formulas!$A$3*2))),1),ROUND(MIN(1,IF(Input!$A$11="Weekly",EB57/(Formulas!$A$3*1),EB57/(Formulas!$A$3*2))),1)*$C57))</f>
        <v>0</v>
      </c>
      <c r="EE57" s="79"/>
      <c r="EF57" s="77"/>
      <c r="EG57" s="77"/>
      <c r="EH57" s="80">
        <f>IF($C57="",ROUND(MIN(1,IF(Input!$A$11="Weekly",EF57/(Formulas!$A$3*1),EF57/(Formulas!$A$3*2))),1),IF(TEXT(ISNUMBER($C57),"#####")="False",ROUND(MIN(1,IF(Input!$A$11="Weekly",EF57/(Formulas!$A$3*1),EF57/(Formulas!$A$3*2))),1),ROUND(MIN(1,IF(Input!$A$11="Weekly",EF57/(Formulas!$A$3*1),EF57/(Formulas!$A$3*2))),1)*$C57))</f>
        <v>0</v>
      </c>
      <c r="EI57" s="79"/>
      <c r="EJ57" s="77"/>
      <c r="EK57" s="77"/>
      <c r="EL57" s="80">
        <f>IF($C57="",ROUND(MIN(1,IF(Input!$A$11="Weekly",EJ57/(Formulas!$A$3*1),EJ57/(Formulas!$A$3*2))),1),IF(TEXT(ISNUMBER($C57),"#####")="False",ROUND(MIN(1,IF(Input!$A$11="Weekly",EJ57/(Formulas!$A$3*1),EJ57/(Formulas!$A$3*2))),1),ROUND(MIN(1,IF(Input!$A$11="Weekly",EJ57/(Formulas!$A$3*1),EJ57/(Formulas!$A$3*2))),1)*$C57))</f>
        <v>0</v>
      </c>
      <c r="EM57" s="79"/>
      <c r="EN57" s="77"/>
      <c r="EO57" s="77"/>
      <c r="EP57" s="80">
        <f>IF($C57="",ROUND(MIN(1,IF(Input!$A$11="Weekly",EN57/(Formulas!$A$3*1),EN57/(Formulas!$A$3*2))),1),IF(TEXT(ISNUMBER($C57),"#####")="False",ROUND(MIN(1,IF(Input!$A$11="Weekly",EN57/(Formulas!$A$3*1),EN57/(Formulas!$A$3*2))),1),ROUND(MIN(1,IF(Input!$A$11="Weekly",EN57/(Formulas!$A$3*1),EN57/(Formulas!$A$3*2))),1)*$C57))</f>
        <v>0</v>
      </c>
      <c r="EQ57" s="79"/>
      <c r="ER57" s="77"/>
      <c r="ES57" s="77"/>
      <c r="ET57" s="80">
        <f>IF($C57="",ROUND(MIN(1,IF(Input!$A$11="Weekly",ER57/(Formulas!$A$3*1),ER57/(Formulas!$A$3*2))),1),IF(TEXT(ISNUMBER($C57),"#####")="False",ROUND(MIN(1,IF(Input!$A$11="Weekly",ER57/(Formulas!$A$3*1),ER57/(Formulas!$A$3*2))),1),ROUND(MIN(1,IF(Input!$A$11="Weekly",ER57/(Formulas!$A$3*1),ER57/(Formulas!$A$3*2))),1)*$C57))</f>
        <v>0</v>
      </c>
      <c r="EU57" s="79"/>
      <c r="EV57" s="77"/>
      <c r="EW57" s="77"/>
      <c r="EX57" s="80">
        <f>IF($C57="",ROUND(MIN(1,IF(Input!$A$11="Weekly",EV57/(Formulas!$A$3*1),EV57/(Formulas!$A$3*2))),1),IF(TEXT(ISNUMBER($C57),"#####")="False",ROUND(MIN(1,IF(Input!$A$11="Weekly",EV57/(Formulas!$A$3*1),EV57/(Formulas!$A$3*2))),1),ROUND(MIN(1,IF(Input!$A$11="Weekly",EV57/(Formulas!$A$3*1),EV57/(Formulas!$A$3*2))),1)*$C57))</f>
        <v>0</v>
      </c>
      <c r="EY57" s="79"/>
      <c r="EZ57" s="77"/>
      <c r="FA57" s="77"/>
      <c r="FB57" s="80">
        <f>IF($C57="",ROUND(MIN(1,IF(Input!$A$11="Weekly",EZ57/(Formulas!$A$3*1),EZ57/(Formulas!$A$3*2))),1),IF(TEXT(ISNUMBER($C57),"#####")="False",ROUND(MIN(1,IF(Input!$A$11="Weekly",EZ57/(Formulas!$A$3*1),EZ57/(Formulas!$A$3*2))),1),ROUND(MIN(1,IF(Input!$A$11="Weekly",EZ57/(Formulas!$A$3*1),EZ57/(Formulas!$A$3*2))),1)*$C57))</f>
        <v>0</v>
      </c>
      <c r="FC57" s="79"/>
      <c r="FD57" s="77"/>
      <c r="FE57" s="77"/>
      <c r="FF57" s="80">
        <f>IF($C57="",ROUND(MIN(1,IF(Input!$A$11="Weekly",FD57/(Formulas!$A$3*1),FD57/(Formulas!$A$3*2))),1),IF(TEXT(ISNUMBER($C57),"#####")="False",ROUND(MIN(1,IF(Input!$A$11="Weekly",FD57/(Formulas!$A$3*1),FD57/(Formulas!$A$3*2))),1),ROUND(MIN(1,IF(Input!$A$11="Weekly",FD57/(Formulas!$A$3*1),FD57/(Formulas!$A$3*2))),1)*$C57))</f>
        <v>0</v>
      </c>
      <c r="FG57" s="79"/>
      <c r="FH57" s="77"/>
      <c r="FI57" s="77"/>
      <c r="FJ57" s="80">
        <f>IF($C57="",ROUND(MIN(1,IF(Input!$A$11="Weekly",FH57/(Formulas!$A$3*1),FH57/(Formulas!$A$3*2))),1),IF(TEXT(ISNUMBER($C57),"#####")="False",ROUND(MIN(1,IF(Input!$A$11="Weekly",FH57/(Formulas!$A$3*1),FH57/(Formulas!$A$3*2))),1),ROUND(MIN(1,IF(Input!$A$11="Weekly",FH57/(Formulas!$A$3*1),FH57/(Formulas!$A$3*2))),1)*$C57))</f>
        <v>0</v>
      </c>
      <c r="FK57" s="79"/>
      <c r="FL57" s="77"/>
      <c r="FM57" s="77"/>
      <c r="FN57" s="80">
        <f>IF($C57="",ROUND(MIN(1,IF(Input!$A$11="Weekly",FL57/(Formulas!$A$3*1),FL57/(Formulas!$A$3*2))),1),IF(TEXT(ISNUMBER($C57),"#####")="False",ROUND(MIN(1,IF(Input!$A$11="Weekly",FL57/(Formulas!$A$3*1),FL57/(Formulas!$A$3*2))),1),ROUND(MIN(1,IF(Input!$A$11="Weekly",FL57/(Formulas!$A$3*1),FL57/(Formulas!$A$3*2))),1)*$C57))</f>
        <v>0</v>
      </c>
      <c r="FO57" s="79"/>
      <c r="FP57" s="77"/>
      <c r="FQ57" s="77"/>
      <c r="FR57" s="80">
        <f>IF($C57="",ROUND(MIN(1,IF(Input!$A$11="Weekly",FP57/(Formulas!$A$3*1),FP57/(Formulas!$A$3*2))),1),IF(TEXT(ISNUMBER($C57),"#####")="False",ROUND(MIN(1,IF(Input!$A$11="Weekly",FP57/(Formulas!$A$3*1),FP57/(Formulas!$A$3*2))),1),ROUND(MIN(1,IF(Input!$A$11="Weekly",FP57/(Formulas!$A$3*1),FP57/(Formulas!$A$3*2))),1)*$C57))</f>
        <v>0</v>
      </c>
      <c r="FS57" s="79"/>
      <c r="FT57" s="77"/>
      <c r="FU57" s="77"/>
      <c r="FV57" s="80">
        <f>IF($C57="",ROUND(MIN(1,IF(Input!$A$11="Weekly",FT57/(Formulas!$A$3*1),FT57/(Formulas!$A$3*2))),1),IF(TEXT(ISNUMBER($C57),"#####")="False",ROUND(MIN(1,IF(Input!$A$11="Weekly",FT57/(Formulas!$A$3*1),FT57/(Formulas!$A$3*2))),1),ROUND(MIN(1,IF(Input!$A$11="Weekly",FT57/(Formulas!$A$3*1),FT57/(Formulas!$A$3*2))),1)*$C57))</f>
        <v>0</v>
      </c>
      <c r="FW57" s="79"/>
      <c r="FX57" s="77"/>
      <c r="FY57" s="77"/>
      <c r="FZ57" s="80">
        <f>IF($C57="",ROUND(MIN(1,IF(Input!$A$11="Weekly",FX57/(Formulas!$A$3*1),FX57/(Formulas!$A$3*2))),1),IF(TEXT(ISNUMBER($C57),"#####")="False",ROUND(MIN(1,IF(Input!$A$11="Weekly",FX57/(Formulas!$A$3*1),FX57/(Formulas!$A$3*2))),1),ROUND(MIN(1,IF(Input!$A$11="Weekly",FX57/(Formulas!$A$3*1),FX57/(Formulas!$A$3*2))),1)*$C57))</f>
        <v>0</v>
      </c>
      <c r="GA57" s="79"/>
      <c r="GB57" s="77"/>
      <c r="GC57" s="77"/>
      <c r="GD57" s="80">
        <f>IF($C57="",ROUND(MIN(1,IF(Input!$A$11="Weekly",GB57/(Formulas!$A$3*1),GB57/(Formulas!$A$3*2))),1),IF(TEXT(ISNUMBER($C57),"#####")="False",ROUND(MIN(1,IF(Input!$A$11="Weekly",GB57/(Formulas!$A$3*1),GB57/(Formulas!$A$3*2))),1),ROUND(MIN(1,IF(Input!$A$11="Weekly",GB57/(Formulas!$A$3*1),GB57/(Formulas!$A$3*2))),1)*$C57))</f>
        <v>0</v>
      </c>
      <c r="GE57" s="79"/>
      <c r="GF57" s="77"/>
      <c r="GG57" s="77"/>
      <c r="GH57" s="80">
        <f>IF($C57="",ROUND(MIN(1,IF(Input!$A$11="Weekly",GF57/(Formulas!$A$3*1),GF57/(Formulas!$A$3*2))),1),IF(TEXT(ISNUMBER($C57),"#####")="False",ROUND(MIN(1,IF(Input!$A$11="Weekly",GF57/(Formulas!$A$3*1),GF57/(Formulas!$A$3*2))),1),ROUND(MIN(1,IF(Input!$A$11="Weekly",GF57/(Formulas!$A$3*1),GF57/(Formulas!$A$3*2))),1)*$C57))</f>
        <v>0</v>
      </c>
      <c r="GI57" s="79"/>
      <c r="GJ57" s="77"/>
      <c r="GK57" s="77"/>
      <c r="GL57" s="80">
        <f>IF($C57="",ROUND(MIN(1,IF(Input!$A$11="Weekly",GJ57/(Formulas!$A$3*1),GJ57/(Formulas!$A$3*2))),1),IF(TEXT(ISNUMBER($C57),"#####")="False",ROUND(MIN(1,IF(Input!$A$11="Weekly",GJ57/(Formulas!$A$3*1),GJ57/(Formulas!$A$3*2))),1),ROUND(MIN(1,IF(Input!$A$11="Weekly",GJ57/(Formulas!$A$3*1),GJ57/(Formulas!$A$3*2))),1)*$C57))</f>
        <v>0</v>
      </c>
      <c r="GM57" s="79"/>
      <c r="GN57" s="77"/>
      <c r="GO57" s="77"/>
      <c r="GP57" s="80">
        <f>IF($C57="",ROUND(MIN(1,IF(Input!$A$11="Weekly",GN57/(Formulas!$A$3*1),GN57/(Formulas!$A$3*2))),1),IF(TEXT(ISNUMBER($C57),"#####")="False",ROUND(MIN(1,IF(Input!$A$11="Weekly",GN57/(Formulas!$A$3*1),GN57/(Formulas!$A$3*2))),1),ROUND(MIN(1,IF(Input!$A$11="Weekly",GN57/(Formulas!$A$3*1),GN57/(Formulas!$A$3*2))),1)*$C57))</f>
        <v>0</v>
      </c>
      <c r="GQ57" s="79"/>
      <c r="GR57" s="77"/>
      <c r="GS57" s="77"/>
      <c r="GT57" s="80">
        <f>IF($C57="",ROUND(MIN(1,IF(Input!$A$11="Weekly",GR57/(Formulas!$A$3*1),GR57/(Formulas!$A$3*2))),1),IF(TEXT(ISNUMBER($C57),"#####")="False",ROUND(MIN(1,IF(Input!$A$11="Weekly",GR57/(Formulas!$A$3*1),GR57/(Formulas!$A$3*2))),1),ROUND(MIN(1,IF(Input!$A$11="Weekly",GR57/(Formulas!$A$3*1),GR57/(Formulas!$A$3*2))),1)*$C57))</f>
        <v>0</v>
      </c>
      <c r="GU57" s="79"/>
      <c r="GV57" s="77"/>
      <c r="GW57" s="77"/>
      <c r="GX57" s="80">
        <f>IF($C57="",ROUND(MIN(1,IF(Input!$A$11="Weekly",GV57/(Formulas!$A$3*1),GV57/(Formulas!$A$3*2))),1),IF(TEXT(ISNUMBER($C57),"#####")="False",ROUND(MIN(1,IF(Input!$A$11="Weekly",GV57/(Formulas!$A$3*1),GV57/(Formulas!$A$3*2))),1),ROUND(MIN(1,IF(Input!$A$11="Weekly",GV57/(Formulas!$A$3*1),GV57/(Formulas!$A$3*2))),1)*$C57))</f>
        <v>0</v>
      </c>
      <c r="GY57" s="79"/>
      <c r="GZ57" s="77"/>
      <c r="HA57" s="77"/>
      <c r="HB57" s="80">
        <f>IF($C57="",ROUND(MIN(1,IF(Input!$A$11="Weekly",GZ57/(Formulas!$A$3*1),GZ57/(Formulas!$A$3*2))),1),IF(TEXT(ISNUMBER($C57),"#####")="False",ROUND(MIN(1,IF(Input!$A$11="Weekly",GZ57/(Formulas!$A$3*1),GZ57/(Formulas!$A$3*2))),1),ROUND(MIN(1,IF(Input!$A$11="Weekly",GZ57/(Formulas!$A$3*1),GZ57/(Formulas!$A$3*2))),1)*$C57))</f>
        <v>0</v>
      </c>
      <c r="HC57" s="79"/>
      <c r="HD57" s="77"/>
      <c r="HE57" s="77"/>
      <c r="HF57" s="80">
        <f>IF($C57="",ROUND(MIN(1,IF(Input!$A$11="Weekly",HD57/(Formulas!$A$3*1),HD57/(Formulas!$A$3*2))),1),IF(TEXT(ISNUMBER($C57),"#####")="False",ROUND(MIN(1,IF(Input!$A$11="Weekly",HD57/(Formulas!$A$3*1),HD57/(Formulas!$A$3*2))),1),ROUND(MIN(1,IF(Input!$A$11="Weekly",HD57/(Formulas!$A$3*1),HD57/(Formulas!$A$3*2))),1)*$C57))</f>
        <v>0</v>
      </c>
      <c r="HG57" s="79"/>
      <c r="HH57" s="35"/>
      <c r="HI57" s="35">
        <f t="shared" si="0"/>
        <v>0</v>
      </c>
      <c r="HJ57" s="35"/>
      <c r="HK57" s="35">
        <f t="shared" si="1"/>
        <v>0</v>
      </c>
      <c r="HL57" s="35"/>
      <c r="HM57" s="35">
        <f t="shared" si="2"/>
        <v>0</v>
      </c>
      <c r="HN57" s="35"/>
      <c r="HO57" s="35">
        <f t="shared" si="3"/>
        <v>0</v>
      </c>
      <c r="HP57" s="35"/>
      <c r="HQ57" s="35"/>
      <c r="HR57" s="35"/>
      <c r="HS57" s="35"/>
      <c r="HT57" s="35"/>
    </row>
    <row r="58" spans="1:228" x14ac:dyDescent="0.25">
      <c r="B58" s="74"/>
      <c r="D58" s="77"/>
      <c r="E58" s="77"/>
      <c r="F58" s="80">
        <f>IF($C58="",ROUND(MIN(1,IF(Input!$A$11="Weekly",D58/(Formulas!$A$3*1),D58/(Formulas!$A$3*2))),1),IF(TEXT(ISNUMBER($C58),"#####")="False",ROUND(MIN(1,IF(Input!$A$11="Weekly",D58/(Formulas!$A$3*1),D58/(Formulas!$A$3*2))),1),ROUND(MIN(1,IF(Input!$A$11="Weekly",D58/(Formulas!$A$3*1),D58/(Formulas!$A$3*2))),1)*$C58))</f>
        <v>0</v>
      </c>
      <c r="G58" s="101"/>
      <c r="H58" s="77"/>
      <c r="I58" s="77"/>
      <c r="J58" s="80">
        <f>IF($C58="",ROUND(MIN(1,IF(Input!$A$11="Weekly",H58/(Formulas!$A$3*1),H58/(Formulas!$A$3*2))),1),IF(TEXT(ISNUMBER($C58),"#####")="False",ROUND(MIN(1,IF(Input!$A$11="Weekly",H58/(Formulas!$A$3*1),H58/(Formulas!$A$3*2))),1),ROUND(MIN(1,IF(Input!$A$11="Weekly",H58/(Formulas!$A$3*1),H58/(Formulas!$A$3*2))),1)*$C58))</f>
        <v>0</v>
      </c>
      <c r="K58" s="101"/>
      <c r="L58" s="77"/>
      <c r="M58" s="77"/>
      <c r="N58" s="80">
        <f>IF($C58="",ROUND(MIN(1,IF(Input!$A$11="Weekly",L58/(Formulas!$A$3*1),L58/(Formulas!$A$3*2))),1),IF(TEXT(ISNUMBER($C58),"#####")="False",ROUND(MIN(1,IF(Input!$A$11="Weekly",L58/(Formulas!$A$3*1),L58/(Formulas!$A$3*2))),1),ROUND(MIN(1,IF(Input!$A$11="Weekly",L58/(Formulas!$A$3*1),L58/(Formulas!$A$3*2))),1)*$C58))</f>
        <v>0</v>
      </c>
      <c r="O58" s="101"/>
      <c r="P58" s="77"/>
      <c r="Q58" s="77"/>
      <c r="R58" s="80">
        <f>IF($C58="",ROUND(MIN(1,IF(Input!$A$11="Weekly",P58/(Formulas!$A$3*1),P58/(Formulas!$A$3*2))),1),IF(TEXT(ISNUMBER($C58),"#####")="False",ROUND(MIN(1,IF(Input!$A$11="Weekly",P58/(Formulas!$A$3*1),P58/(Formulas!$A$3*2))),1),ROUND(MIN(1,IF(Input!$A$11="Weekly",P58/(Formulas!$A$3*1),P58/(Formulas!$A$3*2))),1)*$C58))</f>
        <v>0</v>
      </c>
      <c r="S58" s="101"/>
      <c r="T58" s="77"/>
      <c r="U58" s="77"/>
      <c r="V58" s="80">
        <f>IF($C58="",ROUND(MIN(1,IF(Input!$A$11="Weekly",T58/(Formulas!$A$3*1),T58/(Formulas!$A$3*2))),1),IF(TEXT(ISNUMBER($C58),"#####")="False",ROUND(MIN(1,IF(Input!$A$11="Weekly",T58/(Formulas!$A$3*1),T58/(Formulas!$A$3*2))),1),ROUND(MIN(1,IF(Input!$A$11="Weekly",T58/(Formulas!$A$3*1),T58/(Formulas!$A$3*2))),1)*$C58))</f>
        <v>0</v>
      </c>
      <c r="W58" s="79"/>
      <c r="X58" s="77"/>
      <c r="Y58" s="77"/>
      <c r="Z58" s="80">
        <f>IF($C58="",ROUND(MIN(1,IF(Input!$A$11="Weekly",X58/(Formulas!$A$3*1),X58/(Formulas!$A$3*2))),1),IF(TEXT(ISNUMBER($C58),"#####")="False",ROUND(MIN(1,IF(Input!$A$11="Weekly",X58/(Formulas!$A$3*1),X58/(Formulas!$A$3*2))),1),ROUND(MIN(1,IF(Input!$A$11="Weekly",X58/(Formulas!$A$3*1),X58/(Formulas!$A$3*2))),1)*$C58))</f>
        <v>0</v>
      </c>
      <c r="AA58" s="101"/>
      <c r="AB58" s="77"/>
      <c r="AC58" s="77"/>
      <c r="AD58" s="80">
        <f>IF($C58="",ROUND(MIN(1,IF(Input!$A$11="Weekly",AB58/(Formulas!$A$3*1),AB58/(Formulas!$A$3*2))),1),IF(TEXT(ISNUMBER($C58),"#####")="False",ROUND(MIN(1,IF(Input!$A$11="Weekly",AB58/(Formulas!$A$3*1),AB58/(Formulas!$A$3*2))),1),ROUND(MIN(1,IF(Input!$A$11="Weekly",AB58/(Formulas!$A$3*1),AB58/(Formulas!$A$3*2))),1)*$C58))</f>
        <v>0</v>
      </c>
      <c r="AE58" s="101"/>
      <c r="AF58" s="77"/>
      <c r="AG58" s="77"/>
      <c r="AH58" s="80">
        <f>IF($C58="",ROUND(MIN(1,IF(Input!$A$11="Weekly",AF58/(Formulas!$A$3*1),AF58/(Formulas!$A$3*2))),1),IF(TEXT(ISNUMBER($C58),"#####")="False",ROUND(MIN(1,IF(Input!$A$11="Weekly",AF58/(Formulas!$A$3*1),AF58/(Formulas!$A$3*2))),1),ROUND(MIN(1,IF(Input!$A$11="Weekly",AF58/(Formulas!$A$3*1),AF58/(Formulas!$A$3*2))),1)*$C58))</f>
        <v>0</v>
      </c>
      <c r="AI58" s="101"/>
      <c r="AJ58" s="77"/>
      <c r="AK58" s="77"/>
      <c r="AL58" s="80">
        <f>IF($C58="",ROUND(MIN(1,IF(Input!$A$11="Weekly",AJ58/(Formulas!$A$3*1),AJ58/(Formulas!$A$3*2))),1),IF(TEXT(ISNUMBER($C58),"#####")="False",ROUND(MIN(1,IF(Input!$A$11="Weekly",AJ58/(Formulas!$A$3*1),AJ58/(Formulas!$A$3*2))),1),ROUND(MIN(1,IF(Input!$A$11="Weekly",AJ58/(Formulas!$A$3*1),AJ58/(Formulas!$A$3*2))),1)*$C58))</f>
        <v>0</v>
      </c>
      <c r="AM58" s="79"/>
      <c r="AN58" s="77"/>
      <c r="AO58" s="77"/>
      <c r="AP58" s="80">
        <f>IF($C58="",ROUND(MIN(1,IF(Input!$A$11="Weekly",AN58/(Formulas!$A$3*1),AN58/(Formulas!$A$3*2))),1),IF(TEXT(ISNUMBER($C58),"#####")="False",ROUND(MIN(1,IF(Input!$A$11="Weekly",AN58/(Formulas!$A$3*1),AN58/(Formulas!$A$3*2))),1),ROUND(MIN(1,IF(Input!$A$11="Weekly",AN58/(Formulas!$A$3*1),AN58/(Formulas!$A$3*2))),1)*$C58))</f>
        <v>0</v>
      </c>
      <c r="AQ58" s="79"/>
      <c r="AR58" s="77"/>
      <c r="AS58" s="77"/>
      <c r="AT58" s="80">
        <f>IF($C58="",ROUND(MIN(1,IF(Input!$A$11="Weekly",AR58/(Formulas!$A$3*1),AR58/(Formulas!$A$3*2))),1),IF(TEXT(ISNUMBER($C58),"#####")="False",ROUND(MIN(1,IF(Input!$A$11="Weekly",AR58/(Formulas!$A$3*1),AR58/(Formulas!$A$3*2))),1),ROUND(MIN(1,IF(Input!$A$11="Weekly",AR58/(Formulas!$A$3*1),AR58/(Formulas!$A$3*2))),1)*$C58))</f>
        <v>0</v>
      </c>
      <c r="AU58" s="79"/>
      <c r="AV58" s="77"/>
      <c r="AW58" s="77"/>
      <c r="AX58" s="80">
        <f>IF($C58="",ROUND(MIN(1,IF(Input!$A$11="Weekly",AV58/(Formulas!$A$3*1),AV58/(Formulas!$A$3*2))),1),IF(TEXT(ISNUMBER($C58),"#####")="False",ROUND(MIN(1,IF(Input!$A$11="Weekly",AV58/(Formulas!$A$3*1),AV58/(Formulas!$A$3*2))),1),ROUND(MIN(1,IF(Input!$A$11="Weekly",AV58/(Formulas!$A$3*1),AV58/(Formulas!$A$3*2))),1)*$C58))</f>
        <v>0</v>
      </c>
      <c r="AY58" s="79"/>
      <c r="AZ58" s="77"/>
      <c r="BA58" s="77"/>
      <c r="BB58" s="80">
        <f>IF($C58="",ROUND(MIN(1,IF(Input!$A$11="Weekly",AZ58/(Formulas!$A$3*1),AZ58/(Formulas!$A$3*2))),1),IF(TEXT(ISNUMBER($C58),"#####")="False",ROUND(MIN(1,IF(Input!$A$11="Weekly",AZ58/(Formulas!$A$3*1),AZ58/(Formulas!$A$3*2))),1),ROUND(MIN(1,IF(Input!$A$11="Weekly",AZ58/(Formulas!$A$3*1),AZ58/(Formulas!$A$3*2))),1)*$C58))</f>
        <v>0</v>
      </c>
      <c r="BC58" s="79"/>
      <c r="BD58" s="77"/>
      <c r="BE58" s="77"/>
      <c r="BF58" s="80">
        <f>IF($C58="",ROUND(MIN(1,IF(Input!$A$11="Weekly",BD58/(Formulas!$A$3*1),BD58/(Formulas!$A$3*2))),1),IF(TEXT(ISNUMBER($C58),"#####")="False",ROUND(MIN(1,IF(Input!$A$11="Weekly",BD58/(Formulas!$A$3*1),BD58/(Formulas!$A$3*2))),1),ROUND(MIN(1,IF(Input!$A$11="Weekly",BD58/(Formulas!$A$3*1),BD58/(Formulas!$A$3*2))),1)*$C58))</f>
        <v>0</v>
      </c>
      <c r="BG58" s="79"/>
      <c r="BH58" s="77"/>
      <c r="BI58" s="77"/>
      <c r="BJ58" s="80">
        <f>IF($C58="",ROUND(MIN(1,IF(Input!$A$11="Weekly",BH58/(Formulas!$A$3*1),BH58/(Formulas!$A$3*2))),1),IF(TEXT(ISNUMBER($C58),"#####")="False",ROUND(MIN(1,IF(Input!$A$11="Weekly",BH58/(Formulas!$A$3*1),BH58/(Formulas!$A$3*2))),1),ROUND(MIN(1,IF(Input!$A$11="Weekly",BH58/(Formulas!$A$3*1),BH58/(Formulas!$A$3*2))),1)*$C58))</f>
        <v>0</v>
      </c>
      <c r="BK58" s="79"/>
      <c r="BL58" s="77"/>
      <c r="BM58" s="77"/>
      <c r="BN58" s="80">
        <f>IF($C58="",ROUND(MIN(1,IF(Input!$A$11="Weekly",BL58/(Formulas!$A$3*1),BL58/(Formulas!$A$3*2))),1),IF(TEXT(ISNUMBER($C58),"#####")="False",ROUND(MIN(1,IF(Input!$A$11="Weekly",BL58/(Formulas!$A$3*1),BL58/(Formulas!$A$3*2))),1),ROUND(MIN(1,IF(Input!$A$11="Weekly",BL58/(Formulas!$A$3*1),BL58/(Formulas!$A$3*2))),1)*$C58))</f>
        <v>0</v>
      </c>
      <c r="BO58" s="79"/>
      <c r="BP58" s="77"/>
      <c r="BQ58" s="77"/>
      <c r="BR58" s="80">
        <f>IF($C58="",ROUND(MIN(1,IF(Input!$A$11="Weekly",BP58/(Formulas!$A$3*1),BP58/(Formulas!$A$3*2))),1),IF(TEXT(ISNUMBER($C58),"#####")="False",ROUND(MIN(1,IF(Input!$A$11="Weekly",BP58/(Formulas!$A$3*1),BP58/(Formulas!$A$3*2))),1),ROUND(MIN(1,IF(Input!$A$11="Weekly",BP58/(Formulas!$A$3*1),BP58/(Formulas!$A$3*2))),1)*$C58))</f>
        <v>0</v>
      </c>
      <c r="BS58" s="79"/>
      <c r="BT58" s="77"/>
      <c r="BU58" s="77"/>
      <c r="BV58" s="80">
        <f>IF($C58="",ROUND(MIN(1,IF(Input!$A$11="Weekly",BT58/(Formulas!$A$3*1),BT58/(Formulas!$A$3*2))),1),IF(TEXT(ISNUMBER($C58),"#####")="False",ROUND(MIN(1,IF(Input!$A$11="Weekly",BT58/(Formulas!$A$3*1),BT58/(Formulas!$A$3*2))),1),ROUND(MIN(1,IF(Input!$A$11="Weekly",BT58/(Formulas!$A$3*1),BT58/(Formulas!$A$3*2))),1)*$C58))</f>
        <v>0</v>
      </c>
      <c r="BW58" s="79"/>
      <c r="BX58" s="77"/>
      <c r="BY58" s="77"/>
      <c r="BZ58" s="80">
        <f>IF($C58="",ROUND(MIN(1,IF(Input!$A$11="Weekly",BX58/(Formulas!$A$3*1),BX58/(Formulas!$A$3*2))),1),IF(TEXT(ISNUMBER($C58),"#####")="False",ROUND(MIN(1,IF(Input!$A$11="Weekly",BX58/(Formulas!$A$3*1),BX58/(Formulas!$A$3*2))),1),ROUND(MIN(1,IF(Input!$A$11="Weekly",BX58/(Formulas!$A$3*1),BX58/(Formulas!$A$3*2))),1)*$C58))</f>
        <v>0</v>
      </c>
      <c r="CA58" s="79"/>
      <c r="CB58" s="77"/>
      <c r="CC58" s="77"/>
      <c r="CD58" s="80">
        <f>IF($C58="",ROUND(MIN(1,IF(Input!$A$11="Weekly",CB58/(Formulas!$A$3*1),CB58/(Formulas!$A$3*2))),1),IF(TEXT(ISNUMBER($C58),"#####")="False",ROUND(MIN(1,IF(Input!$A$11="Weekly",CB58/(Formulas!$A$3*1),CB58/(Formulas!$A$3*2))),1),ROUND(MIN(1,IF(Input!$A$11="Weekly",CB58/(Formulas!$A$3*1),CB58/(Formulas!$A$3*2))),1)*$C58))</f>
        <v>0</v>
      </c>
      <c r="CE58" s="79"/>
      <c r="CF58" s="77"/>
      <c r="CG58" s="77"/>
      <c r="CH58" s="80">
        <f>IF($C58="",ROUND(MIN(1,IF(Input!$A$11="Weekly",CF58/(Formulas!$A$3*1),CF58/(Formulas!$A$3*2))),1),IF(TEXT(ISNUMBER($C58),"#####")="False",ROUND(MIN(1,IF(Input!$A$11="Weekly",CF58/(Formulas!$A$3*1),CF58/(Formulas!$A$3*2))),1),ROUND(MIN(1,IF(Input!$A$11="Weekly",CF58/(Formulas!$A$3*1),CF58/(Formulas!$A$3*2))),1)*$C58))</f>
        <v>0</v>
      </c>
      <c r="CI58" s="79"/>
      <c r="CJ58" s="77"/>
      <c r="CK58" s="77"/>
      <c r="CL58" s="80">
        <f>IF($C58="",ROUND(MIN(1,IF(Input!$A$11="Weekly",CJ58/(Formulas!$A$3*1),CJ58/(Formulas!$A$3*2))),1),IF(TEXT(ISNUMBER($C58),"#####")="False",ROUND(MIN(1,IF(Input!$A$11="Weekly",CJ58/(Formulas!$A$3*1),CJ58/(Formulas!$A$3*2))),1),ROUND(MIN(1,IF(Input!$A$11="Weekly",CJ58/(Formulas!$A$3*1),CJ58/(Formulas!$A$3*2))),1)*$C58))</f>
        <v>0</v>
      </c>
      <c r="CM58" s="79"/>
      <c r="CN58" s="77"/>
      <c r="CO58" s="77"/>
      <c r="CP58" s="80">
        <f>IF($C58="",ROUND(MIN(1,IF(Input!$A$11="Weekly",CN58/(Formulas!$A$3*1),CN58/(Formulas!$A$3*2))),1),IF(TEXT(ISNUMBER($C58),"#####")="False",ROUND(MIN(1,IF(Input!$A$11="Weekly",CN58/(Formulas!$A$3*1),CN58/(Formulas!$A$3*2))),1),ROUND(MIN(1,IF(Input!$A$11="Weekly",CN58/(Formulas!$A$3*1),CN58/(Formulas!$A$3*2))),1)*$C58))</f>
        <v>0</v>
      </c>
      <c r="CQ58" s="79"/>
      <c r="CR58" s="77"/>
      <c r="CS58" s="77"/>
      <c r="CT58" s="80">
        <f>IF($C58="",ROUND(MIN(1,IF(Input!$A$11="Weekly",CR58/(Formulas!$A$3*1),CR58/(Formulas!$A$3*2))),1),IF(TEXT(ISNUMBER($C58),"#####")="False",ROUND(MIN(1,IF(Input!$A$11="Weekly",CR58/(Formulas!$A$3*1),CR58/(Formulas!$A$3*2))),1),ROUND(MIN(1,IF(Input!$A$11="Weekly",CR58/(Formulas!$A$3*1),CR58/(Formulas!$A$3*2))),1)*$C58))</f>
        <v>0</v>
      </c>
      <c r="CU58" s="79"/>
      <c r="CV58" s="77"/>
      <c r="CW58" s="77"/>
      <c r="CX58" s="80">
        <f>IF($C58="",ROUND(MIN(1,IF(Input!$A$11="Weekly",CV58/(Formulas!$A$3*1),CV58/(Formulas!$A$3*2))),1),IF(TEXT(ISNUMBER($C58),"#####")="False",ROUND(MIN(1,IF(Input!$A$11="Weekly",CV58/(Formulas!$A$3*1),CV58/(Formulas!$A$3*2))),1),ROUND(MIN(1,IF(Input!$A$11="Weekly",CV58/(Formulas!$A$3*1),CV58/(Formulas!$A$3*2))),1)*$C58))</f>
        <v>0</v>
      </c>
      <c r="CY58" s="79"/>
      <c r="CZ58" s="77"/>
      <c r="DA58" s="77"/>
      <c r="DB58" s="80">
        <f>IF($C58="",ROUND(MIN(1,IF(Input!$A$11="Weekly",CZ58/(Formulas!$A$3*1),CZ58/(Formulas!$A$3*2))),1),IF(TEXT(ISNUMBER($C58),"#####")="False",ROUND(MIN(1,IF(Input!$A$11="Weekly",CZ58/(Formulas!$A$3*1),CZ58/(Formulas!$A$3*2))),1),ROUND(MIN(1,IF(Input!$A$11="Weekly",CZ58/(Formulas!$A$3*1),CZ58/(Formulas!$A$3*2))),1)*$C58))</f>
        <v>0</v>
      </c>
      <c r="DC58" s="79"/>
      <c r="DD58" s="77"/>
      <c r="DE58" s="77"/>
      <c r="DF58" s="80">
        <f>IF($C58="",ROUND(MIN(1,IF(Input!$A$11="Weekly",DD58/(Formulas!$A$3*1),DD58/(Formulas!$A$3*2))),1),IF(TEXT(ISNUMBER($C58),"#####")="False",ROUND(MIN(1,IF(Input!$A$11="Weekly",DD58/(Formulas!$A$3*1),DD58/(Formulas!$A$3*2))),1),ROUND(MIN(1,IF(Input!$A$11="Weekly",DD58/(Formulas!$A$3*1),DD58/(Formulas!$A$3*2))),1)*$C58))</f>
        <v>0</v>
      </c>
      <c r="DG58" s="79"/>
      <c r="DH58" s="77"/>
      <c r="DI58" s="77"/>
      <c r="DJ58" s="80">
        <f>IF($C58="",ROUND(MIN(1,IF(Input!$A$11="Weekly",DH58/(Formulas!$A$3*1),DH58/(Formulas!$A$3*2))),1),IF(TEXT(ISNUMBER($C58),"#####")="False",ROUND(MIN(1,IF(Input!$A$11="Weekly",DH58/(Formulas!$A$3*1),DH58/(Formulas!$A$3*2))),1),ROUND(MIN(1,IF(Input!$A$11="Weekly",DH58/(Formulas!$A$3*1),DH58/(Formulas!$A$3*2))),1)*$C58))</f>
        <v>0</v>
      </c>
      <c r="DK58" s="79"/>
      <c r="DL58" s="77"/>
      <c r="DM58" s="77"/>
      <c r="DN58" s="80">
        <f>IF($C58="",ROUND(MIN(1,IF(Input!$A$11="Weekly",DL58/(Formulas!$A$3*1),DL58/(Formulas!$A$3*2))),1),IF(TEXT(ISNUMBER($C58),"#####")="False",ROUND(MIN(1,IF(Input!$A$11="Weekly",DL58/(Formulas!$A$3*1),DL58/(Formulas!$A$3*2))),1),ROUND(MIN(1,IF(Input!$A$11="Weekly",DL58/(Formulas!$A$3*1),DL58/(Formulas!$A$3*2))),1)*$C58))</f>
        <v>0</v>
      </c>
      <c r="DO58" s="79"/>
      <c r="DP58" s="77"/>
      <c r="DQ58" s="77"/>
      <c r="DR58" s="80">
        <f>IF($C58="",ROUND(MIN(1,IF(Input!$A$11="Weekly",DP58/(Formulas!$A$3*1),DP58/(Formulas!$A$3*2))),1),IF(TEXT(ISNUMBER($C58),"#####")="False",ROUND(MIN(1,IF(Input!$A$11="Weekly",DP58/(Formulas!$A$3*1),DP58/(Formulas!$A$3*2))),1),ROUND(MIN(1,IF(Input!$A$11="Weekly",DP58/(Formulas!$A$3*1),DP58/(Formulas!$A$3*2))),1)*$C58))</f>
        <v>0</v>
      </c>
      <c r="DS58" s="79"/>
      <c r="DT58" s="77"/>
      <c r="DU58" s="77"/>
      <c r="DV58" s="80">
        <f>IF($C58="",ROUND(MIN(1,IF(Input!$A$11="Weekly",DT58/(Formulas!$A$3*1),DT58/(Formulas!$A$3*2))),1),IF(TEXT(ISNUMBER($C58),"#####")="False",ROUND(MIN(1,IF(Input!$A$11="Weekly",DT58/(Formulas!$A$3*1),DT58/(Formulas!$A$3*2))),1),ROUND(MIN(1,IF(Input!$A$11="Weekly",DT58/(Formulas!$A$3*1),DT58/(Formulas!$A$3*2))),1)*$C58))</f>
        <v>0</v>
      </c>
      <c r="DW58" s="79"/>
      <c r="DX58" s="77"/>
      <c r="DY58" s="77"/>
      <c r="DZ58" s="80">
        <f>IF($C58="",ROUND(MIN(1,IF(Input!$A$11="Weekly",DX58/(Formulas!$A$3*1),DX58/(Formulas!$A$3*2))),1),IF(TEXT(ISNUMBER($C58),"#####")="False",ROUND(MIN(1,IF(Input!$A$11="Weekly",DX58/(Formulas!$A$3*1),DX58/(Formulas!$A$3*2))),1),ROUND(MIN(1,IF(Input!$A$11="Weekly",DX58/(Formulas!$A$3*1),DX58/(Formulas!$A$3*2))),1)*$C58))</f>
        <v>0</v>
      </c>
      <c r="EA58" s="79"/>
      <c r="EB58" s="77"/>
      <c r="EC58" s="77"/>
      <c r="ED58" s="80">
        <f>IF($C58="",ROUND(MIN(1,IF(Input!$A$11="Weekly",EB58/(Formulas!$A$3*1),EB58/(Formulas!$A$3*2))),1),IF(TEXT(ISNUMBER($C58),"#####")="False",ROUND(MIN(1,IF(Input!$A$11="Weekly",EB58/(Formulas!$A$3*1),EB58/(Formulas!$A$3*2))),1),ROUND(MIN(1,IF(Input!$A$11="Weekly",EB58/(Formulas!$A$3*1),EB58/(Formulas!$A$3*2))),1)*$C58))</f>
        <v>0</v>
      </c>
      <c r="EE58" s="79"/>
      <c r="EF58" s="77"/>
      <c r="EG58" s="77"/>
      <c r="EH58" s="80">
        <f>IF($C58="",ROUND(MIN(1,IF(Input!$A$11="Weekly",EF58/(Formulas!$A$3*1),EF58/(Formulas!$A$3*2))),1),IF(TEXT(ISNUMBER($C58),"#####")="False",ROUND(MIN(1,IF(Input!$A$11="Weekly",EF58/(Formulas!$A$3*1),EF58/(Formulas!$A$3*2))),1),ROUND(MIN(1,IF(Input!$A$11="Weekly",EF58/(Formulas!$A$3*1),EF58/(Formulas!$A$3*2))),1)*$C58))</f>
        <v>0</v>
      </c>
      <c r="EI58" s="79"/>
      <c r="EJ58" s="77"/>
      <c r="EK58" s="77"/>
      <c r="EL58" s="80">
        <f>IF($C58="",ROUND(MIN(1,IF(Input!$A$11="Weekly",EJ58/(Formulas!$A$3*1),EJ58/(Formulas!$A$3*2))),1),IF(TEXT(ISNUMBER($C58),"#####")="False",ROUND(MIN(1,IF(Input!$A$11="Weekly",EJ58/(Formulas!$A$3*1),EJ58/(Formulas!$A$3*2))),1),ROUND(MIN(1,IF(Input!$A$11="Weekly",EJ58/(Formulas!$A$3*1),EJ58/(Formulas!$A$3*2))),1)*$C58))</f>
        <v>0</v>
      </c>
      <c r="EM58" s="79"/>
      <c r="EN58" s="77"/>
      <c r="EO58" s="77"/>
      <c r="EP58" s="80">
        <f>IF($C58="",ROUND(MIN(1,IF(Input!$A$11="Weekly",EN58/(Formulas!$A$3*1),EN58/(Formulas!$A$3*2))),1),IF(TEXT(ISNUMBER($C58),"#####")="False",ROUND(MIN(1,IF(Input!$A$11="Weekly",EN58/(Formulas!$A$3*1),EN58/(Formulas!$A$3*2))),1),ROUND(MIN(1,IF(Input!$A$11="Weekly",EN58/(Formulas!$A$3*1),EN58/(Formulas!$A$3*2))),1)*$C58))</f>
        <v>0</v>
      </c>
      <c r="EQ58" s="79"/>
      <c r="ER58" s="77"/>
      <c r="ES58" s="77"/>
      <c r="ET58" s="80">
        <f>IF($C58="",ROUND(MIN(1,IF(Input!$A$11="Weekly",ER58/(Formulas!$A$3*1),ER58/(Formulas!$A$3*2))),1),IF(TEXT(ISNUMBER($C58),"#####")="False",ROUND(MIN(1,IF(Input!$A$11="Weekly",ER58/(Formulas!$A$3*1),ER58/(Formulas!$A$3*2))),1),ROUND(MIN(1,IF(Input!$A$11="Weekly",ER58/(Formulas!$A$3*1),ER58/(Formulas!$A$3*2))),1)*$C58))</f>
        <v>0</v>
      </c>
      <c r="EU58" s="79"/>
      <c r="EV58" s="77"/>
      <c r="EW58" s="77"/>
      <c r="EX58" s="80">
        <f>IF($C58="",ROUND(MIN(1,IF(Input!$A$11="Weekly",EV58/(Formulas!$A$3*1),EV58/(Formulas!$A$3*2))),1),IF(TEXT(ISNUMBER($C58),"#####")="False",ROUND(MIN(1,IF(Input!$A$11="Weekly",EV58/(Formulas!$A$3*1),EV58/(Formulas!$A$3*2))),1),ROUND(MIN(1,IF(Input!$A$11="Weekly",EV58/(Formulas!$A$3*1),EV58/(Formulas!$A$3*2))),1)*$C58))</f>
        <v>0</v>
      </c>
      <c r="EY58" s="79"/>
      <c r="EZ58" s="77"/>
      <c r="FA58" s="77"/>
      <c r="FB58" s="80">
        <f>IF($C58="",ROUND(MIN(1,IF(Input!$A$11="Weekly",EZ58/(Formulas!$A$3*1),EZ58/(Formulas!$A$3*2))),1),IF(TEXT(ISNUMBER($C58),"#####")="False",ROUND(MIN(1,IF(Input!$A$11="Weekly",EZ58/(Formulas!$A$3*1),EZ58/(Formulas!$A$3*2))),1),ROUND(MIN(1,IF(Input!$A$11="Weekly",EZ58/(Formulas!$A$3*1),EZ58/(Formulas!$A$3*2))),1)*$C58))</f>
        <v>0</v>
      </c>
      <c r="FC58" s="79"/>
      <c r="FD58" s="77"/>
      <c r="FE58" s="77"/>
      <c r="FF58" s="80">
        <f>IF($C58="",ROUND(MIN(1,IF(Input!$A$11="Weekly",FD58/(Formulas!$A$3*1),FD58/(Formulas!$A$3*2))),1),IF(TEXT(ISNUMBER($C58),"#####")="False",ROUND(MIN(1,IF(Input!$A$11="Weekly",FD58/(Formulas!$A$3*1),FD58/(Formulas!$A$3*2))),1),ROUND(MIN(1,IF(Input!$A$11="Weekly",FD58/(Formulas!$A$3*1),FD58/(Formulas!$A$3*2))),1)*$C58))</f>
        <v>0</v>
      </c>
      <c r="FG58" s="79"/>
      <c r="FH58" s="77"/>
      <c r="FI58" s="77"/>
      <c r="FJ58" s="80">
        <f>IF($C58="",ROUND(MIN(1,IF(Input!$A$11="Weekly",FH58/(Formulas!$A$3*1),FH58/(Formulas!$A$3*2))),1),IF(TEXT(ISNUMBER($C58),"#####")="False",ROUND(MIN(1,IF(Input!$A$11="Weekly",FH58/(Formulas!$A$3*1),FH58/(Formulas!$A$3*2))),1),ROUND(MIN(1,IF(Input!$A$11="Weekly",FH58/(Formulas!$A$3*1),FH58/(Formulas!$A$3*2))),1)*$C58))</f>
        <v>0</v>
      </c>
      <c r="FK58" s="79"/>
      <c r="FL58" s="77"/>
      <c r="FM58" s="77"/>
      <c r="FN58" s="80">
        <f>IF($C58="",ROUND(MIN(1,IF(Input!$A$11="Weekly",FL58/(Formulas!$A$3*1),FL58/(Formulas!$A$3*2))),1),IF(TEXT(ISNUMBER($C58),"#####")="False",ROUND(MIN(1,IF(Input!$A$11="Weekly",FL58/(Formulas!$A$3*1),FL58/(Formulas!$A$3*2))),1),ROUND(MIN(1,IF(Input!$A$11="Weekly",FL58/(Formulas!$A$3*1),FL58/(Formulas!$A$3*2))),1)*$C58))</f>
        <v>0</v>
      </c>
      <c r="FO58" s="79"/>
      <c r="FP58" s="77"/>
      <c r="FQ58" s="77"/>
      <c r="FR58" s="80">
        <f>IF($C58="",ROUND(MIN(1,IF(Input!$A$11="Weekly",FP58/(Formulas!$A$3*1),FP58/(Formulas!$A$3*2))),1),IF(TEXT(ISNUMBER($C58),"#####")="False",ROUND(MIN(1,IF(Input!$A$11="Weekly",FP58/(Formulas!$A$3*1),FP58/(Formulas!$A$3*2))),1),ROUND(MIN(1,IF(Input!$A$11="Weekly",FP58/(Formulas!$A$3*1),FP58/(Formulas!$A$3*2))),1)*$C58))</f>
        <v>0</v>
      </c>
      <c r="FS58" s="79"/>
      <c r="FT58" s="77"/>
      <c r="FU58" s="77"/>
      <c r="FV58" s="80">
        <f>IF($C58="",ROUND(MIN(1,IF(Input!$A$11="Weekly",FT58/(Formulas!$A$3*1),FT58/(Formulas!$A$3*2))),1),IF(TEXT(ISNUMBER($C58),"#####")="False",ROUND(MIN(1,IF(Input!$A$11="Weekly",FT58/(Formulas!$A$3*1),FT58/(Formulas!$A$3*2))),1),ROUND(MIN(1,IF(Input!$A$11="Weekly",FT58/(Formulas!$A$3*1),FT58/(Formulas!$A$3*2))),1)*$C58))</f>
        <v>0</v>
      </c>
      <c r="FW58" s="79"/>
      <c r="FX58" s="77"/>
      <c r="FY58" s="77"/>
      <c r="FZ58" s="80">
        <f>IF($C58="",ROUND(MIN(1,IF(Input!$A$11="Weekly",FX58/(Formulas!$A$3*1),FX58/(Formulas!$A$3*2))),1),IF(TEXT(ISNUMBER($C58),"#####")="False",ROUND(MIN(1,IF(Input!$A$11="Weekly",FX58/(Formulas!$A$3*1),FX58/(Formulas!$A$3*2))),1),ROUND(MIN(1,IF(Input!$A$11="Weekly",FX58/(Formulas!$A$3*1),FX58/(Formulas!$A$3*2))),1)*$C58))</f>
        <v>0</v>
      </c>
      <c r="GA58" s="79"/>
      <c r="GB58" s="77"/>
      <c r="GC58" s="77"/>
      <c r="GD58" s="80">
        <f>IF($C58="",ROUND(MIN(1,IF(Input!$A$11="Weekly",GB58/(Formulas!$A$3*1),GB58/(Formulas!$A$3*2))),1),IF(TEXT(ISNUMBER($C58),"#####")="False",ROUND(MIN(1,IF(Input!$A$11="Weekly",GB58/(Formulas!$A$3*1),GB58/(Formulas!$A$3*2))),1),ROUND(MIN(1,IF(Input!$A$11="Weekly",GB58/(Formulas!$A$3*1),GB58/(Formulas!$A$3*2))),1)*$C58))</f>
        <v>0</v>
      </c>
      <c r="GE58" s="79"/>
      <c r="GF58" s="77"/>
      <c r="GG58" s="77"/>
      <c r="GH58" s="80">
        <f>IF($C58="",ROUND(MIN(1,IF(Input!$A$11="Weekly",GF58/(Formulas!$A$3*1),GF58/(Formulas!$A$3*2))),1),IF(TEXT(ISNUMBER($C58),"#####")="False",ROUND(MIN(1,IF(Input!$A$11="Weekly",GF58/(Formulas!$A$3*1),GF58/(Formulas!$A$3*2))),1),ROUND(MIN(1,IF(Input!$A$11="Weekly",GF58/(Formulas!$A$3*1),GF58/(Formulas!$A$3*2))),1)*$C58))</f>
        <v>0</v>
      </c>
      <c r="GI58" s="79"/>
      <c r="GJ58" s="77"/>
      <c r="GK58" s="77"/>
      <c r="GL58" s="80">
        <f>IF($C58="",ROUND(MIN(1,IF(Input!$A$11="Weekly",GJ58/(Formulas!$A$3*1),GJ58/(Formulas!$A$3*2))),1),IF(TEXT(ISNUMBER($C58),"#####")="False",ROUND(MIN(1,IF(Input!$A$11="Weekly",GJ58/(Formulas!$A$3*1),GJ58/(Formulas!$A$3*2))),1),ROUND(MIN(1,IF(Input!$A$11="Weekly",GJ58/(Formulas!$A$3*1),GJ58/(Formulas!$A$3*2))),1)*$C58))</f>
        <v>0</v>
      </c>
      <c r="GM58" s="79"/>
      <c r="GN58" s="77"/>
      <c r="GO58" s="77"/>
      <c r="GP58" s="80">
        <f>IF($C58="",ROUND(MIN(1,IF(Input!$A$11="Weekly",GN58/(Formulas!$A$3*1),GN58/(Formulas!$A$3*2))),1),IF(TEXT(ISNUMBER($C58),"#####")="False",ROUND(MIN(1,IF(Input!$A$11="Weekly",GN58/(Formulas!$A$3*1),GN58/(Formulas!$A$3*2))),1),ROUND(MIN(1,IF(Input!$A$11="Weekly",GN58/(Formulas!$A$3*1),GN58/(Formulas!$A$3*2))),1)*$C58))</f>
        <v>0</v>
      </c>
      <c r="GQ58" s="79"/>
      <c r="GR58" s="77"/>
      <c r="GS58" s="77"/>
      <c r="GT58" s="80">
        <f>IF($C58="",ROUND(MIN(1,IF(Input!$A$11="Weekly",GR58/(Formulas!$A$3*1),GR58/(Formulas!$A$3*2))),1),IF(TEXT(ISNUMBER($C58),"#####")="False",ROUND(MIN(1,IF(Input!$A$11="Weekly",GR58/(Formulas!$A$3*1),GR58/(Formulas!$A$3*2))),1),ROUND(MIN(1,IF(Input!$A$11="Weekly",GR58/(Formulas!$A$3*1),GR58/(Formulas!$A$3*2))),1)*$C58))</f>
        <v>0</v>
      </c>
      <c r="GU58" s="79"/>
      <c r="GV58" s="77"/>
      <c r="GW58" s="77"/>
      <c r="GX58" s="80">
        <f>IF($C58="",ROUND(MIN(1,IF(Input!$A$11="Weekly",GV58/(Formulas!$A$3*1),GV58/(Formulas!$A$3*2))),1),IF(TEXT(ISNUMBER($C58),"#####")="False",ROUND(MIN(1,IF(Input!$A$11="Weekly",GV58/(Formulas!$A$3*1),GV58/(Formulas!$A$3*2))),1),ROUND(MIN(1,IF(Input!$A$11="Weekly",GV58/(Formulas!$A$3*1),GV58/(Formulas!$A$3*2))),1)*$C58))</f>
        <v>0</v>
      </c>
      <c r="GY58" s="79"/>
      <c r="GZ58" s="77"/>
      <c r="HA58" s="77"/>
      <c r="HB58" s="80">
        <f>IF($C58="",ROUND(MIN(1,IF(Input!$A$11="Weekly",GZ58/(Formulas!$A$3*1),GZ58/(Formulas!$A$3*2))),1),IF(TEXT(ISNUMBER($C58),"#####")="False",ROUND(MIN(1,IF(Input!$A$11="Weekly",GZ58/(Formulas!$A$3*1),GZ58/(Formulas!$A$3*2))),1),ROUND(MIN(1,IF(Input!$A$11="Weekly",GZ58/(Formulas!$A$3*1),GZ58/(Formulas!$A$3*2))),1)*$C58))</f>
        <v>0</v>
      </c>
      <c r="HC58" s="79"/>
      <c r="HD58" s="77"/>
      <c r="HE58" s="77"/>
      <c r="HF58" s="80">
        <f>IF($C58="",ROUND(MIN(1,IF(Input!$A$11="Weekly",HD58/(Formulas!$A$3*1),HD58/(Formulas!$A$3*2))),1),IF(TEXT(ISNUMBER($C58),"#####")="False",ROUND(MIN(1,IF(Input!$A$11="Weekly",HD58/(Formulas!$A$3*1),HD58/(Formulas!$A$3*2))),1),ROUND(MIN(1,IF(Input!$A$11="Weekly",HD58/(Formulas!$A$3*1),HD58/(Formulas!$A$3*2))),1)*$C58))</f>
        <v>0</v>
      </c>
      <c r="HG58" s="79"/>
      <c r="HH58" s="35"/>
      <c r="HI58" s="35">
        <f t="shared" si="0"/>
        <v>0</v>
      </c>
      <c r="HJ58" s="35"/>
      <c r="HK58" s="35">
        <f t="shared" si="1"/>
        <v>0</v>
      </c>
      <c r="HL58" s="35"/>
      <c r="HM58" s="35">
        <f t="shared" si="2"/>
        <v>0</v>
      </c>
      <c r="HN58" s="35"/>
      <c r="HO58" s="35">
        <f t="shared" si="3"/>
        <v>0</v>
      </c>
      <c r="HP58" s="35"/>
      <c r="HQ58" s="35"/>
      <c r="HR58" s="35"/>
      <c r="HS58" s="35"/>
      <c r="HT58" s="35"/>
    </row>
    <row r="59" spans="1:228" x14ac:dyDescent="0.25">
      <c r="B59" s="74"/>
      <c r="D59" s="77"/>
      <c r="E59" s="77"/>
      <c r="F59" s="80">
        <f>IF($C59="",ROUND(MIN(1,IF(Input!$A$11="Weekly",D59/(Formulas!$A$3*1),D59/(Formulas!$A$3*2))),1),IF(TEXT(ISNUMBER($C59),"#####")="False",ROUND(MIN(1,IF(Input!$A$11="Weekly",D59/(Formulas!$A$3*1),D59/(Formulas!$A$3*2))),1),ROUND(MIN(1,IF(Input!$A$11="Weekly",D59/(Formulas!$A$3*1),D59/(Formulas!$A$3*2))),1)*$C59))</f>
        <v>0</v>
      </c>
      <c r="G59" s="101"/>
      <c r="H59" s="77"/>
      <c r="I59" s="77"/>
      <c r="J59" s="80">
        <f>IF($C59="",ROUND(MIN(1,IF(Input!$A$11="Weekly",H59/(Formulas!$A$3*1),H59/(Formulas!$A$3*2))),1),IF(TEXT(ISNUMBER($C59),"#####")="False",ROUND(MIN(1,IF(Input!$A$11="Weekly",H59/(Formulas!$A$3*1),H59/(Formulas!$A$3*2))),1),ROUND(MIN(1,IF(Input!$A$11="Weekly",H59/(Formulas!$A$3*1),H59/(Formulas!$A$3*2))),1)*$C59))</f>
        <v>0</v>
      </c>
      <c r="K59" s="101"/>
      <c r="L59" s="77"/>
      <c r="M59" s="77"/>
      <c r="N59" s="80">
        <f>IF($C59="",ROUND(MIN(1,IF(Input!$A$11="Weekly",L59/(Formulas!$A$3*1),L59/(Formulas!$A$3*2))),1),IF(TEXT(ISNUMBER($C59),"#####")="False",ROUND(MIN(1,IF(Input!$A$11="Weekly",L59/(Formulas!$A$3*1),L59/(Formulas!$A$3*2))),1),ROUND(MIN(1,IF(Input!$A$11="Weekly",L59/(Formulas!$A$3*1),L59/(Formulas!$A$3*2))),1)*$C59))</f>
        <v>0</v>
      </c>
      <c r="O59" s="101"/>
      <c r="P59" s="77"/>
      <c r="Q59" s="77"/>
      <c r="R59" s="80">
        <f>IF($C59="",ROUND(MIN(1,IF(Input!$A$11="Weekly",P59/(Formulas!$A$3*1),P59/(Formulas!$A$3*2))),1),IF(TEXT(ISNUMBER($C59),"#####")="False",ROUND(MIN(1,IF(Input!$A$11="Weekly",P59/(Formulas!$A$3*1),P59/(Formulas!$A$3*2))),1),ROUND(MIN(1,IF(Input!$A$11="Weekly",P59/(Formulas!$A$3*1),P59/(Formulas!$A$3*2))),1)*$C59))</f>
        <v>0</v>
      </c>
      <c r="S59" s="101"/>
      <c r="T59" s="77"/>
      <c r="U59" s="77"/>
      <c r="V59" s="80">
        <f>IF($C59="",ROUND(MIN(1,IF(Input!$A$11="Weekly",T59/(Formulas!$A$3*1),T59/(Formulas!$A$3*2))),1),IF(TEXT(ISNUMBER($C59),"#####")="False",ROUND(MIN(1,IF(Input!$A$11="Weekly",T59/(Formulas!$A$3*1),T59/(Formulas!$A$3*2))),1),ROUND(MIN(1,IF(Input!$A$11="Weekly",T59/(Formulas!$A$3*1),T59/(Formulas!$A$3*2))),1)*$C59))</f>
        <v>0</v>
      </c>
      <c r="W59" s="79"/>
      <c r="X59" s="77"/>
      <c r="Y59" s="77"/>
      <c r="Z59" s="80">
        <f>IF($C59="",ROUND(MIN(1,IF(Input!$A$11="Weekly",X59/(Formulas!$A$3*1),X59/(Formulas!$A$3*2))),1),IF(TEXT(ISNUMBER($C59),"#####")="False",ROUND(MIN(1,IF(Input!$A$11="Weekly",X59/(Formulas!$A$3*1),X59/(Formulas!$A$3*2))),1),ROUND(MIN(1,IF(Input!$A$11="Weekly",X59/(Formulas!$A$3*1),X59/(Formulas!$A$3*2))),1)*$C59))</f>
        <v>0</v>
      </c>
      <c r="AA59" s="101"/>
      <c r="AB59" s="77"/>
      <c r="AC59" s="77"/>
      <c r="AD59" s="80">
        <f>IF($C59="",ROUND(MIN(1,IF(Input!$A$11="Weekly",AB59/(Formulas!$A$3*1),AB59/(Formulas!$A$3*2))),1),IF(TEXT(ISNUMBER($C59),"#####")="False",ROUND(MIN(1,IF(Input!$A$11="Weekly",AB59/(Formulas!$A$3*1),AB59/(Formulas!$A$3*2))),1),ROUND(MIN(1,IF(Input!$A$11="Weekly",AB59/(Formulas!$A$3*1),AB59/(Formulas!$A$3*2))),1)*$C59))</f>
        <v>0</v>
      </c>
      <c r="AE59" s="101"/>
      <c r="AF59" s="77"/>
      <c r="AG59" s="77"/>
      <c r="AH59" s="80">
        <f>IF($C59="",ROUND(MIN(1,IF(Input!$A$11="Weekly",AF59/(Formulas!$A$3*1),AF59/(Formulas!$A$3*2))),1),IF(TEXT(ISNUMBER($C59),"#####")="False",ROUND(MIN(1,IF(Input!$A$11="Weekly",AF59/(Formulas!$A$3*1),AF59/(Formulas!$A$3*2))),1),ROUND(MIN(1,IF(Input!$A$11="Weekly",AF59/(Formulas!$A$3*1),AF59/(Formulas!$A$3*2))),1)*$C59))</f>
        <v>0</v>
      </c>
      <c r="AI59" s="101"/>
      <c r="AJ59" s="77"/>
      <c r="AK59" s="77"/>
      <c r="AL59" s="80">
        <f>IF($C59="",ROUND(MIN(1,IF(Input!$A$11="Weekly",AJ59/(Formulas!$A$3*1),AJ59/(Formulas!$A$3*2))),1),IF(TEXT(ISNUMBER($C59),"#####")="False",ROUND(MIN(1,IF(Input!$A$11="Weekly",AJ59/(Formulas!$A$3*1),AJ59/(Formulas!$A$3*2))),1),ROUND(MIN(1,IF(Input!$A$11="Weekly",AJ59/(Formulas!$A$3*1),AJ59/(Formulas!$A$3*2))),1)*$C59))</f>
        <v>0</v>
      </c>
      <c r="AM59" s="79"/>
      <c r="AN59" s="77"/>
      <c r="AO59" s="77"/>
      <c r="AP59" s="80">
        <f>IF($C59="",ROUND(MIN(1,IF(Input!$A$11="Weekly",AN59/(Formulas!$A$3*1),AN59/(Formulas!$A$3*2))),1),IF(TEXT(ISNUMBER($C59),"#####")="False",ROUND(MIN(1,IF(Input!$A$11="Weekly",AN59/(Formulas!$A$3*1),AN59/(Formulas!$A$3*2))),1),ROUND(MIN(1,IF(Input!$A$11="Weekly",AN59/(Formulas!$A$3*1),AN59/(Formulas!$A$3*2))),1)*$C59))</f>
        <v>0</v>
      </c>
      <c r="AQ59" s="79"/>
      <c r="AR59" s="77"/>
      <c r="AS59" s="77"/>
      <c r="AT59" s="80">
        <f>IF($C59="",ROUND(MIN(1,IF(Input!$A$11="Weekly",AR59/(Formulas!$A$3*1),AR59/(Formulas!$A$3*2))),1),IF(TEXT(ISNUMBER($C59),"#####")="False",ROUND(MIN(1,IF(Input!$A$11="Weekly",AR59/(Formulas!$A$3*1),AR59/(Formulas!$A$3*2))),1),ROUND(MIN(1,IF(Input!$A$11="Weekly",AR59/(Formulas!$A$3*1),AR59/(Formulas!$A$3*2))),1)*$C59))</f>
        <v>0</v>
      </c>
      <c r="AU59" s="79"/>
      <c r="AV59" s="77"/>
      <c r="AW59" s="77"/>
      <c r="AX59" s="80">
        <f>IF($C59="",ROUND(MIN(1,IF(Input!$A$11="Weekly",AV59/(Formulas!$A$3*1),AV59/(Formulas!$A$3*2))),1),IF(TEXT(ISNUMBER($C59),"#####")="False",ROUND(MIN(1,IF(Input!$A$11="Weekly",AV59/(Formulas!$A$3*1),AV59/(Formulas!$A$3*2))),1),ROUND(MIN(1,IF(Input!$A$11="Weekly",AV59/(Formulas!$A$3*1),AV59/(Formulas!$A$3*2))),1)*$C59))</f>
        <v>0</v>
      </c>
      <c r="AY59" s="79"/>
      <c r="AZ59" s="77"/>
      <c r="BA59" s="77"/>
      <c r="BB59" s="80">
        <f>IF($C59="",ROUND(MIN(1,IF(Input!$A$11="Weekly",AZ59/(Formulas!$A$3*1),AZ59/(Formulas!$A$3*2))),1),IF(TEXT(ISNUMBER($C59),"#####")="False",ROUND(MIN(1,IF(Input!$A$11="Weekly",AZ59/(Formulas!$A$3*1),AZ59/(Formulas!$A$3*2))),1),ROUND(MIN(1,IF(Input!$A$11="Weekly",AZ59/(Formulas!$A$3*1),AZ59/(Formulas!$A$3*2))),1)*$C59))</f>
        <v>0</v>
      </c>
      <c r="BC59" s="79"/>
      <c r="BD59" s="77"/>
      <c r="BE59" s="77"/>
      <c r="BF59" s="80">
        <f>IF($C59="",ROUND(MIN(1,IF(Input!$A$11="Weekly",BD59/(Formulas!$A$3*1),BD59/(Formulas!$A$3*2))),1),IF(TEXT(ISNUMBER($C59),"#####")="False",ROUND(MIN(1,IF(Input!$A$11="Weekly",BD59/(Formulas!$A$3*1),BD59/(Formulas!$A$3*2))),1),ROUND(MIN(1,IF(Input!$A$11="Weekly",BD59/(Formulas!$A$3*1),BD59/(Formulas!$A$3*2))),1)*$C59))</f>
        <v>0</v>
      </c>
      <c r="BG59" s="79"/>
      <c r="BH59" s="77"/>
      <c r="BI59" s="77"/>
      <c r="BJ59" s="80">
        <f>IF($C59="",ROUND(MIN(1,IF(Input!$A$11="Weekly",BH59/(Formulas!$A$3*1),BH59/(Formulas!$A$3*2))),1),IF(TEXT(ISNUMBER($C59),"#####")="False",ROUND(MIN(1,IF(Input!$A$11="Weekly",BH59/(Formulas!$A$3*1),BH59/(Formulas!$A$3*2))),1),ROUND(MIN(1,IF(Input!$A$11="Weekly",BH59/(Formulas!$A$3*1),BH59/(Formulas!$A$3*2))),1)*$C59))</f>
        <v>0</v>
      </c>
      <c r="BK59" s="79"/>
      <c r="BL59" s="77"/>
      <c r="BM59" s="77"/>
      <c r="BN59" s="80">
        <f>IF($C59="",ROUND(MIN(1,IF(Input!$A$11="Weekly",BL59/(Formulas!$A$3*1),BL59/(Formulas!$A$3*2))),1),IF(TEXT(ISNUMBER($C59),"#####")="False",ROUND(MIN(1,IF(Input!$A$11="Weekly",BL59/(Formulas!$A$3*1),BL59/(Formulas!$A$3*2))),1),ROUND(MIN(1,IF(Input!$A$11="Weekly",BL59/(Formulas!$A$3*1),BL59/(Formulas!$A$3*2))),1)*$C59))</f>
        <v>0</v>
      </c>
      <c r="BO59" s="79"/>
      <c r="BP59" s="77"/>
      <c r="BQ59" s="77"/>
      <c r="BR59" s="80">
        <f>IF($C59="",ROUND(MIN(1,IF(Input!$A$11="Weekly",BP59/(Formulas!$A$3*1),BP59/(Formulas!$A$3*2))),1),IF(TEXT(ISNUMBER($C59),"#####")="False",ROUND(MIN(1,IF(Input!$A$11="Weekly",BP59/(Formulas!$A$3*1),BP59/(Formulas!$A$3*2))),1),ROUND(MIN(1,IF(Input!$A$11="Weekly",BP59/(Formulas!$A$3*1),BP59/(Formulas!$A$3*2))),1)*$C59))</f>
        <v>0</v>
      </c>
      <c r="BS59" s="79"/>
      <c r="BT59" s="77"/>
      <c r="BU59" s="77"/>
      <c r="BV59" s="80">
        <f>IF($C59="",ROUND(MIN(1,IF(Input!$A$11="Weekly",BT59/(Formulas!$A$3*1),BT59/(Formulas!$A$3*2))),1),IF(TEXT(ISNUMBER($C59),"#####")="False",ROUND(MIN(1,IF(Input!$A$11="Weekly",BT59/(Formulas!$A$3*1),BT59/(Formulas!$A$3*2))),1),ROUND(MIN(1,IF(Input!$A$11="Weekly",BT59/(Formulas!$A$3*1),BT59/(Formulas!$A$3*2))),1)*$C59))</f>
        <v>0</v>
      </c>
      <c r="BW59" s="79"/>
      <c r="BX59" s="77"/>
      <c r="BY59" s="77"/>
      <c r="BZ59" s="80">
        <f>IF($C59="",ROUND(MIN(1,IF(Input!$A$11="Weekly",BX59/(Formulas!$A$3*1),BX59/(Formulas!$A$3*2))),1),IF(TEXT(ISNUMBER($C59),"#####")="False",ROUND(MIN(1,IF(Input!$A$11="Weekly",BX59/(Formulas!$A$3*1),BX59/(Formulas!$A$3*2))),1),ROUND(MIN(1,IF(Input!$A$11="Weekly",BX59/(Formulas!$A$3*1),BX59/(Formulas!$A$3*2))),1)*$C59))</f>
        <v>0</v>
      </c>
      <c r="CA59" s="79"/>
      <c r="CB59" s="77"/>
      <c r="CC59" s="77"/>
      <c r="CD59" s="80">
        <f>IF($C59="",ROUND(MIN(1,IF(Input!$A$11="Weekly",CB59/(Formulas!$A$3*1),CB59/(Formulas!$A$3*2))),1),IF(TEXT(ISNUMBER($C59),"#####")="False",ROUND(MIN(1,IF(Input!$A$11="Weekly",CB59/(Formulas!$A$3*1),CB59/(Formulas!$A$3*2))),1),ROUND(MIN(1,IF(Input!$A$11="Weekly",CB59/(Formulas!$A$3*1),CB59/(Formulas!$A$3*2))),1)*$C59))</f>
        <v>0</v>
      </c>
      <c r="CE59" s="79"/>
      <c r="CF59" s="77"/>
      <c r="CG59" s="77"/>
      <c r="CH59" s="80">
        <f>IF($C59="",ROUND(MIN(1,IF(Input!$A$11="Weekly",CF59/(Formulas!$A$3*1),CF59/(Formulas!$A$3*2))),1),IF(TEXT(ISNUMBER($C59),"#####")="False",ROUND(MIN(1,IF(Input!$A$11="Weekly",CF59/(Formulas!$A$3*1),CF59/(Formulas!$A$3*2))),1),ROUND(MIN(1,IF(Input!$A$11="Weekly",CF59/(Formulas!$A$3*1),CF59/(Formulas!$A$3*2))),1)*$C59))</f>
        <v>0</v>
      </c>
      <c r="CI59" s="79"/>
      <c r="CJ59" s="77"/>
      <c r="CK59" s="77"/>
      <c r="CL59" s="80">
        <f>IF($C59="",ROUND(MIN(1,IF(Input!$A$11="Weekly",CJ59/(Formulas!$A$3*1),CJ59/(Formulas!$A$3*2))),1),IF(TEXT(ISNUMBER($C59),"#####")="False",ROUND(MIN(1,IF(Input!$A$11="Weekly",CJ59/(Formulas!$A$3*1),CJ59/(Formulas!$A$3*2))),1),ROUND(MIN(1,IF(Input!$A$11="Weekly",CJ59/(Formulas!$A$3*1),CJ59/(Formulas!$A$3*2))),1)*$C59))</f>
        <v>0</v>
      </c>
      <c r="CM59" s="79"/>
      <c r="CN59" s="77"/>
      <c r="CO59" s="77"/>
      <c r="CP59" s="80">
        <f>IF($C59="",ROUND(MIN(1,IF(Input!$A$11="Weekly",CN59/(Formulas!$A$3*1),CN59/(Formulas!$A$3*2))),1),IF(TEXT(ISNUMBER($C59),"#####")="False",ROUND(MIN(1,IF(Input!$A$11="Weekly",CN59/(Formulas!$A$3*1),CN59/(Formulas!$A$3*2))),1),ROUND(MIN(1,IF(Input!$A$11="Weekly",CN59/(Formulas!$A$3*1),CN59/(Formulas!$A$3*2))),1)*$C59))</f>
        <v>0</v>
      </c>
      <c r="CQ59" s="79"/>
      <c r="CR59" s="77"/>
      <c r="CS59" s="77"/>
      <c r="CT59" s="80">
        <f>IF($C59="",ROUND(MIN(1,IF(Input!$A$11="Weekly",CR59/(Formulas!$A$3*1),CR59/(Formulas!$A$3*2))),1),IF(TEXT(ISNUMBER($C59),"#####")="False",ROUND(MIN(1,IF(Input!$A$11="Weekly",CR59/(Formulas!$A$3*1),CR59/(Formulas!$A$3*2))),1),ROUND(MIN(1,IF(Input!$A$11="Weekly",CR59/(Formulas!$A$3*1),CR59/(Formulas!$A$3*2))),1)*$C59))</f>
        <v>0</v>
      </c>
      <c r="CU59" s="79"/>
      <c r="CV59" s="77"/>
      <c r="CW59" s="77"/>
      <c r="CX59" s="80">
        <f>IF($C59="",ROUND(MIN(1,IF(Input!$A$11="Weekly",CV59/(Formulas!$A$3*1),CV59/(Formulas!$A$3*2))),1),IF(TEXT(ISNUMBER($C59),"#####")="False",ROUND(MIN(1,IF(Input!$A$11="Weekly",CV59/(Formulas!$A$3*1),CV59/(Formulas!$A$3*2))),1),ROUND(MIN(1,IF(Input!$A$11="Weekly",CV59/(Formulas!$A$3*1),CV59/(Formulas!$A$3*2))),1)*$C59))</f>
        <v>0</v>
      </c>
      <c r="CY59" s="79"/>
      <c r="CZ59" s="77"/>
      <c r="DA59" s="77"/>
      <c r="DB59" s="80">
        <f>IF($C59="",ROUND(MIN(1,IF(Input!$A$11="Weekly",CZ59/(Formulas!$A$3*1),CZ59/(Formulas!$A$3*2))),1),IF(TEXT(ISNUMBER($C59),"#####")="False",ROUND(MIN(1,IF(Input!$A$11="Weekly",CZ59/(Formulas!$A$3*1),CZ59/(Formulas!$A$3*2))),1),ROUND(MIN(1,IF(Input!$A$11="Weekly",CZ59/(Formulas!$A$3*1),CZ59/(Formulas!$A$3*2))),1)*$C59))</f>
        <v>0</v>
      </c>
      <c r="DC59" s="79"/>
      <c r="DD59" s="77"/>
      <c r="DE59" s="77"/>
      <c r="DF59" s="80">
        <f>IF($C59="",ROUND(MIN(1,IF(Input!$A$11="Weekly",DD59/(Formulas!$A$3*1),DD59/(Formulas!$A$3*2))),1),IF(TEXT(ISNUMBER($C59),"#####")="False",ROUND(MIN(1,IF(Input!$A$11="Weekly",DD59/(Formulas!$A$3*1),DD59/(Formulas!$A$3*2))),1),ROUND(MIN(1,IF(Input!$A$11="Weekly",DD59/(Formulas!$A$3*1),DD59/(Formulas!$A$3*2))),1)*$C59))</f>
        <v>0</v>
      </c>
      <c r="DG59" s="79"/>
      <c r="DH59" s="77"/>
      <c r="DI59" s="77"/>
      <c r="DJ59" s="80">
        <f>IF($C59="",ROUND(MIN(1,IF(Input!$A$11="Weekly",DH59/(Formulas!$A$3*1),DH59/(Formulas!$A$3*2))),1),IF(TEXT(ISNUMBER($C59),"#####")="False",ROUND(MIN(1,IF(Input!$A$11="Weekly",DH59/(Formulas!$A$3*1),DH59/(Formulas!$A$3*2))),1),ROUND(MIN(1,IF(Input!$A$11="Weekly",DH59/(Formulas!$A$3*1),DH59/(Formulas!$A$3*2))),1)*$C59))</f>
        <v>0</v>
      </c>
      <c r="DK59" s="79"/>
      <c r="DL59" s="77"/>
      <c r="DM59" s="77"/>
      <c r="DN59" s="80">
        <f>IF($C59="",ROUND(MIN(1,IF(Input!$A$11="Weekly",DL59/(Formulas!$A$3*1),DL59/(Formulas!$A$3*2))),1),IF(TEXT(ISNUMBER($C59),"#####")="False",ROUND(MIN(1,IF(Input!$A$11="Weekly",DL59/(Formulas!$A$3*1),DL59/(Formulas!$A$3*2))),1),ROUND(MIN(1,IF(Input!$A$11="Weekly",DL59/(Formulas!$A$3*1),DL59/(Formulas!$A$3*2))),1)*$C59))</f>
        <v>0</v>
      </c>
      <c r="DO59" s="79"/>
      <c r="DP59" s="77"/>
      <c r="DQ59" s="77"/>
      <c r="DR59" s="80">
        <f>IF($C59="",ROUND(MIN(1,IF(Input!$A$11="Weekly",DP59/(Formulas!$A$3*1),DP59/(Formulas!$A$3*2))),1),IF(TEXT(ISNUMBER($C59),"#####")="False",ROUND(MIN(1,IF(Input!$A$11="Weekly",DP59/(Formulas!$A$3*1),DP59/(Formulas!$A$3*2))),1),ROUND(MIN(1,IF(Input!$A$11="Weekly",DP59/(Formulas!$A$3*1),DP59/(Formulas!$A$3*2))),1)*$C59))</f>
        <v>0</v>
      </c>
      <c r="DS59" s="79"/>
      <c r="DT59" s="77"/>
      <c r="DU59" s="77"/>
      <c r="DV59" s="80">
        <f>IF($C59="",ROUND(MIN(1,IF(Input!$A$11="Weekly",DT59/(Formulas!$A$3*1),DT59/(Formulas!$A$3*2))),1),IF(TEXT(ISNUMBER($C59),"#####")="False",ROUND(MIN(1,IF(Input!$A$11="Weekly",DT59/(Formulas!$A$3*1),DT59/(Formulas!$A$3*2))),1),ROUND(MIN(1,IF(Input!$A$11="Weekly",DT59/(Formulas!$A$3*1),DT59/(Formulas!$A$3*2))),1)*$C59))</f>
        <v>0</v>
      </c>
      <c r="DW59" s="79"/>
      <c r="DX59" s="77"/>
      <c r="DY59" s="77"/>
      <c r="DZ59" s="80">
        <f>IF($C59="",ROUND(MIN(1,IF(Input!$A$11="Weekly",DX59/(Formulas!$A$3*1),DX59/(Formulas!$A$3*2))),1),IF(TEXT(ISNUMBER($C59),"#####")="False",ROUND(MIN(1,IF(Input!$A$11="Weekly",DX59/(Formulas!$A$3*1),DX59/(Formulas!$A$3*2))),1),ROUND(MIN(1,IF(Input!$A$11="Weekly",DX59/(Formulas!$A$3*1),DX59/(Formulas!$A$3*2))),1)*$C59))</f>
        <v>0</v>
      </c>
      <c r="EA59" s="79"/>
      <c r="EB59" s="77"/>
      <c r="EC59" s="77"/>
      <c r="ED59" s="80">
        <f>IF($C59="",ROUND(MIN(1,IF(Input!$A$11="Weekly",EB59/(Formulas!$A$3*1),EB59/(Formulas!$A$3*2))),1),IF(TEXT(ISNUMBER($C59),"#####")="False",ROUND(MIN(1,IF(Input!$A$11="Weekly",EB59/(Formulas!$A$3*1),EB59/(Formulas!$A$3*2))),1),ROUND(MIN(1,IF(Input!$A$11="Weekly",EB59/(Formulas!$A$3*1),EB59/(Formulas!$A$3*2))),1)*$C59))</f>
        <v>0</v>
      </c>
      <c r="EE59" s="79"/>
      <c r="EF59" s="77"/>
      <c r="EG59" s="77"/>
      <c r="EH59" s="80">
        <f>IF($C59="",ROUND(MIN(1,IF(Input!$A$11="Weekly",EF59/(Formulas!$A$3*1),EF59/(Formulas!$A$3*2))),1),IF(TEXT(ISNUMBER($C59),"#####")="False",ROUND(MIN(1,IF(Input!$A$11="Weekly",EF59/(Formulas!$A$3*1),EF59/(Formulas!$A$3*2))),1),ROUND(MIN(1,IF(Input!$A$11="Weekly",EF59/(Formulas!$A$3*1),EF59/(Formulas!$A$3*2))),1)*$C59))</f>
        <v>0</v>
      </c>
      <c r="EI59" s="79"/>
      <c r="EJ59" s="77"/>
      <c r="EK59" s="77"/>
      <c r="EL59" s="80">
        <f>IF($C59="",ROUND(MIN(1,IF(Input!$A$11="Weekly",EJ59/(Formulas!$A$3*1),EJ59/(Formulas!$A$3*2))),1),IF(TEXT(ISNUMBER($C59),"#####")="False",ROUND(MIN(1,IF(Input!$A$11="Weekly",EJ59/(Formulas!$A$3*1),EJ59/(Formulas!$A$3*2))),1),ROUND(MIN(1,IF(Input!$A$11="Weekly",EJ59/(Formulas!$A$3*1),EJ59/(Formulas!$A$3*2))),1)*$C59))</f>
        <v>0</v>
      </c>
      <c r="EM59" s="79"/>
      <c r="EN59" s="77"/>
      <c r="EO59" s="77"/>
      <c r="EP59" s="80">
        <f>IF($C59="",ROUND(MIN(1,IF(Input!$A$11="Weekly",EN59/(Formulas!$A$3*1),EN59/(Formulas!$A$3*2))),1),IF(TEXT(ISNUMBER($C59),"#####")="False",ROUND(MIN(1,IF(Input!$A$11="Weekly",EN59/(Formulas!$A$3*1),EN59/(Formulas!$A$3*2))),1),ROUND(MIN(1,IF(Input!$A$11="Weekly",EN59/(Formulas!$A$3*1),EN59/(Formulas!$A$3*2))),1)*$C59))</f>
        <v>0</v>
      </c>
      <c r="EQ59" s="79"/>
      <c r="ER59" s="77"/>
      <c r="ES59" s="77"/>
      <c r="ET59" s="80">
        <f>IF($C59="",ROUND(MIN(1,IF(Input!$A$11="Weekly",ER59/(Formulas!$A$3*1),ER59/(Formulas!$A$3*2))),1),IF(TEXT(ISNUMBER($C59),"#####")="False",ROUND(MIN(1,IF(Input!$A$11="Weekly",ER59/(Formulas!$A$3*1),ER59/(Formulas!$A$3*2))),1),ROUND(MIN(1,IF(Input!$A$11="Weekly",ER59/(Formulas!$A$3*1),ER59/(Formulas!$A$3*2))),1)*$C59))</f>
        <v>0</v>
      </c>
      <c r="EU59" s="79"/>
      <c r="EV59" s="77"/>
      <c r="EW59" s="77"/>
      <c r="EX59" s="80">
        <f>IF($C59="",ROUND(MIN(1,IF(Input!$A$11="Weekly",EV59/(Formulas!$A$3*1),EV59/(Formulas!$A$3*2))),1),IF(TEXT(ISNUMBER($C59),"#####")="False",ROUND(MIN(1,IF(Input!$A$11="Weekly",EV59/(Formulas!$A$3*1),EV59/(Formulas!$A$3*2))),1),ROUND(MIN(1,IF(Input!$A$11="Weekly",EV59/(Formulas!$A$3*1),EV59/(Formulas!$A$3*2))),1)*$C59))</f>
        <v>0</v>
      </c>
      <c r="EY59" s="79"/>
      <c r="EZ59" s="77"/>
      <c r="FA59" s="77"/>
      <c r="FB59" s="80">
        <f>IF($C59="",ROUND(MIN(1,IF(Input!$A$11="Weekly",EZ59/(Formulas!$A$3*1),EZ59/(Formulas!$A$3*2))),1),IF(TEXT(ISNUMBER($C59),"#####")="False",ROUND(MIN(1,IF(Input!$A$11="Weekly",EZ59/(Formulas!$A$3*1),EZ59/(Formulas!$A$3*2))),1),ROUND(MIN(1,IF(Input!$A$11="Weekly",EZ59/(Formulas!$A$3*1),EZ59/(Formulas!$A$3*2))),1)*$C59))</f>
        <v>0</v>
      </c>
      <c r="FC59" s="79"/>
      <c r="FD59" s="77"/>
      <c r="FE59" s="77"/>
      <c r="FF59" s="80">
        <f>IF($C59="",ROUND(MIN(1,IF(Input!$A$11="Weekly",FD59/(Formulas!$A$3*1),FD59/(Formulas!$A$3*2))),1),IF(TEXT(ISNUMBER($C59),"#####")="False",ROUND(MIN(1,IF(Input!$A$11="Weekly",FD59/(Formulas!$A$3*1),FD59/(Formulas!$A$3*2))),1),ROUND(MIN(1,IF(Input!$A$11="Weekly",FD59/(Formulas!$A$3*1),FD59/(Formulas!$A$3*2))),1)*$C59))</f>
        <v>0</v>
      </c>
      <c r="FG59" s="79"/>
      <c r="FH59" s="77"/>
      <c r="FI59" s="77"/>
      <c r="FJ59" s="80">
        <f>IF($C59="",ROUND(MIN(1,IF(Input!$A$11="Weekly",FH59/(Formulas!$A$3*1),FH59/(Formulas!$A$3*2))),1),IF(TEXT(ISNUMBER($C59),"#####")="False",ROUND(MIN(1,IF(Input!$A$11="Weekly",FH59/(Formulas!$A$3*1),FH59/(Formulas!$A$3*2))),1),ROUND(MIN(1,IF(Input!$A$11="Weekly",FH59/(Formulas!$A$3*1),FH59/(Formulas!$A$3*2))),1)*$C59))</f>
        <v>0</v>
      </c>
      <c r="FK59" s="79"/>
      <c r="FL59" s="77"/>
      <c r="FM59" s="77"/>
      <c r="FN59" s="80">
        <f>IF($C59="",ROUND(MIN(1,IF(Input!$A$11="Weekly",FL59/(Formulas!$A$3*1),FL59/(Formulas!$A$3*2))),1),IF(TEXT(ISNUMBER($C59),"#####")="False",ROUND(MIN(1,IF(Input!$A$11="Weekly",FL59/(Formulas!$A$3*1),FL59/(Formulas!$A$3*2))),1),ROUND(MIN(1,IF(Input!$A$11="Weekly",FL59/(Formulas!$A$3*1),FL59/(Formulas!$A$3*2))),1)*$C59))</f>
        <v>0</v>
      </c>
      <c r="FO59" s="79"/>
      <c r="FP59" s="77"/>
      <c r="FQ59" s="77"/>
      <c r="FR59" s="80">
        <f>IF($C59="",ROUND(MIN(1,IF(Input!$A$11="Weekly",FP59/(Formulas!$A$3*1),FP59/(Formulas!$A$3*2))),1),IF(TEXT(ISNUMBER($C59),"#####")="False",ROUND(MIN(1,IF(Input!$A$11="Weekly",FP59/(Formulas!$A$3*1),FP59/(Formulas!$A$3*2))),1),ROUND(MIN(1,IF(Input!$A$11="Weekly",FP59/(Formulas!$A$3*1),FP59/(Formulas!$A$3*2))),1)*$C59))</f>
        <v>0</v>
      </c>
      <c r="FS59" s="79"/>
      <c r="FT59" s="77"/>
      <c r="FU59" s="77"/>
      <c r="FV59" s="80">
        <f>IF($C59="",ROUND(MIN(1,IF(Input!$A$11="Weekly",FT59/(Formulas!$A$3*1),FT59/(Formulas!$A$3*2))),1),IF(TEXT(ISNUMBER($C59),"#####")="False",ROUND(MIN(1,IF(Input!$A$11="Weekly",FT59/(Formulas!$A$3*1),FT59/(Formulas!$A$3*2))),1),ROUND(MIN(1,IF(Input!$A$11="Weekly",FT59/(Formulas!$A$3*1),FT59/(Formulas!$A$3*2))),1)*$C59))</f>
        <v>0</v>
      </c>
      <c r="FW59" s="79"/>
      <c r="FX59" s="77"/>
      <c r="FY59" s="77"/>
      <c r="FZ59" s="80">
        <f>IF($C59="",ROUND(MIN(1,IF(Input!$A$11="Weekly",FX59/(Formulas!$A$3*1),FX59/(Formulas!$A$3*2))),1),IF(TEXT(ISNUMBER($C59),"#####")="False",ROUND(MIN(1,IF(Input!$A$11="Weekly",FX59/(Formulas!$A$3*1),FX59/(Formulas!$A$3*2))),1),ROUND(MIN(1,IF(Input!$A$11="Weekly",FX59/(Formulas!$A$3*1),FX59/(Formulas!$A$3*2))),1)*$C59))</f>
        <v>0</v>
      </c>
      <c r="GA59" s="79"/>
      <c r="GB59" s="77"/>
      <c r="GC59" s="77"/>
      <c r="GD59" s="80">
        <f>IF($C59="",ROUND(MIN(1,IF(Input!$A$11="Weekly",GB59/(Formulas!$A$3*1),GB59/(Formulas!$A$3*2))),1),IF(TEXT(ISNUMBER($C59),"#####")="False",ROUND(MIN(1,IF(Input!$A$11="Weekly",GB59/(Formulas!$A$3*1),GB59/(Formulas!$A$3*2))),1),ROUND(MIN(1,IF(Input!$A$11="Weekly",GB59/(Formulas!$A$3*1),GB59/(Formulas!$A$3*2))),1)*$C59))</f>
        <v>0</v>
      </c>
      <c r="GE59" s="79"/>
      <c r="GF59" s="77"/>
      <c r="GG59" s="77"/>
      <c r="GH59" s="80">
        <f>IF($C59="",ROUND(MIN(1,IF(Input!$A$11="Weekly",GF59/(Formulas!$A$3*1),GF59/(Formulas!$A$3*2))),1),IF(TEXT(ISNUMBER($C59),"#####")="False",ROUND(MIN(1,IF(Input!$A$11="Weekly",GF59/(Formulas!$A$3*1),GF59/(Formulas!$A$3*2))),1),ROUND(MIN(1,IF(Input!$A$11="Weekly",GF59/(Formulas!$A$3*1),GF59/(Formulas!$A$3*2))),1)*$C59))</f>
        <v>0</v>
      </c>
      <c r="GI59" s="79"/>
      <c r="GJ59" s="77"/>
      <c r="GK59" s="77"/>
      <c r="GL59" s="80">
        <f>IF($C59="",ROUND(MIN(1,IF(Input!$A$11="Weekly",GJ59/(Formulas!$A$3*1),GJ59/(Formulas!$A$3*2))),1),IF(TEXT(ISNUMBER($C59),"#####")="False",ROUND(MIN(1,IF(Input!$A$11="Weekly",GJ59/(Formulas!$A$3*1),GJ59/(Formulas!$A$3*2))),1),ROUND(MIN(1,IF(Input!$A$11="Weekly",GJ59/(Formulas!$A$3*1),GJ59/(Formulas!$A$3*2))),1)*$C59))</f>
        <v>0</v>
      </c>
      <c r="GM59" s="79"/>
      <c r="GN59" s="77"/>
      <c r="GO59" s="77"/>
      <c r="GP59" s="80">
        <f>IF($C59="",ROUND(MIN(1,IF(Input!$A$11="Weekly",GN59/(Formulas!$A$3*1),GN59/(Formulas!$A$3*2))),1),IF(TEXT(ISNUMBER($C59),"#####")="False",ROUND(MIN(1,IF(Input!$A$11="Weekly",GN59/(Formulas!$A$3*1),GN59/(Formulas!$A$3*2))),1),ROUND(MIN(1,IF(Input!$A$11="Weekly",GN59/(Formulas!$A$3*1),GN59/(Formulas!$A$3*2))),1)*$C59))</f>
        <v>0</v>
      </c>
      <c r="GQ59" s="79"/>
      <c r="GR59" s="77"/>
      <c r="GS59" s="77"/>
      <c r="GT59" s="80">
        <f>IF($C59="",ROUND(MIN(1,IF(Input!$A$11="Weekly",GR59/(Formulas!$A$3*1),GR59/(Formulas!$A$3*2))),1),IF(TEXT(ISNUMBER($C59),"#####")="False",ROUND(MIN(1,IF(Input!$A$11="Weekly",GR59/(Formulas!$A$3*1),GR59/(Formulas!$A$3*2))),1),ROUND(MIN(1,IF(Input!$A$11="Weekly",GR59/(Formulas!$A$3*1),GR59/(Formulas!$A$3*2))),1)*$C59))</f>
        <v>0</v>
      </c>
      <c r="GU59" s="79"/>
      <c r="GV59" s="77"/>
      <c r="GW59" s="77"/>
      <c r="GX59" s="80">
        <f>IF($C59="",ROUND(MIN(1,IF(Input!$A$11="Weekly",GV59/(Formulas!$A$3*1),GV59/(Formulas!$A$3*2))),1),IF(TEXT(ISNUMBER($C59),"#####")="False",ROUND(MIN(1,IF(Input!$A$11="Weekly",GV59/(Formulas!$A$3*1),GV59/(Formulas!$A$3*2))),1),ROUND(MIN(1,IF(Input!$A$11="Weekly",GV59/(Formulas!$A$3*1),GV59/(Formulas!$A$3*2))),1)*$C59))</f>
        <v>0</v>
      </c>
      <c r="GY59" s="79"/>
      <c r="GZ59" s="77"/>
      <c r="HA59" s="77"/>
      <c r="HB59" s="80">
        <f>IF($C59="",ROUND(MIN(1,IF(Input!$A$11="Weekly",GZ59/(Formulas!$A$3*1),GZ59/(Formulas!$A$3*2))),1),IF(TEXT(ISNUMBER($C59),"#####")="False",ROUND(MIN(1,IF(Input!$A$11="Weekly",GZ59/(Formulas!$A$3*1),GZ59/(Formulas!$A$3*2))),1),ROUND(MIN(1,IF(Input!$A$11="Weekly",GZ59/(Formulas!$A$3*1),GZ59/(Formulas!$A$3*2))),1)*$C59))</f>
        <v>0</v>
      </c>
      <c r="HC59" s="79"/>
      <c r="HD59" s="77"/>
      <c r="HE59" s="77"/>
      <c r="HF59" s="80">
        <f>IF($C59="",ROUND(MIN(1,IF(Input!$A$11="Weekly",HD59/(Formulas!$A$3*1),HD59/(Formulas!$A$3*2))),1),IF(TEXT(ISNUMBER($C59),"#####")="False",ROUND(MIN(1,IF(Input!$A$11="Weekly",HD59/(Formulas!$A$3*1),HD59/(Formulas!$A$3*2))),1),ROUND(MIN(1,IF(Input!$A$11="Weekly",HD59/(Formulas!$A$3*1),HD59/(Formulas!$A$3*2))),1)*$C59))</f>
        <v>0</v>
      </c>
      <c r="HG59" s="79"/>
      <c r="HH59" s="35"/>
      <c r="HI59" s="35">
        <f t="shared" si="0"/>
        <v>0</v>
      </c>
      <c r="HJ59" s="35"/>
      <c r="HK59" s="35">
        <f t="shared" si="1"/>
        <v>0</v>
      </c>
      <c r="HL59" s="35"/>
      <c r="HM59" s="35">
        <f t="shared" si="2"/>
        <v>0</v>
      </c>
      <c r="HN59" s="35"/>
      <c r="HO59" s="35">
        <f t="shared" si="3"/>
        <v>0</v>
      </c>
      <c r="HP59" s="35"/>
      <c r="HQ59" s="35"/>
      <c r="HR59" s="35"/>
      <c r="HS59" s="35"/>
      <c r="HT59" s="35"/>
    </row>
    <row r="60" spans="1:228" x14ac:dyDescent="0.25">
      <c r="B60" s="74"/>
      <c r="D60" s="77"/>
      <c r="E60" s="77"/>
      <c r="F60" s="80">
        <f>IF($C60="",ROUND(MIN(1,IF(Input!$A$11="Weekly",D60/(Formulas!$A$3*1),D60/(Formulas!$A$3*2))),1),IF(TEXT(ISNUMBER($C60),"#####")="False",ROUND(MIN(1,IF(Input!$A$11="Weekly",D60/(Formulas!$A$3*1),D60/(Formulas!$A$3*2))),1),ROUND(MIN(1,IF(Input!$A$11="Weekly",D60/(Formulas!$A$3*1),D60/(Formulas!$A$3*2))),1)*$C60))</f>
        <v>0</v>
      </c>
      <c r="G60" s="101"/>
      <c r="H60" s="77"/>
      <c r="I60" s="77"/>
      <c r="J60" s="80">
        <f>IF($C60="",ROUND(MIN(1,IF(Input!$A$11="Weekly",H60/(Formulas!$A$3*1),H60/(Formulas!$A$3*2))),1),IF(TEXT(ISNUMBER($C60),"#####")="False",ROUND(MIN(1,IF(Input!$A$11="Weekly",H60/(Formulas!$A$3*1),H60/(Formulas!$A$3*2))),1),ROUND(MIN(1,IF(Input!$A$11="Weekly",H60/(Formulas!$A$3*1),H60/(Formulas!$A$3*2))),1)*$C60))</f>
        <v>0</v>
      </c>
      <c r="K60" s="101"/>
      <c r="L60" s="77"/>
      <c r="M60" s="77"/>
      <c r="N60" s="80">
        <f>IF($C60="",ROUND(MIN(1,IF(Input!$A$11="Weekly",L60/(Formulas!$A$3*1),L60/(Formulas!$A$3*2))),1),IF(TEXT(ISNUMBER($C60),"#####")="False",ROUND(MIN(1,IF(Input!$A$11="Weekly",L60/(Formulas!$A$3*1),L60/(Formulas!$A$3*2))),1),ROUND(MIN(1,IF(Input!$A$11="Weekly",L60/(Formulas!$A$3*1),L60/(Formulas!$A$3*2))),1)*$C60))</f>
        <v>0</v>
      </c>
      <c r="O60" s="101"/>
      <c r="P60" s="77"/>
      <c r="Q60" s="77"/>
      <c r="R60" s="80">
        <f>IF($C60="",ROUND(MIN(1,IF(Input!$A$11="Weekly",P60/(Formulas!$A$3*1),P60/(Formulas!$A$3*2))),1),IF(TEXT(ISNUMBER($C60),"#####")="False",ROUND(MIN(1,IF(Input!$A$11="Weekly",P60/(Formulas!$A$3*1),P60/(Formulas!$A$3*2))),1),ROUND(MIN(1,IF(Input!$A$11="Weekly",P60/(Formulas!$A$3*1),P60/(Formulas!$A$3*2))),1)*$C60))</f>
        <v>0</v>
      </c>
      <c r="S60" s="101"/>
      <c r="T60" s="77"/>
      <c r="U60" s="77"/>
      <c r="V60" s="80">
        <f>IF($C60="",ROUND(MIN(1,IF(Input!$A$11="Weekly",T60/(Formulas!$A$3*1),T60/(Formulas!$A$3*2))),1),IF(TEXT(ISNUMBER($C60),"#####")="False",ROUND(MIN(1,IF(Input!$A$11="Weekly",T60/(Formulas!$A$3*1),T60/(Formulas!$A$3*2))),1),ROUND(MIN(1,IF(Input!$A$11="Weekly",T60/(Formulas!$A$3*1),T60/(Formulas!$A$3*2))),1)*$C60))</f>
        <v>0</v>
      </c>
      <c r="W60" s="79"/>
      <c r="X60" s="77"/>
      <c r="Y60" s="77"/>
      <c r="Z60" s="80">
        <f>IF($C60="",ROUND(MIN(1,IF(Input!$A$11="Weekly",X60/(Formulas!$A$3*1),X60/(Formulas!$A$3*2))),1),IF(TEXT(ISNUMBER($C60),"#####")="False",ROUND(MIN(1,IF(Input!$A$11="Weekly",X60/(Formulas!$A$3*1),X60/(Formulas!$A$3*2))),1),ROUND(MIN(1,IF(Input!$A$11="Weekly",X60/(Formulas!$A$3*1),X60/(Formulas!$A$3*2))),1)*$C60))</f>
        <v>0</v>
      </c>
      <c r="AA60" s="101"/>
      <c r="AB60" s="77"/>
      <c r="AC60" s="77"/>
      <c r="AD60" s="80">
        <f>IF($C60="",ROUND(MIN(1,IF(Input!$A$11="Weekly",AB60/(Formulas!$A$3*1),AB60/(Formulas!$A$3*2))),1),IF(TEXT(ISNUMBER($C60),"#####")="False",ROUND(MIN(1,IF(Input!$A$11="Weekly",AB60/(Formulas!$A$3*1),AB60/(Formulas!$A$3*2))),1),ROUND(MIN(1,IF(Input!$A$11="Weekly",AB60/(Formulas!$A$3*1),AB60/(Formulas!$A$3*2))),1)*$C60))</f>
        <v>0</v>
      </c>
      <c r="AE60" s="101"/>
      <c r="AF60" s="77"/>
      <c r="AG60" s="77"/>
      <c r="AH60" s="80">
        <f>IF($C60="",ROUND(MIN(1,IF(Input!$A$11="Weekly",AF60/(Formulas!$A$3*1),AF60/(Formulas!$A$3*2))),1),IF(TEXT(ISNUMBER($C60),"#####")="False",ROUND(MIN(1,IF(Input!$A$11="Weekly",AF60/(Formulas!$A$3*1),AF60/(Formulas!$A$3*2))),1),ROUND(MIN(1,IF(Input!$A$11="Weekly",AF60/(Formulas!$A$3*1),AF60/(Formulas!$A$3*2))),1)*$C60))</f>
        <v>0</v>
      </c>
      <c r="AI60" s="101"/>
      <c r="AJ60" s="77"/>
      <c r="AK60" s="77"/>
      <c r="AL60" s="80">
        <f>IF($C60="",ROUND(MIN(1,IF(Input!$A$11="Weekly",AJ60/(Formulas!$A$3*1),AJ60/(Formulas!$A$3*2))),1),IF(TEXT(ISNUMBER($C60),"#####")="False",ROUND(MIN(1,IF(Input!$A$11="Weekly",AJ60/(Formulas!$A$3*1),AJ60/(Formulas!$A$3*2))),1),ROUND(MIN(1,IF(Input!$A$11="Weekly",AJ60/(Formulas!$A$3*1),AJ60/(Formulas!$A$3*2))),1)*$C60))</f>
        <v>0</v>
      </c>
      <c r="AM60" s="79"/>
      <c r="AN60" s="77"/>
      <c r="AO60" s="77"/>
      <c r="AP60" s="80">
        <f>IF($C60="",ROUND(MIN(1,IF(Input!$A$11="Weekly",AN60/(Formulas!$A$3*1),AN60/(Formulas!$A$3*2))),1),IF(TEXT(ISNUMBER($C60),"#####")="False",ROUND(MIN(1,IF(Input!$A$11="Weekly",AN60/(Formulas!$A$3*1),AN60/(Formulas!$A$3*2))),1),ROUND(MIN(1,IF(Input!$A$11="Weekly",AN60/(Formulas!$A$3*1),AN60/(Formulas!$A$3*2))),1)*$C60))</f>
        <v>0</v>
      </c>
      <c r="AQ60" s="79"/>
      <c r="AR60" s="77"/>
      <c r="AS60" s="77"/>
      <c r="AT60" s="80">
        <f>IF($C60="",ROUND(MIN(1,IF(Input!$A$11="Weekly",AR60/(Formulas!$A$3*1),AR60/(Formulas!$A$3*2))),1),IF(TEXT(ISNUMBER($C60),"#####")="False",ROUND(MIN(1,IF(Input!$A$11="Weekly",AR60/(Formulas!$A$3*1),AR60/(Formulas!$A$3*2))),1),ROUND(MIN(1,IF(Input!$A$11="Weekly",AR60/(Formulas!$A$3*1),AR60/(Formulas!$A$3*2))),1)*$C60))</f>
        <v>0</v>
      </c>
      <c r="AU60" s="79"/>
      <c r="AV60" s="77"/>
      <c r="AW60" s="77"/>
      <c r="AX60" s="80">
        <f>IF($C60="",ROUND(MIN(1,IF(Input!$A$11="Weekly",AV60/(Formulas!$A$3*1),AV60/(Formulas!$A$3*2))),1),IF(TEXT(ISNUMBER($C60),"#####")="False",ROUND(MIN(1,IF(Input!$A$11="Weekly",AV60/(Formulas!$A$3*1),AV60/(Formulas!$A$3*2))),1),ROUND(MIN(1,IF(Input!$A$11="Weekly",AV60/(Formulas!$A$3*1),AV60/(Formulas!$A$3*2))),1)*$C60))</f>
        <v>0</v>
      </c>
      <c r="AY60" s="79"/>
      <c r="AZ60" s="77"/>
      <c r="BA60" s="77"/>
      <c r="BB60" s="80">
        <f>IF($C60="",ROUND(MIN(1,IF(Input!$A$11="Weekly",AZ60/(Formulas!$A$3*1),AZ60/(Formulas!$A$3*2))),1),IF(TEXT(ISNUMBER($C60),"#####")="False",ROUND(MIN(1,IF(Input!$A$11="Weekly",AZ60/(Formulas!$A$3*1),AZ60/(Formulas!$A$3*2))),1),ROUND(MIN(1,IF(Input!$A$11="Weekly",AZ60/(Formulas!$A$3*1),AZ60/(Formulas!$A$3*2))),1)*$C60))</f>
        <v>0</v>
      </c>
      <c r="BC60" s="79"/>
      <c r="BD60" s="77"/>
      <c r="BE60" s="77"/>
      <c r="BF60" s="80">
        <f>IF($C60="",ROUND(MIN(1,IF(Input!$A$11="Weekly",BD60/(Formulas!$A$3*1),BD60/(Formulas!$A$3*2))),1),IF(TEXT(ISNUMBER($C60),"#####")="False",ROUND(MIN(1,IF(Input!$A$11="Weekly",BD60/(Formulas!$A$3*1),BD60/(Formulas!$A$3*2))),1),ROUND(MIN(1,IF(Input!$A$11="Weekly",BD60/(Formulas!$A$3*1),BD60/(Formulas!$A$3*2))),1)*$C60))</f>
        <v>0</v>
      </c>
      <c r="BG60" s="79"/>
      <c r="BH60" s="77"/>
      <c r="BI60" s="77"/>
      <c r="BJ60" s="80">
        <f>IF($C60="",ROUND(MIN(1,IF(Input!$A$11="Weekly",BH60/(Formulas!$A$3*1),BH60/(Formulas!$A$3*2))),1),IF(TEXT(ISNUMBER($C60),"#####")="False",ROUND(MIN(1,IF(Input!$A$11="Weekly",BH60/(Formulas!$A$3*1),BH60/(Formulas!$A$3*2))),1),ROUND(MIN(1,IF(Input!$A$11="Weekly",BH60/(Formulas!$A$3*1),BH60/(Formulas!$A$3*2))),1)*$C60))</f>
        <v>0</v>
      </c>
      <c r="BK60" s="79"/>
      <c r="BL60" s="77"/>
      <c r="BM60" s="77"/>
      <c r="BN60" s="80">
        <f>IF($C60="",ROUND(MIN(1,IF(Input!$A$11="Weekly",BL60/(Formulas!$A$3*1),BL60/(Formulas!$A$3*2))),1),IF(TEXT(ISNUMBER($C60),"#####")="False",ROUND(MIN(1,IF(Input!$A$11="Weekly",BL60/(Formulas!$A$3*1),BL60/(Formulas!$A$3*2))),1),ROUND(MIN(1,IF(Input!$A$11="Weekly",BL60/(Formulas!$A$3*1),BL60/(Formulas!$A$3*2))),1)*$C60))</f>
        <v>0</v>
      </c>
      <c r="BO60" s="79"/>
      <c r="BP60" s="77"/>
      <c r="BQ60" s="77"/>
      <c r="BR60" s="80">
        <f>IF($C60="",ROUND(MIN(1,IF(Input!$A$11="Weekly",BP60/(Formulas!$A$3*1),BP60/(Formulas!$A$3*2))),1),IF(TEXT(ISNUMBER($C60),"#####")="False",ROUND(MIN(1,IF(Input!$A$11="Weekly",BP60/(Formulas!$A$3*1),BP60/(Formulas!$A$3*2))),1),ROUND(MIN(1,IF(Input!$A$11="Weekly",BP60/(Formulas!$A$3*1),BP60/(Formulas!$A$3*2))),1)*$C60))</f>
        <v>0</v>
      </c>
      <c r="BS60" s="79"/>
      <c r="BT60" s="77"/>
      <c r="BU60" s="77"/>
      <c r="BV60" s="80">
        <f>IF($C60="",ROUND(MIN(1,IF(Input!$A$11="Weekly",BT60/(Formulas!$A$3*1),BT60/(Formulas!$A$3*2))),1),IF(TEXT(ISNUMBER($C60),"#####")="False",ROUND(MIN(1,IF(Input!$A$11="Weekly",BT60/(Formulas!$A$3*1),BT60/(Formulas!$A$3*2))),1),ROUND(MIN(1,IF(Input!$A$11="Weekly",BT60/(Formulas!$A$3*1),BT60/(Formulas!$A$3*2))),1)*$C60))</f>
        <v>0</v>
      </c>
      <c r="BW60" s="79"/>
      <c r="BX60" s="77"/>
      <c r="BY60" s="77"/>
      <c r="BZ60" s="80">
        <f>IF($C60="",ROUND(MIN(1,IF(Input!$A$11="Weekly",BX60/(Formulas!$A$3*1),BX60/(Formulas!$A$3*2))),1),IF(TEXT(ISNUMBER($C60),"#####")="False",ROUND(MIN(1,IF(Input!$A$11="Weekly",BX60/(Formulas!$A$3*1),BX60/(Formulas!$A$3*2))),1),ROUND(MIN(1,IF(Input!$A$11="Weekly",BX60/(Formulas!$A$3*1),BX60/(Formulas!$A$3*2))),1)*$C60))</f>
        <v>0</v>
      </c>
      <c r="CA60" s="79"/>
      <c r="CB60" s="77"/>
      <c r="CC60" s="77"/>
      <c r="CD60" s="80">
        <f>IF($C60="",ROUND(MIN(1,IF(Input!$A$11="Weekly",CB60/(Formulas!$A$3*1),CB60/(Formulas!$A$3*2))),1),IF(TEXT(ISNUMBER($C60),"#####")="False",ROUND(MIN(1,IF(Input!$A$11="Weekly",CB60/(Formulas!$A$3*1),CB60/(Formulas!$A$3*2))),1),ROUND(MIN(1,IF(Input!$A$11="Weekly",CB60/(Formulas!$A$3*1),CB60/(Formulas!$A$3*2))),1)*$C60))</f>
        <v>0</v>
      </c>
      <c r="CE60" s="79"/>
      <c r="CF60" s="77"/>
      <c r="CG60" s="77"/>
      <c r="CH60" s="80">
        <f>IF($C60="",ROUND(MIN(1,IF(Input!$A$11="Weekly",CF60/(Formulas!$A$3*1),CF60/(Formulas!$A$3*2))),1),IF(TEXT(ISNUMBER($C60),"#####")="False",ROUND(MIN(1,IF(Input!$A$11="Weekly",CF60/(Formulas!$A$3*1),CF60/(Formulas!$A$3*2))),1),ROUND(MIN(1,IF(Input!$A$11="Weekly",CF60/(Formulas!$A$3*1),CF60/(Formulas!$A$3*2))),1)*$C60))</f>
        <v>0</v>
      </c>
      <c r="CI60" s="79"/>
      <c r="CJ60" s="77"/>
      <c r="CK60" s="77"/>
      <c r="CL60" s="80">
        <f>IF($C60="",ROUND(MIN(1,IF(Input!$A$11="Weekly",CJ60/(Formulas!$A$3*1),CJ60/(Formulas!$A$3*2))),1),IF(TEXT(ISNUMBER($C60),"#####")="False",ROUND(MIN(1,IF(Input!$A$11="Weekly",CJ60/(Formulas!$A$3*1),CJ60/(Formulas!$A$3*2))),1),ROUND(MIN(1,IF(Input!$A$11="Weekly",CJ60/(Formulas!$A$3*1),CJ60/(Formulas!$A$3*2))),1)*$C60))</f>
        <v>0</v>
      </c>
      <c r="CM60" s="79"/>
      <c r="CN60" s="77"/>
      <c r="CO60" s="77"/>
      <c r="CP60" s="80">
        <f>IF($C60="",ROUND(MIN(1,IF(Input!$A$11="Weekly",CN60/(Formulas!$A$3*1),CN60/(Formulas!$A$3*2))),1),IF(TEXT(ISNUMBER($C60),"#####")="False",ROUND(MIN(1,IF(Input!$A$11="Weekly",CN60/(Formulas!$A$3*1),CN60/(Formulas!$A$3*2))),1),ROUND(MIN(1,IF(Input!$A$11="Weekly",CN60/(Formulas!$A$3*1),CN60/(Formulas!$A$3*2))),1)*$C60))</f>
        <v>0</v>
      </c>
      <c r="CQ60" s="79"/>
      <c r="CR60" s="77"/>
      <c r="CS60" s="77"/>
      <c r="CT60" s="80">
        <f>IF($C60="",ROUND(MIN(1,IF(Input!$A$11="Weekly",CR60/(Formulas!$A$3*1),CR60/(Formulas!$A$3*2))),1),IF(TEXT(ISNUMBER($C60),"#####")="False",ROUND(MIN(1,IF(Input!$A$11="Weekly",CR60/(Formulas!$A$3*1),CR60/(Formulas!$A$3*2))),1),ROUND(MIN(1,IF(Input!$A$11="Weekly",CR60/(Formulas!$A$3*1),CR60/(Formulas!$A$3*2))),1)*$C60))</f>
        <v>0</v>
      </c>
      <c r="CU60" s="79"/>
      <c r="CV60" s="77"/>
      <c r="CW60" s="77"/>
      <c r="CX60" s="80">
        <f>IF($C60="",ROUND(MIN(1,IF(Input!$A$11="Weekly",CV60/(Formulas!$A$3*1),CV60/(Formulas!$A$3*2))),1),IF(TEXT(ISNUMBER($C60),"#####")="False",ROUND(MIN(1,IF(Input!$A$11="Weekly",CV60/(Formulas!$A$3*1),CV60/(Formulas!$A$3*2))),1),ROUND(MIN(1,IF(Input!$A$11="Weekly",CV60/(Formulas!$A$3*1),CV60/(Formulas!$A$3*2))),1)*$C60))</f>
        <v>0</v>
      </c>
      <c r="CY60" s="79"/>
      <c r="CZ60" s="77"/>
      <c r="DA60" s="77"/>
      <c r="DB60" s="80">
        <f>IF($C60="",ROUND(MIN(1,IF(Input!$A$11="Weekly",CZ60/(Formulas!$A$3*1),CZ60/(Formulas!$A$3*2))),1),IF(TEXT(ISNUMBER($C60),"#####")="False",ROUND(MIN(1,IF(Input!$A$11="Weekly",CZ60/(Formulas!$A$3*1),CZ60/(Formulas!$A$3*2))),1),ROUND(MIN(1,IF(Input!$A$11="Weekly",CZ60/(Formulas!$A$3*1),CZ60/(Formulas!$A$3*2))),1)*$C60))</f>
        <v>0</v>
      </c>
      <c r="DC60" s="79"/>
      <c r="DD60" s="77"/>
      <c r="DE60" s="77"/>
      <c r="DF60" s="80">
        <f>IF($C60="",ROUND(MIN(1,IF(Input!$A$11="Weekly",DD60/(Formulas!$A$3*1),DD60/(Formulas!$A$3*2))),1),IF(TEXT(ISNUMBER($C60),"#####")="False",ROUND(MIN(1,IF(Input!$A$11="Weekly",DD60/(Formulas!$A$3*1),DD60/(Formulas!$A$3*2))),1),ROUND(MIN(1,IF(Input!$A$11="Weekly",DD60/(Formulas!$A$3*1),DD60/(Formulas!$A$3*2))),1)*$C60))</f>
        <v>0</v>
      </c>
      <c r="DG60" s="79"/>
      <c r="DH60" s="77"/>
      <c r="DI60" s="77"/>
      <c r="DJ60" s="80">
        <f>IF($C60="",ROUND(MIN(1,IF(Input!$A$11="Weekly",DH60/(Formulas!$A$3*1),DH60/(Formulas!$A$3*2))),1),IF(TEXT(ISNUMBER($C60),"#####")="False",ROUND(MIN(1,IF(Input!$A$11="Weekly",DH60/(Formulas!$A$3*1),DH60/(Formulas!$A$3*2))),1),ROUND(MIN(1,IF(Input!$A$11="Weekly",DH60/(Formulas!$A$3*1),DH60/(Formulas!$A$3*2))),1)*$C60))</f>
        <v>0</v>
      </c>
      <c r="DK60" s="79"/>
      <c r="DL60" s="77"/>
      <c r="DM60" s="77"/>
      <c r="DN60" s="80">
        <f>IF($C60="",ROUND(MIN(1,IF(Input!$A$11="Weekly",DL60/(Formulas!$A$3*1),DL60/(Formulas!$A$3*2))),1),IF(TEXT(ISNUMBER($C60),"#####")="False",ROUND(MIN(1,IF(Input!$A$11="Weekly",DL60/(Formulas!$A$3*1),DL60/(Formulas!$A$3*2))),1),ROUND(MIN(1,IF(Input!$A$11="Weekly",DL60/(Formulas!$A$3*1),DL60/(Formulas!$A$3*2))),1)*$C60))</f>
        <v>0</v>
      </c>
      <c r="DO60" s="79"/>
      <c r="DP60" s="77"/>
      <c r="DQ60" s="77"/>
      <c r="DR60" s="80">
        <f>IF($C60="",ROUND(MIN(1,IF(Input!$A$11="Weekly",DP60/(Formulas!$A$3*1),DP60/(Formulas!$A$3*2))),1),IF(TEXT(ISNUMBER($C60),"#####")="False",ROUND(MIN(1,IF(Input!$A$11="Weekly",DP60/(Formulas!$A$3*1),DP60/(Formulas!$A$3*2))),1),ROUND(MIN(1,IF(Input!$A$11="Weekly",DP60/(Formulas!$A$3*1),DP60/(Formulas!$A$3*2))),1)*$C60))</f>
        <v>0</v>
      </c>
      <c r="DS60" s="79"/>
      <c r="DT60" s="77"/>
      <c r="DU60" s="77"/>
      <c r="DV60" s="80">
        <f>IF($C60="",ROUND(MIN(1,IF(Input!$A$11="Weekly",DT60/(Formulas!$A$3*1),DT60/(Formulas!$A$3*2))),1),IF(TEXT(ISNUMBER($C60),"#####")="False",ROUND(MIN(1,IF(Input!$A$11="Weekly",DT60/(Formulas!$A$3*1),DT60/(Formulas!$A$3*2))),1),ROUND(MIN(1,IF(Input!$A$11="Weekly",DT60/(Formulas!$A$3*1),DT60/(Formulas!$A$3*2))),1)*$C60))</f>
        <v>0</v>
      </c>
      <c r="DW60" s="79"/>
      <c r="DX60" s="77"/>
      <c r="DY60" s="77"/>
      <c r="DZ60" s="80">
        <f>IF($C60="",ROUND(MIN(1,IF(Input!$A$11="Weekly",DX60/(Formulas!$A$3*1),DX60/(Formulas!$A$3*2))),1),IF(TEXT(ISNUMBER($C60),"#####")="False",ROUND(MIN(1,IF(Input!$A$11="Weekly",DX60/(Formulas!$A$3*1),DX60/(Formulas!$A$3*2))),1),ROUND(MIN(1,IF(Input!$A$11="Weekly",DX60/(Formulas!$A$3*1),DX60/(Formulas!$A$3*2))),1)*$C60))</f>
        <v>0</v>
      </c>
      <c r="EA60" s="79"/>
      <c r="EB60" s="77"/>
      <c r="EC60" s="77"/>
      <c r="ED60" s="80">
        <f>IF($C60="",ROUND(MIN(1,IF(Input!$A$11="Weekly",EB60/(Formulas!$A$3*1),EB60/(Formulas!$A$3*2))),1),IF(TEXT(ISNUMBER($C60),"#####")="False",ROUND(MIN(1,IF(Input!$A$11="Weekly",EB60/(Formulas!$A$3*1),EB60/(Formulas!$A$3*2))),1),ROUND(MIN(1,IF(Input!$A$11="Weekly",EB60/(Formulas!$A$3*1),EB60/(Formulas!$A$3*2))),1)*$C60))</f>
        <v>0</v>
      </c>
      <c r="EE60" s="79"/>
      <c r="EF60" s="77"/>
      <c r="EG60" s="77"/>
      <c r="EH60" s="80">
        <f>IF($C60="",ROUND(MIN(1,IF(Input!$A$11="Weekly",EF60/(Formulas!$A$3*1),EF60/(Formulas!$A$3*2))),1),IF(TEXT(ISNUMBER($C60),"#####")="False",ROUND(MIN(1,IF(Input!$A$11="Weekly",EF60/(Formulas!$A$3*1),EF60/(Formulas!$A$3*2))),1),ROUND(MIN(1,IF(Input!$A$11="Weekly",EF60/(Formulas!$A$3*1),EF60/(Formulas!$A$3*2))),1)*$C60))</f>
        <v>0</v>
      </c>
      <c r="EI60" s="79"/>
      <c r="EJ60" s="77"/>
      <c r="EK60" s="77"/>
      <c r="EL60" s="80">
        <f>IF($C60="",ROUND(MIN(1,IF(Input!$A$11="Weekly",EJ60/(Formulas!$A$3*1),EJ60/(Formulas!$A$3*2))),1),IF(TEXT(ISNUMBER($C60),"#####")="False",ROUND(MIN(1,IF(Input!$A$11="Weekly",EJ60/(Formulas!$A$3*1),EJ60/(Formulas!$A$3*2))),1),ROUND(MIN(1,IF(Input!$A$11="Weekly",EJ60/(Formulas!$A$3*1),EJ60/(Formulas!$A$3*2))),1)*$C60))</f>
        <v>0</v>
      </c>
      <c r="EM60" s="79"/>
      <c r="EN60" s="77"/>
      <c r="EO60" s="77"/>
      <c r="EP60" s="80">
        <f>IF($C60="",ROUND(MIN(1,IF(Input!$A$11="Weekly",EN60/(Formulas!$A$3*1),EN60/(Formulas!$A$3*2))),1),IF(TEXT(ISNUMBER($C60),"#####")="False",ROUND(MIN(1,IF(Input!$A$11="Weekly",EN60/(Formulas!$A$3*1),EN60/(Formulas!$A$3*2))),1),ROUND(MIN(1,IF(Input!$A$11="Weekly",EN60/(Formulas!$A$3*1),EN60/(Formulas!$A$3*2))),1)*$C60))</f>
        <v>0</v>
      </c>
      <c r="EQ60" s="79"/>
      <c r="ER60" s="77"/>
      <c r="ES60" s="77"/>
      <c r="ET60" s="80">
        <f>IF($C60="",ROUND(MIN(1,IF(Input!$A$11="Weekly",ER60/(Formulas!$A$3*1),ER60/(Formulas!$A$3*2))),1),IF(TEXT(ISNUMBER($C60),"#####")="False",ROUND(MIN(1,IF(Input!$A$11="Weekly",ER60/(Formulas!$A$3*1),ER60/(Formulas!$A$3*2))),1),ROUND(MIN(1,IF(Input!$A$11="Weekly",ER60/(Formulas!$A$3*1),ER60/(Formulas!$A$3*2))),1)*$C60))</f>
        <v>0</v>
      </c>
      <c r="EU60" s="79"/>
      <c r="EV60" s="77"/>
      <c r="EW60" s="77"/>
      <c r="EX60" s="80">
        <f>IF($C60="",ROUND(MIN(1,IF(Input!$A$11="Weekly",EV60/(Formulas!$A$3*1),EV60/(Formulas!$A$3*2))),1),IF(TEXT(ISNUMBER($C60),"#####")="False",ROUND(MIN(1,IF(Input!$A$11="Weekly",EV60/(Formulas!$A$3*1),EV60/(Formulas!$A$3*2))),1),ROUND(MIN(1,IF(Input!$A$11="Weekly",EV60/(Formulas!$A$3*1),EV60/(Formulas!$A$3*2))),1)*$C60))</f>
        <v>0</v>
      </c>
      <c r="EY60" s="79"/>
      <c r="EZ60" s="77"/>
      <c r="FA60" s="77"/>
      <c r="FB60" s="80">
        <f>IF($C60="",ROUND(MIN(1,IF(Input!$A$11="Weekly",EZ60/(Formulas!$A$3*1),EZ60/(Formulas!$A$3*2))),1),IF(TEXT(ISNUMBER($C60),"#####")="False",ROUND(MIN(1,IF(Input!$A$11="Weekly",EZ60/(Formulas!$A$3*1),EZ60/(Formulas!$A$3*2))),1),ROUND(MIN(1,IF(Input!$A$11="Weekly",EZ60/(Formulas!$A$3*1),EZ60/(Formulas!$A$3*2))),1)*$C60))</f>
        <v>0</v>
      </c>
      <c r="FC60" s="79"/>
      <c r="FD60" s="77"/>
      <c r="FE60" s="77"/>
      <c r="FF60" s="80">
        <f>IF($C60="",ROUND(MIN(1,IF(Input!$A$11="Weekly",FD60/(Formulas!$A$3*1),FD60/(Formulas!$A$3*2))),1),IF(TEXT(ISNUMBER($C60),"#####")="False",ROUND(MIN(1,IF(Input!$A$11="Weekly",FD60/(Formulas!$A$3*1),FD60/(Formulas!$A$3*2))),1),ROUND(MIN(1,IF(Input!$A$11="Weekly",FD60/(Formulas!$A$3*1),FD60/(Formulas!$A$3*2))),1)*$C60))</f>
        <v>0</v>
      </c>
      <c r="FG60" s="79"/>
      <c r="FH60" s="77"/>
      <c r="FI60" s="77"/>
      <c r="FJ60" s="80">
        <f>IF($C60="",ROUND(MIN(1,IF(Input!$A$11="Weekly",FH60/(Formulas!$A$3*1),FH60/(Formulas!$A$3*2))),1),IF(TEXT(ISNUMBER($C60),"#####")="False",ROUND(MIN(1,IF(Input!$A$11="Weekly",FH60/(Formulas!$A$3*1),FH60/(Formulas!$A$3*2))),1),ROUND(MIN(1,IF(Input!$A$11="Weekly",FH60/(Formulas!$A$3*1),FH60/(Formulas!$A$3*2))),1)*$C60))</f>
        <v>0</v>
      </c>
      <c r="FK60" s="79"/>
      <c r="FL60" s="77"/>
      <c r="FM60" s="77"/>
      <c r="FN60" s="80">
        <f>IF($C60="",ROUND(MIN(1,IF(Input!$A$11="Weekly",FL60/(Formulas!$A$3*1),FL60/(Formulas!$A$3*2))),1),IF(TEXT(ISNUMBER($C60),"#####")="False",ROUND(MIN(1,IF(Input!$A$11="Weekly",FL60/(Formulas!$A$3*1),FL60/(Formulas!$A$3*2))),1),ROUND(MIN(1,IF(Input!$A$11="Weekly",FL60/(Formulas!$A$3*1),FL60/(Formulas!$A$3*2))),1)*$C60))</f>
        <v>0</v>
      </c>
      <c r="FO60" s="79"/>
      <c r="FP60" s="77"/>
      <c r="FQ60" s="77"/>
      <c r="FR60" s="80">
        <f>IF($C60="",ROUND(MIN(1,IF(Input!$A$11="Weekly",FP60/(Formulas!$A$3*1),FP60/(Formulas!$A$3*2))),1),IF(TEXT(ISNUMBER($C60),"#####")="False",ROUND(MIN(1,IF(Input!$A$11="Weekly",FP60/(Formulas!$A$3*1),FP60/(Formulas!$A$3*2))),1),ROUND(MIN(1,IF(Input!$A$11="Weekly",FP60/(Formulas!$A$3*1),FP60/(Formulas!$A$3*2))),1)*$C60))</f>
        <v>0</v>
      </c>
      <c r="FS60" s="79"/>
      <c r="FT60" s="77"/>
      <c r="FU60" s="77"/>
      <c r="FV60" s="80">
        <f>IF($C60="",ROUND(MIN(1,IF(Input!$A$11="Weekly",FT60/(Formulas!$A$3*1),FT60/(Formulas!$A$3*2))),1),IF(TEXT(ISNUMBER($C60),"#####")="False",ROUND(MIN(1,IF(Input!$A$11="Weekly",FT60/(Formulas!$A$3*1),FT60/(Formulas!$A$3*2))),1),ROUND(MIN(1,IF(Input!$A$11="Weekly",FT60/(Formulas!$A$3*1),FT60/(Formulas!$A$3*2))),1)*$C60))</f>
        <v>0</v>
      </c>
      <c r="FW60" s="79"/>
      <c r="FX60" s="77"/>
      <c r="FY60" s="77"/>
      <c r="FZ60" s="80">
        <f>IF($C60="",ROUND(MIN(1,IF(Input!$A$11="Weekly",FX60/(Formulas!$A$3*1),FX60/(Formulas!$A$3*2))),1),IF(TEXT(ISNUMBER($C60),"#####")="False",ROUND(MIN(1,IF(Input!$A$11="Weekly",FX60/(Formulas!$A$3*1),FX60/(Formulas!$A$3*2))),1),ROUND(MIN(1,IF(Input!$A$11="Weekly",FX60/(Formulas!$A$3*1),FX60/(Formulas!$A$3*2))),1)*$C60))</f>
        <v>0</v>
      </c>
      <c r="GA60" s="79"/>
      <c r="GB60" s="77"/>
      <c r="GC60" s="77"/>
      <c r="GD60" s="80">
        <f>IF($C60="",ROUND(MIN(1,IF(Input!$A$11="Weekly",GB60/(Formulas!$A$3*1),GB60/(Formulas!$A$3*2))),1),IF(TEXT(ISNUMBER($C60),"#####")="False",ROUND(MIN(1,IF(Input!$A$11="Weekly",GB60/(Formulas!$A$3*1),GB60/(Formulas!$A$3*2))),1),ROUND(MIN(1,IF(Input!$A$11="Weekly",GB60/(Formulas!$A$3*1),GB60/(Formulas!$A$3*2))),1)*$C60))</f>
        <v>0</v>
      </c>
      <c r="GE60" s="79"/>
      <c r="GF60" s="77"/>
      <c r="GG60" s="77"/>
      <c r="GH60" s="80">
        <f>IF($C60="",ROUND(MIN(1,IF(Input!$A$11="Weekly",GF60/(Formulas!$A$3*1),GF60/(Formulas!$A$3*2))),1),IF(TEXT(ISNUMBER($C60),"#####")="False",ROUND(MIN(1,IF(Input!$A$11="Weekly",GF60/(Formulas!$A$3*1),GF60/(Formulas!$A$3*2))),1),ROUND(MIN(1,IF(Input!$A$11="Weekly",GF60/(Formulas!$A$3*1),GF60/(Formulas!$A$3*2))),1)*$C60))</f>
        <v>0</v>
      </c>
      <c r="GI60" s="79"/>
      <c r="GJ60" s="77"/>
      <c r="GK60" s="77"/>
      <c r="GL60" s="80">
        <f>IF($C60="",ROUND(MIN(1,IF(Input!$A$11="Weekly",GJ60/(Formulas!$A$3*1),GJ60/(Formulas!$A$3*2))),1),IF(TEXT(ISNUMBER($C60),"#####")="False",ROUND(MIN(1,IF(Input!$A$11="Weekly",GJ60/(Formulas!$A$3*1),GJ60/(Formulas!$A$3*2))),1),ROUND(MIN(1,IF(Input!$A$11="Weekly",GJ60/(Formulas!$A$3*1),GJ60/(Formulas!$A$3*2))),1)*$C60))</f>
        <v>0</v>
      </c>
      <c r="GM60" s="79"/>
      <c r="GN60" s="77"/>
      <c r="GO60" s="77"/>
      <c r="GP60" s="80">
        <f>IF($C60="",ROUND(MIN(1,IF(Input!$A$11="Weekly",GN60/(Formulas!$A$3*1),GN60/(Formulas!$A$3*2))),1),IF(TEXT(ISNUMBER($C60),"#####")="False",ROUND(MIN(1,IF(Input!$A$11="Weekly",GN60/(Formulas!$A$3*1),GN60/(Formulas!$A$3*2))),1),ROUND(MIN(1,IF(Input!$A$11="Weekly",GN60/(Formulas!$A$3*1),GN60/(Formulas!$A$3*2))),1)*$C60))</f>
        <v>0</v>
      </c>
      <c r="GQ60" s="79"/>
      <c r="GR60" s="77"/>
      <c r="GS60" s="77"/>
      <c r="GT60" s="80">
        <f>IF($C60="",ROUND(MIN(1,IF(Input!$A$11="Weekly",GR60/(Formulas!$A$3*1),GR60/(Formulas!$A$3*2))),1),IF(TEXT(ISNUMBER($C60),"#####")="False",ROUND(MIN(1,IF(Input!$A$11="Weekly",GR60/(Formulas!$A$3*1),GR60/(Formulas!$A$3*2))),1),ROUND(MIN(1,IF(Input!$A$11="Weekly",GR60/(Formulas!$A$3*1),GR60/(Formulas!$A$3*2))),1)*$C60))</f>
        <v>0</v>
      </c>
      <c r="GU60" s="79"/>
      <c r="GV60" s="77"/>
      <c r="GW60" s="77"/>
      <c r="GX60" s="80">
        <f>IF($C60="",ROUND(MIN(1,IF(Input!$A$11="Weekly",GV60/(Formulas!$A$3*1),GV60/(Formulas!$A$3*2))),1),IF(TEXT(ISNUMBER($C60),"#####")="False",ROUND(MIN(1,IF(Input!$A$11="Weekly",GV60/(Formulas!$A$3*1),GV60/(Formulas!$A$3*2))),1),ROUND(MIN(1,IF(Input!$A$11="Weekly",GV60/(Formulas!$A$3*1),GV60/(Formulas!$A$3*2))),1)*$C60))</f>
        <v>0</v>
      </c>
      <c r="GY60" s="79"/>
      <c r="GZ60" s="77"/>
      <c r="HA60" s="77"/>
      <c r="HB60" s="80">
        <f>IF($C60="",ROUND(MIN(1,IF(Input!$A$11="Weekly",GZ60/(Formulas!$A$3*1),GZ60/(Formulas!$A$3*2))),1),IF(TEXT(ISNUMBER($C60),"#####")="False",ROUND(MIN(1,IF(Input!$A$11="Weekly",GZ60/(Formulas!$A$3*1),GZ60/(Formulas!$A$3*2))),1),ROUND(MIN(1,IF(Input!$A$11="Weekly",GZ60/(Formulas!$A$3*1),GZ60/(Formulas!$A$3*2))),1)*$C60))</f>
        <v>0</v>
      </c>
      <c r="HC60" s="79"/>
      <c r="HD60" s="77"/>
      <c r="HE60" s="77"/>
      <c r="HF60" s="80">
        <f>IF($C60="",ROUND(MIN(1,IF(Input!$A$11="Weekly",HD60/(Formulas!$A$3*1),HD60/(Formulas!$A$3*2))),1),IF(TEXT(ISNUMBER($C60),"#####")="False",ROUND(MIN(1,IF(Input!$A$11="Weekly",HD60/(Formulas!$A$3*1),HD60/(Formulas!$A$3*2))),1),ROUND(MIN(1,IF(Input!$A$11="Weekly",HD60/(Formulas!$A$3*1),HD60/(Formulas!$A$3*2))),1)*$C60))</f>
        <v>0</v>
      </c>
      <c r="HG60" s="79"/>
      <c r="HH60" s="35"/>
      <c r="HI60" s="35">
        <f t="shared" si="0"/>
        <v>0</v>
      </c>
      <c r="HJ60" s="35"/>
      <c r="HK60" s="35">
        <f t="shared" si="1"/>
        <v>0</v>
      </c>
      <c r="HL60" s="35"/>
      <c r="HM60" s="35">
        <f t="shared" si="2"/>
        <v>0</v>
      </c>
      <c r="HN60" s="35"/>
      <c r="HO60" s="35">
        <f t="shared" si="3"/>
        <v>0</v>
      </c>
      <c r="HP60" s="35"/>
      <c r="HQ60" s="35"/>
      <c r="HR60" s="35"/>
      <c r="HS60" s="35"/>
      <c r="HT60" s="35"/>
    </row>
    <row r="61" spans="1:228" x14ac:dyDescent="0.25">
      <c r="B61" s="30"/>
      <c r="D61" s="35"/>
      <c r="E61" s="35"/>
      <c r="F61" s="80">
        <f>IF($C61="",ROUND(MIN(1,IF(Input!$A$11="Weekly",D61/(Formulas!$A$3*1),D61/(Formulas!$A$3*2))),1),IF(TEXT(ISNUMBER($C61),"#####")="False",ROUND(MIN(1,IF(Input!$A$11="Weekly",D61/(Formulas!$A$3*1),D61/(Formulas!$A$3*2))),1),ROUND(MIN(1,IF(Input!$A$11="Weekly",D61/(Formulas!$A$3*1),D61/(Formulas!$A$3*2))),1)*$C61))</f>
        <v>0</v>
      </c>
      <c r="G61" s="79"/>
      <c r="H61" s="35"/>
      <c r="I61" s="35"/>
      <c r="J61" s="80">
        <f>IF($C61="",ROUND(MIN(1,IF(Input!$A$11="Weekly",H61/(Formulas!$A$3*1),H61/(Formulas!$A$3*2))),1),IF(TEXT(ISNUMBER($C61),"#####")="False",ROUND(MIN(1,IF(Input!$A$11="Weekly",H61/(Formulas!$A$3*1),H61/(Formulas!$A$3*2))),1),ROUND(MIN(1,IF(Input!$A$11="Weekly",H61/(Formulas!$A$3*1),H61/(Formulas!$A$3*2))),1)*$C61))</f>
        <v>0</v>
      </c>
      <c r="K61" s="79"/>
      <c r="L61" s="35"/>
      <c r="M61" s="35"/>
      <c r="N61" s="80">
        <f>IF($C61="",ROUND(MIN(1,IF(Input!$A$11="Weekly",L61/(Formulas!$A$3*1),L61/(Formulas!$A$3*2))),1),IF(TEXT(ISNUMBER($C61),"#####")="False",ROUND(MIN(1,IF(Input!$A$11="Weekly",L61/(Formulas!$A$3*1),L61/(Formulas!$A$3*2))),1),ROUND(MIN(1,IF(Input!$A$11="Weekly",L61/(Formulas!$A$3*1),L61/(Formulas!$A$3*2))),1)*$C61))</f>
        <v>0</v>
      </c>
      <c r="O61" s="79"/>
      <c r="P61" s="35"/>
      <c r="Q61" s="35"/>
      <c r="R61" s="80">
        <f>IF($C61="",ROUND(MIN(1,IF(Input!$A$11="Weekly",P61/(Formulas!$A$3*1),P61/(Formulas!$A$3*2))),1),IF(TEXT(ISNUMBER($C61),"#####")="False",ROUND(MIN(1,IF(Input!$A$11="Weekly",P61/(Formulas!$A$3*1),P61/(Formulas!$A$3*2))),1),ROUND(MIN(1,IF(Input!$A$11="Weekly",P61/(Formulas!$A$3*1),P61/(Formulas!$A$3*2))),1)*$C61))</f>
        <v>0</v>
      </c>
      <c r="S61" s="79"/>
      <c r="T61" s="35"/>
      <c r="U61" s="35"/>
      <c r="V61" s="80">
        <f>IF($C61="",ROUND(MIN(1,IF(Input!$A$11="Weekly",T61/(Formulas!$A$3*1),T61/(Formulas!$A$3*2))),1),IF(TEXT(ISNUMBER($C61),"#####")="False",ROUND(MIN(1,IF(Input!$A$11="Weekly",T61/(Formulas!$A$3*1),T61/(Formulas!$A$3*2))),1),ROUND(MIN(1,IF(Input!$A$11="Weekly",T61/(Formulas!$A$3*1),T61/(Formulas!$A$3*2))),1)*$C61))</f>
        <v>0</v>
      </c>
      <c r="W61" s="79"/>
      <c r="X61" s="35"/>
      <c r="Y61" s="35"/>
      <c r="Z61" s="80">
        <f>IF($C61="",ROUND(MIN(1,IF(Input!$A$11="Weekly",X61/(Formulas!$A$3*1),X61/(Formulas!$A$3*2))),1),IF(TEXT(ISNUMBER($C61),"#####")="False",ROUND(MIN(1,IF(Input!$A$11="Weekly",X61/(Formulas!$A$3*1),X61/(Formulas!$A$3*2))),1),ROUND(MIN(1,IF(Input!$A$11="Weekly",X61/(Formulas!$A$3*1),X61/(Formulas!$A$3*2))),1)*$C61))</f>
        <v>0</v>
      </c>
      <c r="AA61" s="79"/>
      <c r="AB61" s="35"/>
      <c r="AC61" s="35"/>
      <c r="AD61" s="80">
        <f>IF($C61="",ROUND(MIN(1,IF(Input!$A$11="Weekly",AB61/(Formulas!$A$3*1),AB61/(Formulas!$A$3*2))),1),IF(TEXT(ISNUMBER($C61),"#####")="False",ROUND(MIN(1,IF(Input!$A$11="Weekly",AB61/(Formulas!$A$3*1),AB61/(Formulas!$A$3*2))),1),ROUND(MIN(1,IF(Input!$A$11="Weekly",AB61/(Formulas!$A$3*1),AB61/(Formulas!$A$3*2))),1)*$C61))</f>
        <v>0</v>
      </c>
      <c r="AE61" s="79"/>
      <c r="AF61" s="35"/>
      <c r="AG61" s="35"/>
      <c r="AH61" s="80">
        <f>IF($C61="",ROUND(MIN(1,IF(Input!$A$11="Weekly",AF61/(Formulas!$A$3*1),AF61/(Formulas!$A$3*2))),1),IF(TEXT(ISNUMBER($C61),"#####")="False",ROUND(MIN(1,IF(Input!$A$11="Weekly",AF61/(Formulas!$A$3*1),AF61/(Formulas!$A$3*2))),1),ROUND(MIN(1,IF(Input!$A$11="Weekly",AF61/(Formulas!$A$3*1),AF61/(Formulas!$A$3*2))),1)*$C61))</f>
        <v>0</v>
      </c>
      <c r="AI61" s="79"/>
      <c r="AJ61" s="35"/>
      <c r="AK61" s="35"/>
      <c r="AL61" s="80">
        <f>IF($C61="",ROUND(MIN(1,IF(Input!$A$11="Weekly",AJ61/(Formulas!$A$3*1),AJ61/(Formulas!$A$3*2))),1),IF(TEXT(ISNUMBER($C61),"#####")="False",ROUND(MIN(1,IF(Input!$A$11="Weekly",AJ61/(Formulas!$A$3*1),AJ61/(Formulas!$A$3*2))),1),ROUND(MIN(1,IF(Input!$A$11="Weekly",AJ61/(Formulas!$A$3*1),AJ61/(Formulas!$A$3*2))),1)*$C61))</f>
        <v>0</v>
      </c>
      <c r="AM61" s="79"/>
      <c r="AN61" s="35"/>
      <c r="AO61" s="35"/>
      <c r="AP61" s="80">
        <f>IF($C61="",ROUND(MIN(1,IF(Input!$A$11="Weekly",AN61/(Formulas!$A$3*1),AN61/(Formulas!$A$3*2))),1),IF(TEXT(ISNUMBER($C61),"#####")="False",ROUND(MIN(1,IF(Input!$A$11="Weekly",AN61/(Formulas!$A$3*1),AN61/(Formulas!$A$3*2))),1),ROUND(MIN(1,IF(Input!$A$11="Weekly",AN61/(Formulas!$A$3*1),AN61/(Formulas!$A$3*2))),1)*$C61))</f>
        <v>0</v>
      </c>
      <c r="AQ61" s="79"/>
      <c r="AR61" s="35"/>
      <c r="AS61" s="35"/>
      <c r="AT61" s="80">
        <f>IF($C61="",ROUND(MIN(1,IF(Input!$A$11="Weekly",AR61/(Formulas!$A$3*1),AR61/(Formulas!$A$3*2))),1),IF(TEXT(ISNUMBER($C61),"#####")="False",ROUND(MIN(1,IF(Input!$A$11="Weekly",AR61/(Formulas!$A$3*1),AR61/(Formulas!$A$3*2))),1),ROUND(MIN(1,IF(Input!$A$11="Weekly",AR61/(Formulas!$A$3*1),AR61/(Formulas!$A$3*2))),1)*$C61))</f>
        <v>0</v>
      </c>
      <c r="AU61" s="79"/>
      <c r="AV61" s="35"/>
      <c r="AW61" s="35"/>
      <c r="AX61" s="80">
        <f>IF($C61="",ROUND(MIN(1,IF(Input!$A$11="Weekly",AV61/(Formulas!$A$3*1),AV61/(Formulas!$A$3*2))),1),IF(TEXT(ISNUMBER($C61),"#####")="False",ROUND(MIN(1,IF(Input!$A$11="Weekly",AV61/(Formulas!$A$3*1),AV61/(Formulas!$A$3*2))),1),ROUND(MIN(1,IF(Input!$A$11="Weekly",AV61/(Formulas!$A$3*1),AV61/(Formulas!$A$3*2))),1)*$C61))</f>
        <v>0</v>
      </c>
      <c r="AY61" s="79"/>
      <c r="AZ61" s="35"/>
      <c r="BA61" s="35"/>
      <c r="BB61" s="80">
        <f>IF($C61="",ROUND(MIN(1,IF(Input!$A$11="Weekly",AZ61/(Formulas!$A$3*1),AZ61/(Formulas!$A$3*2))),1),IF(TEXT(ISNUMBER($C61),"#####")="False",ROUND(MIN(1,IF(Input!$A$11="Weekly",AZ61/(Formulas!$A$3*1),AZ61/(Formulas!$A$3*2))),1),ROUND(MIN(1,IF(Input!$A$11="Weekly",AZ61/(Formulas!$A$3*1),AZ61/(Formulas!$A$3*2))),1)*$C61))</f>
        <v>0</v>
      </c>
      <c r="BC61" s="79"/>
      <c r="BD61" s="35"/>
      <c r="BE61" s="35"/>
      <c r="BF61" s="80">
        <f>IF($C61="",ROUND(MIN(1,IF(Input!$A$11="Weekly",BD61/(Formulas!$A$3*1),BD61/(Formulas!$A$3*2))),1),IF(TEXT(ISNUMBER($C61),"#####")="False",ROUND(MIN(1,IF(Input!$A$11="Weekly",BD61/(Formulas!$A$3*1),BD61/(Formulas!$A$3*2))),1),ROUND(MIN(1,IF(Input!$A$11="Weekly",BD61/(Formulas!$A$3*1),BD61/(Formulas!$A$3*2))),1)*$C61))</f>
        <v>0</v>
      </c>
      <c r="BG61" s="79"/>
      <c r="BH61" s="35"/>
      <c r="BI61" s="35"/>
      <c r="BJ61" s="80">
        <f>IF($C61="",ROUND(MIN(1,IF(Input!$A$11="Weekly",BH61/(Formulas!$A$3*1),BH61/(Formulas!$A$3*2))),1),IF(TEXT(ISNUMBER($C61),"#####")="False",ROUND(MIN(1,IF(Input!$A$11="Weekly",BH61/(Formulas!$A$3*1),BH61/(Formulas!$A$3*2))),1),ROUND(MIN(1,IF(Input!$A$11="Weekly",BH61/(Formulas!$A$3*1),BH61/(Formulas!$A$3*2))),1)*$C61))</f>
        <v>0</v>
      </c>
      <c r="BK61" s="79"/>
      <c r="BL61" s="35"/>
      <c r="BM61" s="35"/>
      <c r="BN61" s="80">
        <f>IF($C61="",ROUND(MIN(1,IF(Input!$A$11="Weekly",BL61/(Formulas!$A$3*1),BL61/(Formulas!$A$3*2))),1),IF(TEXT(ISNUMBER($C61),"#####")="False",ROUND(MIN(1,IF(Input!$A$11="Weekly",BL61/(Formulas!$A$3*1),BL61/(Formulas!$A$3*2))),1),ROUND(MIN(1,IF(Input!$A$11="Weekly",BL61/(Formulas!$A$3*1),BL61/(Formulas!$A$3*2))),1)*$C61))</f>
        <v>0</v>
      </c>
      <c r="BO61" s="79"/>
      <c r="BP61" s="35"/>
      <c r="BQ61" s="35"/>
      <c r="BR61" s="80">
        <f>IF($C61="",ROUND(MIN(1,IF(Input!$A$11="Weekly",BP61/(Formulas!$A$3*1),BP61/(Formulas!$A$3*2))),1),IF(TEXT(ISNUMBER($C61),"#####")="False",ROUND(MIN(1,IF(Input!$A$11="Weekly",BP61/(Formulas!$A$3*1),BP61/(Formulas!$A$3*2))),1),ROUND(MIN(1,IF(Input!$A$11="Weekly",BP61/(Formulas!$A$3*1),BP61/(Formulas!$A$3*2))),1)*$C61))</f>
        <v>0</v>
      </c>
      <c r="BS61" s="79"/>
      <c r="BT61" s="35"/>
      <c r="BU61" s="35"/>
      <c r="BV61" s="80">
        <f>IF($C61="",ROUND(MIN(1,IF(Input!$A$11="Weekly",BT61/(Formulas!$A$3*1),BT61/(Formulas!$A$3*2))),1),IF(TEXT(ISNUMBER($C61),"#####")="False",ROUND(MIN(1,IF(Input!$A$11="Weekly",BT61/(Formulas!$A$3*1),BT61/(Formulas!$A$3*2))),1),ROUND(MIN(1,IF(Input!$A$11="Weekly",BT61/(Formulas!$A$3*1),BT61/(Formulas!$A$3*2))),1)*$C61))</f>
        <v>0</v>
      </c>
      <c r="BW61" s="79"/>
      <c r="BX61" s="35"/>
      <c r="BY61" s="35"/>
      <c r="BZ61" s="80">
        <f>IF($C61="",ROUND(MIN(1,IF(Input!$A$11="Weekly",BX61/(Formulas!$A$3*1),BX61/(Formulas!$A$3*2))),1),IF(TEXT(ISNUMBER($C61),"#####")="False",ROUND(MIN(1,IF(Input!$A$11="Weekly",BX61/(Formulas!$A$3*1),BX61/(Formulas!$A$3*2))),1),ROUND(MIN(1,IF(Input!$A$11="Weekly",BX61/(Formulas!$A$3*1),BX61/(Formulas!$A$3*2))),1)*$C61))</f>
        <v>0</v>
      </c>
      <c r="CA61" s="79"/>
      <c r="CB61" s="35"/>
      <c r="CC61" s="35"/>
      <c r="CD61" s="80">
        <f>IF($C61="",ROUND(MIN(1,IF(Input!$A$11="Weekly",CB61/(Formulas!$A$3*1),CB61/(Formulas!$A$3*2))),1),IF(TEXT(ISNUMBER($C61),"#####")="False",ROUND(MIN(1,IF(Input!$A$11="Weekly",CB61/(Formulas!$A$3*1),CB61/(Formulas!$A$3*2))),1),ROUND(MIN(1,IF(Input!$A$11="Weekly",CB61/(Formulas!$A$3*1),CB61/(Formulas!$A$3*2))),1)*$C61))</f>
        <v>0</v>
      </c>
      <c r="CE61" s="79"/>
      <c r="CF61" s="35"/>
      <c r="CG61" s="35"/>
      <c r="CH61" s="80">
        <f>IF($C61="",ROUND(MIN(1,IF(Input!$A$11="Weekly",CF61/(Formulas!$A$3*1),CF61/(Formulas!$A$3*2))),1),IF(TEXT(ISNUMBER($C61),"#####")="False",ROUND(MIN(1,IF(Input!$A$11="Weekly",CF61/(Formulas!$A$3*1),CF61/(Formulas!$A$3*2))),1),ROUND(MIN(1,IF(Input!$A$11="Weekly",CF61/(Formulas!$A$3*1),CF61/(Formulas!$A$3*2))),1)*$C61))</f>
        <v>0</v>
      </c>
      <c r="CI61" s="79"/>
      <c r="CJ61" s="35"/>
      <c r="CK61" s="35"/>
      <c r="CL61" s="80">
        <f>IF($C61="",ROUND(MIN(1,IF(Input!$A$11="Weekly",CJ61/(Formulas!$A$3*1),CJ61/(Formulas!$A$3*2))),1),IF(TEXT(ISNUMBER($C61),"#####")="False",ROUND(MIN(1,IF(Input!$A$11="Weekly",CJ61/(Formulas!$A$3*1),CJ61/(Formulas!$A$3*2))),1),ROUND(MIN(1,IF(Input!$A$11="Weekly",CJ61/(Formulas!$A$3*1),CJ61/(Formulas!$A$3*2))),1)*$C61))</f>
        <v>0</v>
      </c>
      <c r="CM61" s="79"/>
      <c r="CN61" s="35"/>
      <c r="CO61" s="35"/>
      <c r="CP61" s="80">
        <f>IF($C61="",ROUND(MIN(1,IF(Input!$A$11="Weekly",CN61/(Formulas!$A$3*1),CN61/(Formulas!$A$3*2))),1),IF(TEXT(ISNUMBER($C61),"#####")="False",ROUND(MIN(1,IF(Input!$A$11="Weekly",CN61/(Formulas!$A$3*1),CN61/(Formulas!$A$3*2))),1),ROUND(MIN(1,IF(Input!$A$11="Weekly",CN61/(Formulas!$A$3*1),CN61/(Formulas!$A$3*2))),1)*$C61))</f>
        <v>0</v>
      </c>
      <c r="CQ61" s="79"/>
      <c r="CR61" s="35"/>
      <c r="CS61" s="35"/>
      <c r="CT61" s="80">
        <f>IF($C61="",ROUND(MIN(1,IF(Input!$A$11="Weekly",CR61/(Formulas!$A$3*1),CR61/(Formulas!$A$3*2))),1),IF(TEXT(ISNUMBER($C61),"#####")="False",ROUND(MIN(1,IF(Input!$A$11="Weekly",CR61/(Formulas!$A$3*1),CR61/(Formulas!$A$3*2))),1),ROUND(MIN(1,IF(Input!$A$11="Weekly",CR61/(Formulas!$A$3*1),CR61/(Formulas!$A$3*2))),1)*$C61))</f>
        <v>0</v>
      </c>
      <c r="CU61" s="79"/>
      <c r="CV61" s="35"/>
      <c r="CW61" s="35"/>
      <c r="CX61" s="80">
        <f>IF($C61="",ROUND(MIN(1,IF(Input!$A$11="Weekly",CV61/(Formulas!$A$3*1),CV61/(Formulas!$A$3*2))),1),IF(TEXT(ISNUMBER($C61),"#####")="False",ROUND(MIN(1,IF(Input!$A$11="Weekly",CV61/(Formulas!$A$3*1),CV61/(Formulas!$A$3*2))),1),ROUND(MIN(1,IF(Input!$A$11="Weekly",CV61/(Formulas!$A$3*1),CV61/(Formulas!$A$3*2))),1)*$C61))</f>
        <v>0</v>
      </c>
      <c r="CY61" s="79"/>
      <c r="CZ61" s="35"/>
      <c r="DA61" s="35"/>
      <c r="DB61" s="80">
        <f>IF($C61="",ROUND(MIN(1,IF(Input!$A$11="Weekly",CZ61/(Formulas!$A$3*1),CZ61/(Formulas!$A$3*2))),1),IF(TEXT(ISNUMBER($C61),"#####")="False",ROUND(MIN(1,IF(Input!$A$11="Weekly",CZ61/(Formulas!$A$3*1),CZ61/(Formulas!$A$3*2))),1),ROUND(MIN(1,IF(Input!$A$11="Weekly",CZ61/(Formulas!$A$3*1),CZ61/(Formulas!$A$3*2))),1)*$C61))</f>
        <v>0</v>
      </c>
      <c r="DC61" s="79"/>
      <c r="DD61" s="35"/>
      <c r="DE61" s="35"/>
      <c r="DF61" s="80">
        <f>IF($C61="",ROUND(MIN(1,IF(Input!$A$11="Weekly",DD61/(Formulas!$A$3*1),DD61/(Formulas!$A$3*2))),1),IF(TEXT(ISNUMBER($C61),"#####")="False",ROUND(MIN(1,IF(Input!$A$11="Weekly",DD61/(Formulas!$A$3*1),DD61/(Formulas!$A$3*2))),1),ROUND(MIN(1,IF(Input!$A$11="Weekly",DD61/(Formulas!$A$3*1),DD61/(Formulas!$A$3*2))),1)*$C61))</f>
        <v>0</v>
      </c>
      <c r="DG61" s="79"/>
      <c r="DH61" s="35"/>
      <c r="DI61" s="35"/>
      <c r="DJ61" s="80">
        <f>IF($C61="",ROUND(MIN(1,IF(Input!$A$11="Weekly",DH61/(Formulas!$A$3*1),DH61/(Formulas!$A$3*2))),1),IF(TEXT(ISNUMBER($C61),"#####")="False",ROUND(MIN(1,IF(Input!$A$11="Weekly",DH61/(Formulas!$A$3*1),DH61/(Formulas!$A$3*2))),1),ROUND(MIN(1,IF(Input!$A$11="Weekly",DH61/(Formulas!$A$3*1),DH61/(Formulas!$A$3*2))),1)*$C61))</f>
        <v>0</v>
      </c>
      <c r="DK61" s="79"/>
      <c r="DL61" s="35"/>
      <c r="DM61" s="35"/>
      <c r="DN61" s="80">
        <f>IF($C61="",ROUND(MIN(1,IF(Input!$A$11="Weekly",DL61/(Formulas!$A$3*1),DL61/(Formulas!$A$3*2))),1),IF(TEXT(ISNUMBER($C61),"#####")="False",ROUND(MIN(1,IF(Input!$A$11="Weekly",DL61/(Formulas!$A$3*1),DL61/(Formulas!$A$3*2))),1),ROUND(MIN(1,IF(Input!$A$11="Weekly",DL61/(Formulas!$A$3*1),DL61/(Formulas!$A$3*2))),1)*$C61))</f>
        <v>0</v>
      </c>
      <c r="DO61" s="79"/>
      <c r="DP61" s="35"/>
      <c r="DQ61" s="35"/>
      <c r="DR61" s="80">
        <f>IF($C61="",ROUND(MIN(1,IF(Input!$A$11="Weekly",DP61/(Formulas!$A$3*1),DP61/(Formulas!$A$3*2))),1),IF(TEXT(ISNUMBER($C61),"#####")="False",ROUND(MIN(1,IF(Input!$A$11="Weekly",DP61/(Formulas!$A$3*1),DP61/(Formulas!$A$3*2))),1),ROUND(MIN(1,IF(Input!$A$11="Weekly",DP61/(Formulas!$A$3*1),DP61/(Formulas!$A$3*2))),1)*$C61))</f>
        <v>0</v>
      </c>
      <c r="DS61" s="79"/>
      <c r="DT61" s="35"/>
      <c r="DU61" s="35"/>
      <c r="DV61" s="80">
        <f>IF($C61="",ROUND(MIN(1,IF(Input!$A$11="Weekly",DT61/(Formulas!$A$3*1),DT61/(Formulas!$A$3*2))),1),IF(TEXT(ISNUMBER($C61),"#####")="False",ROUND(MIN(1,IF(Input!$A$11="Weekly",DT61/(Formulas!$A$3*1),DT61/(Formulas!$A$3*2))),1),ROUND(MIN(1,IF(Input!$A$11="Weekly",DT61/(Formulas!$A$3*1),DT61/(Formulas!$A$3*2))),1)*$C61))</f>
        <v>0</v>
      </c>
      <c r="DW61" s="79"/>
      <c r="DX61" s="35"/>
      <c r="DY61" s="35"/>
      <c r="DZ61" s="80">
        <f>IF($C61="",ROUND(MIN(1,IF(Input!$A$11="Weekly",DX61/(Formulas!$A$3*1),DX61/(Formulas!$A$3*2))),1),IF(TEXT(ISNUMBER($C61),"#####")="False",ROUND(MIN(1,IF(Input!$A$11="Weekly",DX61/(Formulas!$A$3*1),DX61/(Formulas!$A$3*2))),1),ROUND(MIN(1,IF(Input!$A$11="Weekly",DX61/(Formulas!$A$3*1),DX61/(Formulas!$A$3*2))),1)*$C61))</f>
        <v>0</v>
      </c>
      <c r="EA61" s="79"/>
      <c r="EB61" s="35"/>
      <c r="EC61" s="35"/>
      <c r="ED61" s="80">
        <f>IF($C61="",ROUND(MIN(1,IF(Input!$A$11="Weekly",EB61/(Formulas!$A$3*1),EB61/(Formulas!$A$3*2))),1),IF(TEXT(ISNUMBER($C61),"#####")="False",ROUND(MIN(1,IF(Input!$A$11="Weekly",EB61/(Formulas!$A$3*1),EB61/(Formulas!$A$3*2))),1),ROUND(MIN(1,IF(Input!$A$11="Weekly",EB61/(Formulas!$A$3*1),EB61/(Formulas!$A$3*2))),1)*$C61))</f>
        <v>0</v>
      </c>
      <c r="EE61" s="79"/>
      <c r="EF61" s="35"/>
      <c r="EG61" s="35"/>
      <c r="EH61" s="80">
        <f>IF($C61="",ROUND(MIN(1,IF(Input!$A$11="Weekly",EF61/(Formulas!$A$3*1),EF61/(Formulas!$A$3*2))),1),IF(TEXT(ISNUMBER($C61),"#####")="False",ROUND(MIN(1,IF(Input!$A$11="Weekly",EF61/(Formulas!$A$3*1),EF61/(Formulas!$A$3*2))),1),ROUND(MIN(1,IF(Input!$A$11="Weekly",EF61/(Formulas!$A$3*1),EF61/(Formulas!$A$3*2))),1)*$C61))</f>
        <v>0</v>
      </c>
      <c r="EI61" s="79"/>
      <c r="EJ61" s="35"/>
      <c r="EK61" s="35"/>
      <c r="EL61" s="80">
        <f>IF($C61="",ROUND(MIN(1,IF(Input!$A$11="Weekly",EJ61/(Formulas!$A$3*1),EJ61/(Formulas!$A$3*2))),1),IF(TEXT(ISNUMBER($C61),"#####")="False",ROUND(MIN(1,IF(Input!$A$11="Weekly",EJ61/(Formulas!$A$3*1),EJ61/(Formulas!$A$3*2))),1),ROUND(MIN(1,IF(Input!$A$11="Weekly",EJ61/(Formulas!$A$3*1),EJ61/(Formulas!$A$3*2))),1)*$C61))</f>
        <v>0</v>
      </c>
      <c r="EM61" s="79"/>
      <c r="EN61" s="35"/>
      <c r="EO61" s="35"/>
      <c r="EP61" s="80">
        <f>IF($C61="",ROUND(MIN(1,IF(Input!$A$11="Weekly",EN61/(Formulas!$A$3*1),EN61/(Formulas!$A$3*2))),1),IF(TEXT(ISNUMBER($C61),"#####")="False",ROUND(MIN(1,IF(Input!$A$11="Weekly",EN61/(Formulas!$A$3*1),EN61/(Formulas!$A$3*2))),1),ROUND(MIN(1,IF(Input!$A$11="Weekly",EN61/(Formulas!$A$3*1),EN61/(Formulas!$A$3*2))),1)*$C61))</f>
        <v>0</v>
      </c>
      <c r="EQ61" s="79"/>
      <c r="ER61" s="35"/>
      <c r="ES61" s="35"/>
      <c r="ET61" s="80">
        <f>IF($C61="",ROUND(MIN(1,IF(Input!$A$11="Weekly",ER61/(Formulas!$A$3*1),ER61/(Formulas!$A$3*2))),1),IF(TEXT(ISNUMBER($C61),"#####")="False",ROUND(MIN(1,IF(Input!$A$11="Weekly",ER61/(Formulas!$A$3*1),ER61/(Formulas!$A$3*2))),1),ROUND(MIN(1,IF(Input!$A$11="Weekly",ER61/(Formulas!$A$3*1),ER61/(Formulas!$A$3*2))),1)*$C61))</f>
        <v>0</v>
      </c>
      <c r="EU61" s="79"/>
      <c r="EV61" s="35"/>
      <c r="EW61" s="35"/>
      <c r="EX61" s="80">
        <f>IF($C61="",ROUND(MIN(1,IF(Input!$A$11="Weekly",EV61/(Formulas!$A$3*1),EV61/(Formulas!$A$3*2))),1),IF(TEXT(ISNUMBER($C61),"#####")="False",ROUND(MIN(1,IF(Input!$A$11="Weekly",EV61/(Formulas!$A$3*1),EV61/(Formulas!$A$3*2))),1),ROUND(MIN(1,IF(Input!$A$11="Weekly",EV61/(Formulas!$A$3*1),EV61/(Formulas!$A$3*2))),1)*$C61))</f>
        <v>0</v>
      </c>
      <c r="EY61" s="79"/>
      <c r="EZ61" s="35"/>
      <c r="FA61" s="35"/>
      <c r="FB61" s="80">
        <f>IF($C61="",ROUND(MIN(1,IF(Input!$A$11="Weekly",EZ61/(Formulas!$A$3*1),EZ61/(Formulas!$A$3*2))),1),IF(TEXT(ISNUMBER($C61),"#####")="False",ROUND(MIN(1,IF(Input!$A$11="Weekly",EZ61/(Formulas!$A$3*1),EZ61/(Formulas!$A$3*2))),1),ROUND(MIN(1,IF(Input!$A$11="Weekly",EZ61/(Formulas!$A$3*1),EZ61/(Formulas!$A$3*2))),1)*$C61))</f>
        <v>0</v>
      </c>
      <c r="FC61" s="79"/>
      <c r="FD61" s="35"/>
      <c r="FE61" s="35"/>
      <c r="FF61" s="80">
        <f>IF($C61="",ROUND(MIN(1,IF(Input!$A$11="Weekly",FD61/(Formulas!$A$3*1),FD61/(Formulas!$A$3*2))),1),IF(TEXT(ISNUMBER($C61),"#####")="False",ROUND(MIN(1,IF(Input!$A$11="Weekly",FD61/(Formulas!$A$3*1),FD61/(Formulas!$A$3*2))),1),ROUND(MIN(1,IF(Input!$A$11="Weekly",FD61/(Formulas!$A$3*1),FD61/(Formulas!$A$3*2))),1)*$C61))</f>
        <v>0</v>
      </c>
      <c r="FG61" s="79"/>
      <c r="FH61" s="35"/>
      <c r="FI61" s="35"/>
      <c r="FJ61" s="80">
        <f>IF($C61="",ROUND(MIN(1,IF(Input!$A$11="Weekly",FH61/(Formulas!$A$3*1),FH61/(Formulas!$A$3*2))),1),IF(TEXT(ISNUMBER($C61),"#####")="False",ROUND(MIN(1,IF(Input!$A$11="Weekly",FH61/(Formulas!$A$3*1),FH61/(Formulas!$A$3*2))),1),ROUND(MIN(1,IF(Input!$A$11="Weekly",FH61/(Formulas!$A$3*1),FH61/(Formulas!$A$3*2))),1)*$C61))</f>
        <v>0</v>
      </c>
      <c r="FK61" s="79"/>
      <c r="FL61" s="35"/>
      <c r="FM61" s="35"/>
      <c r="FN61" s="80">
        <f>IF($C61="",ROUND(MIN(1,IF(Input!$A$11="Weekly",FL61/(Formulas!$A$3*1),FL61/(Formulas!$A$3*2))),1),IF(TEXT(ISNUMBER($C61),"#####")="False",ROUND(MIN(1,IF(Input!$A$11="Weekly",FL61/(Formulas!$A$3*1),FL61/(Formulas!$A$3*2))),1),ROUND(MIN(1,IF(Input!$A$11="Weekly",FL61/(Formulas!$A$3*1),FL61/(Formulas!$A$3*2))),1)*$C61))</f>
        <v>0</v>
      </c>
      <c r="FO61" s="79"/>
      <c r="FP61" s="35"/>
      <c r="FQ61" s="35"/>
      <c r="FR61" s="80">
        <f>IF($C61="",ROUND(MIN(1,IF(Input!$A$11="Weekly",FP61/(Formulas!$A$3*1),FP61/(Formulas!$A$3*2))),1),IF(TEXT(ISNUMBER($C61),"#####")="False",ROUND(MIN(1,IF(Input!$A$11="Weekly",FP61/(Formulas!$A$3*1),FP61/(Formulas!$A$3*2))),1),ROUND(MIN(1,IF(Input!$A$11="Weekly",FP61/(Formulas!$A$3*1),FP61/(Formulas!$A$3*2))),1)*$C61))</f>
        <v>0</v>
      </c>
      <c r="FS61" s="79"/>
      <c r="FT61" s="35"/>
      <c r="FU61" s="35"/>
      <c r="FV61" s="80">
        <f>IF($C61="",ROUND(MIN(1,IF(Input!$A$11="Weekly",FT61/(Formulas!$A$3*1),FT61/(Formulas!$A$3*2))),1),IF(TEXT(ISNUMBER($C61),"#####")="False",ROUND(MIN(1,IF(Input!$A$11="Weekly",FT61/(Formulas!$A$3*1),FT61/(Formulas!$A$3*2))),1),ROUND(MIN(1,IF(Input!$A$11="Weekly",FT61/(Formulas!$A$3*1),FT61/(Formulas!$A$3*2))),1)*$C61))</f>
        <v>0</v>
      </c>
      <c r="FW61" s="79"/>
      <c r="FX61" s="35"/>
      <c r="FY61" s="35"/>
      <c r="FZ61" s="80">
        <f>IF($C61="",ROUND(MIN(1,IF(Input!$A$11="Weekly",FX61/(Formulas!$A$3*1),FX61/(Formulas!$A$3*2))),1),IF(TEXT(ISNUMBER($C61),"#####")="False",ROUND(MIN(1,IF(Input!$A$11="Weekly",FX61/(Formulas!$A$3*1),FX61/(Formulas!$A$3*2))),1),ROUND(MIN(1,IF(Input!$A$11="Weekly",FX61/(Formulas!$A$3*1),FX61/(Formulas!$A$3*2))),1)*$C61))</f>
        <v>0</v>
      </c>
      <c r="GA61" s="79"/>
      <c r="GB61" s="35"/>
      <c r="GC61" s="35"/>
      <c r="GD61" s="80">
        <f>IF($C61="",ROUND(MIN(1,IF(Input!$A$11="Weekly",GB61/(Formulas!$A$3*1),GB61/(Formulas!$A$3*2))),1),IF(TEXT(ISNUMBER($C61),"#####")="False",ROUND(MIN(1,IF(Input!$A$11="Weekly",GB61/(Formulas!$A$3*1),GB61/(Formulas!$A$3*2))),1),ROUND(MIN(1,IF(Input!$A$11="Weekly",GB61/(Formulas!$A$3*1),GB61/(Formulas!$A$3*2))),1)*$C61))</f>
        <v>0</v>
      </c>
      <c r="GE61" s="79"/>
      <c r="GF61" s="35"/>
      <c r="GG61" s="35"/>
      <c r="GH61" s="80">
        <f>IF($C61="",ROUND(MIN(1,IF(Input!$A$11="Weekly",GF61/(Formulas!$A$3*1),GF61/(Formulas!$A$3*2))),1),IF(TEXT(ISNUMBER($C61),"#####")="False",ROUND(MIN(1,IF(Input!$A$11="Weekly",GF61/(Formulas!$A$3*1),GF61/(Formulas!$A$3*2))),1),ROUND(MIN(1,IF(Input!$A$11="Weekly",GF61/(Formulas!$A$3*1),GF61/(Formulas!$A$3*2))),1)*$C61))</f>
        <v>0</v>
      </c>
      <c r="GI61" s="79"/>
      <c r="GJ61" s="35"/>
      <c r="GK61" s="35"/>
      <c r="GL61" s="80">
        <f>IF($C61="",ROUND(MIN(1,IF(Input!$A$11="Weekly",GJ61/(Formulas!$A$3*1),GJ61/(Formulas!$A$3*2))),1),IF(TEXT(ISNUMBER($C61),"#####")="False",ROUND(MIN(1,IF(Input!$A$11="Weekly",GJ61/(Formulas!$A$3*1),GJ61/(Formulas!$A$3*2))),1),ROUND(MIN(1,IF(Input!$A$11="Weekly",GJ61/(Formulas!$A$3*1),GJ61/(Formulas!$A$3*2))),1)*$C61))</f>
        <v>0</v>
      </c>
      <c r="GM61" s="79"/>
      <c r="GN61" s="35"/>
      <c r="GO61" s="35"/>
      <c r="GP61" s="80">
        <f>IF($C61="",ROUND(MIN(1,IF(Input!$A$11="Weekly",GN61/(Formulas!$A$3*1),GN61/(Formulas!$A$3*2))),1),IF(TEXT(ISNUMBER($C61),"#####")="False",ROUND(MIN(1,IF(Input!$A$11="Weekly",GN61/(Formulas!$A$3*1),GN61/(Formulas!$A$3*2))),1),ROUND(MIN(1,IF(Input!$A$11="Weekly",GN61/(Formulas!$A$3*1),GN61/(Formulas!$A$3*2))),1)*$C61))</f>
        <v>0</v>
      </c>
      <c r="GQ61" s="79"/>
      <c r="GR61" s="35"/>
      <c r="GS61" s="35"/>
      <c r="GT61" s="80">
        <f>IF($C61="",ROUND(MIN(1,IF(Input!$A$11="Weekly",GR61/(Formulas!$A$3*1),GR61/(Formulas!$A$3*2))),1),IF(TEXT(ISNUMBER($C61),"#####")="False",ROUND(MIN(1,IF(Input!$A$11="Weekly",GR61/(Formulas!$A$3*1),GR61/(Formulas!$A$3*2))),1),ROUND(MIN(1,IF(Input!$A$11="Weekly",GR61/(Formulas!$A$3*1),GR61/(Formulas!$A$3*2))),1)*$C61))</f>
        <v>0</v>
      </c>
      <c r="GU61" s="79"/>
      <c r="GV61" s="35"/>
      <c r="GW61" s="35"/>
      <c r="GX61" s="80">
        <f>IF($C61="",ROUND(MIN(1,IF(Input!$A$11="Weekly",GV61/(Formulas!$A$3*1),GV61/(Formulas!$A$3*2))),1),IF(TEXT(ISNUMBER($C61),"#####")="False",ROUND(MIN(1,IF(Input!$A$11="Weekly",GV61/(Formulas!$A$3*1),GV61/(Formulas!$A$3*2))),1),ROUND(MIN(1,IF(Input!$A$11="Weekly",GV61/(Formulas!$A$3*1),GV61/(Formulas!$A$3*2))),1)*$C61))</f>
        <v>0</v>
      </c>
      <c r="GY61" s="79"/>
      <c r="GZ61" s="35"/>
      <c r="HA61" s="35"/>
      <c r="HB61" s="80">
        <f>IF($C61="",ROUND(MIN(1,IF(Input!$A$11="Weekly",GZ61/(Formulas!$A$3*1),GZ61/(Formulas!$A$3*2))),1),IF(TEXT(ISNUMBER($C61),"#####")="False",ROUND(MIN(1,IF(Input!$A$11="Weekly",GZ61/(Formulas!$A$3*1),GZ61/(Formulas!$A$3*2))),1),ROUND(MIN(1,IF(Input!$A$11="Weekly",GZ61/(Formulas!$A$3*1),GZ61/(Formulas!$A$3*2))),1)*$C61))</f>
        <v>0</v>
      </c>
      <c r="HC61" s="79"/>
      <c r="HD61" s="35"/>
      <c r="HE61" s="35"/>
      <c r="HF61" s="80">
        <f>IF($C61="",ROUND(MIN(1,IF(Input!$A$11="Weekly",HD61/(Formulas!$A$3*1),HD61/(Formulas!$A$3*2))),1),IF(TEXT(ISNUMBER($C61),"#####")="False",ROUND(MIN(1,IF(Input!$A$11="Weekly",HD61/(Formulas!$A$3*1),HD61/(Formulas!$A$3*2))),1),ROUND(MIN(1,IF(Input!$A$11="Weekly",HD61/(Formulas!$A$3*1),HD61/(Formulas!$A$3*2))),1)*$C61))</f>
        <v>0</v>
      </c>
      <c r="HG61" s="79"/>
      <c r="HH61" s="35"/>
      <c r="HI61" s="35">
        <f t="shared" si="0"/>
        <v>0</v>
      </c>
      <c r="HJ61" s="35"/>
      <c r="HK61" s="35">
        <f t="shared" si="1"/>
        <v>0</v>
      </c>
      <c r="HL61" s="35"/>
      <c r="HM61" s="35">
        <f t="shared" si="2"/>
        <v>0</v>
      </c>
      <c r="HN61" s="35"/>
      <c r="HO61" s="35">
        <f t="shared" si="3"/>
        <v>0</v>
      </c>
      <c r="HP61" s="35"/>
      <c r="HQ61" s="35"/>
      <c r="HR61" s="35"/>
      <c r="HS61" s="35"/>
      <c r="HT61" s="35"/>
    </row>
    <row r="62" spans="1:228" x14ac:dyDescent="0.25">
      <c r="B62" s="30"/>
      <c r="D62" s="35"/>
      <c r="E62" s="35"/>
      <c r="F62" s="35"/>
      <c r="G62" s="79"/>
      <c r="H62" s="35"/>
      <c r="I62" s="35"/>
      <c r="J62" s="35"/>
      <c r="K62" s="79"/>
      <c r="L62" s="35"/>
      <c r="M62" s="35"/>
      <c r="N62" s="35"/>
      <c r="O62" s="79"/>
      <c r="P62" s="35"/>
      <c r="Q62" s="35"/>
      <c r="R62" s="35"/>
      <c r="S62" s="79"/>
      <c r="T62" s="35"/>
      <c r="U62" s="35"/>
      <c r="V62" s="35"/>
      <c r="W62" s="79"/>
      <c r="X62" s="35"/>
      <c r="Y62" s="35"/>
      <c r="Z62" s="35"/>
      <c r="AA62" s="79"/>
      <c r="AB62" s="35"/>
      <c r="AC62" s="35"/>
      <c r="AD62" s="35"/>
      <c r="AE62" s="79"/>
      <c r="AF62" s="35"/>
      <c r="AG62" s="35"/>
      <c r="AH62" s="35"/>
      <c r="AI62" s="79"/>
      <c r="AJ62" s="35"/>
      <c r="AK62" s="35"/>
      <c r="AL62" s="35"/>
      <c r="AM62" s="79"/>
      <c r="AN62" s="35"/>
      <c r="AO62" s="35"/>
      <c r="AP62" s="35"/>
      <c r="AQ62" s="79"/>
      <c r="AR62" s="35"/>
      <c r="AS62" s="35"/>
      <c r="AT62" s="35"/>
      <c r="AU62" s="79"/>
      <c r="AV62" s="35"/>
      <c r="AW62" s="35"/>
      <c r="AX62" s="35"/>
      <c r="AY62" s="79"/>
      <c r="AZ62" s="35"/>
      <c r="BA62" s="35"/>
      <c r="BB62" s="35"/>
      <c r="BC62" s="79"/>
      <c r="BD62" s="35"/>
      <c r="BE62" s="35"/>
      <c r="BF62" s="35"/>
      <c r="BG62" s="79"/>
      <c r="BH62" s="35"/>
      <c r="BI62" s="35"/>
      <c r="BJ62" s="35"/>
      <c r="BK62" s="79"/>
      <c r="BL62" s="35"/>
      <c r="BM62" s="35"/>
      <c r="BN62" s="35"/>
      <c r="BO62" s="79"/>
      <c r="BP62" s="35"/>
      <c r="BQ62" s="35"/>
      <c r="BR62" s="35"/>
      <c r="BS62" s="79"/>
      <c r="BT62" s="35"/>
      <c r="BU62" s="35"/>
      <c r="BV62" s="35"/>
      <c r="BW62" s="79"/>
      <c r="BX62" s="35"/>
      <c r="BY62" s="35"/>
      <c r="BZ62" s="35"/>
      <c r="CA62" s="79"/>
      <c r="CB62" s="35"/>
      <c r="CC62" s="35"/>
      <c r="CD62" s="35"/>
      <c r="CE62" s="79"/>
      <c r="CF62" s="35"/>
      <c r="CG62" s="35"/>
      <c r="CH62" s="35"/>
      <c r="CI62" s="79"/>
      <c r="CJ62" s="35"/>
      <c r="CK62" s="35"/>
      <c r="CL62" s="35"/>
      <c r="CM62" s="79"/>
      <c r="CN62" s="35"/>
      <c r="CO62" s="35"/>
      <c r="CP62" s="35"/>
      <c r="CQ62" s="79"/>
      <c r="CR62" s="35"/>
      <c r="CS62" s="35"/>
      <c r="CT62" s="35"/>
      <c r="CU62" s="79"/>
      <c r="CV62" s="35"/>
      <c r="CW62" s="35"/>
      <c r="CX62" s="35"/>
      <c r="CY62" s="79"/>
      <c r="CZ62" s="35"/>
      <c r="DA62" s="35"/>
      <c r="DB62" s="35"/>
      <c r="DC62" s="79"/>
      <c r="DD62" s="35"/>
      <c r="DE62" s="35"/>
      <c r="DF62" s="35"/>
      <c r="DG62" s="79"/>
      <c r="DH62" s="35"/>
      <c r="DI62" s="35"/>
      <c r="DJ62" s="35"/>
      <c r="DK62" s="79"/>
      <c r="DL62" s="35"/>
      <c r="DM62" s="35"/>
      <c r="DN62" s="35"/>
      <c r="DO62" s="79"/>
      <c r="DP62" s="35"/>
      <c r="DQ62" s="35"/>
      <c r="DR62" s="35"/>
      <c r="DS62" s="79"/>
      <c r="DT62" s="35"/>
      <c r="DU62" s="35"/>
      <c r="DV62" s="35"/>
      <c r="DW62" s="79"/>
      <c r="DX62" s="35"/>
      <c r="DY62" s="35"/>
      <c r="DZ62" s="35"/>
      <c r="EA62" s="79"/>
      <c r="EB62" s="35"/>
      <c r="EC62" s="35"/>
      <c r="ED62" s="35"/>
      <c r="EE62" s="79"/>
      <c r="EF62" s="35"/>
      <c r="EG62" s="35"/>
      <c r="EH62" s="35"/>
      <c r="EI62" s="79"/>
      <c r="EJ62" s="35"/>
      <c r="EK62" s="35"/>
      <c r="EL62" s="35"/>
      <c r="EM62" s="79"/>
      <c r="EN62" s="35"/>
      <c r="EO62" s="35"/>
      <c r="EP62" s="35"/>
      <c r="EQ62" s="79"/>
      <c r="ER62" s="35"/>
      <c r="ES62" s="35"/>
      <c r="ET62" s="35"/>
      <c r="EU62" s="79"/>
      <c r="EV62" s="35"/>
      <c r="EW62" s="35"/>
      <c r="EX62" s="35"/>
      <c r="EY62" s="79"/>
      <c r="EZ62" s="35"/>
      <c r="FA62" s="35"/>
      <c r="FB62" s="35"/>
      <c r="FC62" s="79"/>
      <c r="FD62" s="35"/>
      <c r="FE62" s="35"/>
      <c r="FF62" s="35"/>
      <c r="FG62" s="79"/>
      <c r="FH62" s="35"/>
      <c r="FI62" s="35"/>
      <c r="FJ62" s="35"/>
      <c r="FK62" s="79"/>
      <c r="FL62" s="35"/>
      <c r="FM62" s="35"/>
      <c r="FN62" s="35"/>
      <c r="FO62" s="79"/>
      <c r="FP62" s="35"/>
      <c r="FQ62" s="35"/>
      <c r="FR62" s="35"/>
      <c r="FS62" s="79"/>
      <c r="FT62" s="35"/>
      <c r="FU62" s="35"/>
      <c r="FV62" s="35"/>
      <c r="FW62" s="79"/>
      <c r="FX62" s="35"/>
      <c r="FY62" s="35"/>
      <c r="FZ62" s="35"/>
      <c r="GA62" s="79"/>
      <c r="GB62" s="35"/>
      <c r="GC62" s="35"/>
      <c r="GD62" s="35"/>
      <c r="GE62" s="79"/>
      <c r="GF62" s="35"/>
      <c r="GG62" s="35"/>
      <c r="GH62" s="35"/>
      <c r="GI62" s="79"/>
      <c r="GJ62" s="35"/>
      <c r="GK62" s="35"/>
      <c r="GL62" s="35"/>
      <c r="GM62" s="79"/>
      <c r="GN62" s="35"/>
      <c r="GO62" s="35"/>
      <c r="GP62" s="35"/>
      <c r="GQ62" s="79"/>
      <c r="GR62" s="35"/>
      <c r="GS62" s="35"/>
      <c r="GT62" s="35"/>
      <c r="GU62" s="79"/>
      <c r="GV62" s="35"/>
      <c r="GW62" s="35"/>
      <c r="GX62" s="35"/>
      <c r="GY62" s="79"/>
      <c r="GZ62" s="35"/>
      <c r="HA62" s="35"/>
      <c r="HB62" s="35"/>
      <c r="HC62" s="79"/>
      <c r="HD62" s="35"/>
      <c r="HE62" s="35"/>
      <c r="HF62" s="35"/>
      <c r="HG62" s="79"/>
      <c r="HH62" s="35"/>
      <c r="HI62" s="35"/>
      <c r="HJ62" s="35"/>
      <c r="HK62" s="35"/>
      <c r="HL62" s="35"/>
      <c r="HM62" s="35"/>
      <c r="HN62" s="35"/>
      <c r="HO62" s="35"/>
      <c r="HP62" s="35"/>
      <c r="HQ62" s="35"/>
      <c r="HR62" s="35"/>
      <c r="HS62" s="35"/>
      <c r="HT62" s="35"/>
    </row>
    <row r="63" spans="1:228" s="23" customFormat="1" x14ac:dyDescent="0.25">
      <c r="B63" s="32" t="s">
        <v>112</v>
      </c>
      <c r="D63" s="82">
        <f>SUBTOTAL(9,D10:D62)</f>
        <v>0</v>
      </c>
      <c r="E63" s="82">
        <f t="shared" ref="E63" si="4">SUBTOTAL(9,E10:E62)</f>
        <v>0</v>
      </c>
      <c r="F63" s="82">
        <f>SUBTOTAL(9,F10:F62)</f>
        <v>0</v>
      </c>
      <c r="G63" s="79"/>
      <c r="H63" s="82">
        <f>SUBTOTAL(9,H10:H62)</f>
        <v>0</v>
      </c>
      <c r="I63" s="82">
        <f t="shared" ref="I63:J63" si="5">SUBTOTAL(9,I10:I62)</f>
        <v>0</v>
      </c>
      <c r="J63" s="82">
        <f t="shared" si="5"/>
        <v>0</v>
      </c>
      <c r="K63" s="79"/>
      <c r="L63" s="82">
        <f>SUBTOTAL(9,L10:L62)</f>
        <v>0</v>
      </c>
      <c r="M63" s="82">
        <f t="shared" ref="M63:N63" si="6">SUBTOTAL(9,M10:M62)</f>
        <v>0</v>
      </c>
      <c r="N63" s="82">
        <f t="shared" si="6"/>
        <v>0</v>
      </c>
      <c r="O63" s="79"/>
      <c r="P63" s="82">
        <f>SUBTOTAL(9,P10:P62)</f>
        <v>0</v>
      </c>
      <c r="Q63" s="82">
        <f t="shared" ref="Q63:R63" si="7">SUBTOTAL(9,Q10:Q62)</f>
        <v>0</v>
      </c>
      <c r="R63" s="82">
        <f t="shared" si="7"/>
        <v>0</v>
      </c>
      <c r="S63" s="79"/>
      <c r="T63" s="82">
        <f>SUBTOTAL(9,T10:T62)</f>
        <v>0</v>
      </c>
      <c r="U63" s="82">
        <f t="shared" ref="U63:V63" si="8">SUBTOTAL(9,U10:U62)</f>
        <v>0</v>
      </c>
      <c r="V63" s="82">
        <f t="shared" si="8"/>
        <v>0</v>
      </c>
      <c r="W63" s="79"/>
      <c r="X63" s="82">
        <f>SUBTOTAL(9,X10:X62)</f>
        <v>0</v>
      </c>
      <c r="Y63" s="82">
        <f t="shared" ref="Y63:Z63" si="9">SUBTOTAL(9,Y10:Y62)</f>
        <v>0</v>
      </c>
      <c r="Z63" s="82">
        <f t="shared" si="9"/>
        <v>0</v>
      </c>
      <c r="AA63" s="79"/>
      <c r="AB63" s="82">
        <f>SUBTOTAL(9,AB10:AB62)</f>
        <v>0</v>
      </c>
      <c r="AC63" s="82">
        <f t="shared" ref="AC63:AD63" si="10">SUBTOTAL(9,AC10:AC62)</f>
        <v>0</v>
      </c>
      <c r="AD63" s="82">
        <f t="shared" si="10"/>
        <v>0</v>
      </c>
      <c r="AE63" s="79"/>
      <c r="AF63" s="82">
        <f>SUBTOTAL(9,AF10:AF62)</f>
        <v>0</v>
      </c>
      <c r="AG63" s="82">
        <f t="shared" ref="AG63:AH63" si="11">SUBTOTAL(9,AG10:AG62)</f>
        <v>0</v>
      </c>
      <c r="AH63" s="82">
        <f t="shared" si="11"/>
        <v>0</v>
      </c>
      <c r="AI63" s="79"/>
      <c r="AJ63" s="82">
        <f>SUBTOTAL(9,AJ10:AJ62)</f>
        <v>0</v>
      </c>
      <c r="AK63" s="82">
        <f t="shared" ref="AK63:AL63" si="12">SUBTOTAL(9,AK10:AK62)</f>
        <v>0</v>
      </c>
      <c r="AL63" s="82">
        <f t="shared" si="12"/>
        <v>0</v>
      </c>
      <c r="AM63" s="79"/>
      <c r="AN63" s="82">
        <f>SUBTOTAL(9,AN10:AN62)</f>
        <v>0</v>
      </c>
      <c r="AO63" s="82">
        <f t="shared" ref="AO63:AP63" si="13">SUBTOTAL(9,AO10:AO62)</f>
        <v>0</v>
      </c>
      <c r="AP63" s="82">
        <f t="shared" si="13"/>
        <v>0</v>
      </c>
      <c r="AQ63" s="79"/>
      <c r="AR63" s="82">
        <f>SUBTOTAL(9,AR10:AR62)</f>
        <v>0</v>
      </c>
      <c r="AS63" s="82">
        <f t="shared" ref="AS63:AT63" si="14">SUBTOTAL(9,AS10:AS62)</f>
        <v>0</v>
      </c>
      <c r="AT63" s="82">
        <f t="shared" si="14"/>
        <v>0</v>
      </c>
      <c r="AU63" s="79"/>
      <c r="AV63" s="82">
        <f>SUBTOTAL(9,AV10:AV62)</f>
        <v>0</v>
      </c>
      <c r="AW63" s="82">
        <f t="shared" ref="AW63:AX63" si="15">SUBTOTAL(9,AW10:AW62)</f>
        <v>0</v>
      </c>
      <c r="AX63" s="82">
        <f t="shared" si="15"/>
        <v>0</v>
      </c>
      <c r="AY63" s="79"/>
      <c r="AZ63" s="82">
        <f>SUBTOTAL(9,AZ10:AZ62)</f>
        <v>0</v>
      </c>
      <c r="BA63" s="82">
        <f t="shared" ref="BA63:BB63" si="16">SUBTOTAL(9,BA10:BA62)</f>
        <v>0</v>
      </c>
      <c r="BB63" s="82">
        <f t="shared" si="16"/>
        <v>0</v>
      </c>
      <c r="BC63" s="79"/>
      <c r="BD63" s="82">
        <f>SUBTOTAL(9,BD10:BD62)</f>
        <v>0</v>
      </c>
      <c r="BE63" s="82">
        <f t="shared" ref="BE63:BF63" si="17">SUBTOTAL(9,BE10:BE62)</f>
        <v>0</v>
      </c>
      <c r="BF63" s="82">
        <f t="shared" si="17"/>
        <v>0</v>
      </c>
      <c r="BG63" s="79"/>
      <c r="BH63" s="82">
        <f>SUBTOTAL(9,BH10:BH62)</f>
        <v>0</v>
      </c>
      <c r="BI63" s="82">
        <f t="shared" ref="BI63:BJ63" si="18">SUBTOTAL(9,BI10:BI62)</f>
        <v>0</v>
      </c>
      <c r="BJ63" s="82">
        <f t="shared" si="18"/>
        <v>0</v>
      </c>
      <c r="BK63" s="79"/>
      <c r="BL63" s="82">
        <f>SUBTOTAL(9,BL10:BL62)</f>
        <v>0</v>
      </c>
      <c r="BM63" s="82">
        <f t="shared" ref="BM63:BN63" si="19">SUBTOTAL(9,BM10:BM62)</f>
        <v>0</v>
      </c>
      <c r="BN63" s="82">
        <f t="shared" si="19"/>
        <v>0</v>
      </c>
      <c r="BO63" s="79"/>
      <c r="BP63" s="82">
        <f>SUBTOTAL(9,BP10:BP62)</f>
        <v>0</v>
      </c>
      <c r="BQ63" s="82">
        <f t="shared" ref="BQ63:BR63" si="20">SUBTOTAL(9,BQ10:BQ62)</f>
        <v>0</v>
      </c>
      <c r="BR63" s="82">
        <f t="shared" si="20"/>
        <v>0</v>
      </c>
      <c r="BS63" s="79"/>
      <c r="BT63" s="82">
        <f>SUBTOTAL(9,BT10:BT62)</f>
        <v>0</v>
      </c>
      <c r="BU63" s="82">
        <f t="shared" ref="BU63:BV63" si="21">SUBTOTAL(9,BU10:BU62)</f>
        <v>0</v>
      </c>
      <c r="BV63" s="82">
        <f t="shared" si="21"/>
        <v>0</v>
      </c>
      <c r="BW63" s="79"/>
      <c r="BX63" s="82">
        <f>SUBTOTAL(9,BX10:BX62)</f>
        <v>0</v>
      </c>
      <c r="BY63" s="82">
        <f t="shared" ref="BY63:BZ63" si="22">SUBTOTAL(9,BY10:BY62)</f>
        <v>0</v>
      </c>
      <c r="BZ63" s="82">
        <f t="shared" si="22"/>
        <v>0</v>
      </c>
      <c r="CA63" s="79"/>
      <c r="CB63" s="82">
        <f>SUBTOTAL(9,CB10:CB62)</f>
        <v>0</v>
      </c>
      <c r="CC63" s="82">
        <f t="shared" ref="CC63:CD63" si="23">SUBTOTAL(9,CC10:CC62)</f>
        <v>0</v>
      </c>
      <c r="CD63" s="82">
        <f t="shared" si="23"/>
        <v>0</v>
      </c>
      <c r="CE63" s="79"/>
      <c r="CF63" s="82">
        <f>SUBTOTAL(9,CF10:CF62)</f>
        <v>0</v>
      </c>
      <c r="CG63" s="82">
        <f t="shared" ref="CG63:CH63" si="24">SUBTOTAL(9,CG10:CG62)</f>
        <v>0</v>
      </c>
      <c r="CH63" s="82">
        <f t="shared" si="24"/>
        <v>0</v>
      </c>
      <c r="CI63" s="79"/>
      <c r="CJ63" s="82">
        <f>SUBTOTAL(9,CJ10:CJ62)</f>
        <v>0</v>
      </c>
      <c r="CK63" s="82">
        <f t="shared" ref="CK63:CL63" si="25">SUBTOTAL(9,CK10:CK62)</f>
        <v>0</v>
      </c>
      <c r="CL63" s="82">
        <f t="shared" si="25"/>
        <v>0</v>
      </c>
      <c r="CM63" s="79"/>
      <c r="CN63" s="82">
        <f>SUBTOTAL(9,CN10:CN62)</f>
        <v>0</v>
      </c>
      <c r="CO63" s="82">
        <f t="shared" ref="CO63:CP63" si="26">SUBTOTAL(9,CO10:CO62)</f>
        <v>0</v>
      </c>
      <c r="CP63" s="82">
        <f t="shared" si="26"/>
        <v>0</v>
      </c>
      <c r="CQ63" s="79"/>
      <c r="CR63" s="82">
        <f>SUBTOTAL(9,CR10:CR62)</f>
        <v>0</v>
      </c>
      <c r="CS63" s="82">
        <f t="shared" ref="CS63:CT63" si="27">SUBTOTAL(9,CS10:CS62)</f>
        <v>0</v>
      </c>
      <c r="CT63" s="82">
        <f t="shared" si="27"/>
        <v>0</v>
      </c>
      <c r="CU63" s="79"/>
      <c r="CV63" s="82">
        <f>SUBTOTAL(9,CV10:CV62)</f>
        <v>0</v>
      </c>
      <c r="CW63" s="82">
        <f t="shared" ref="CW63:CX63" si="28">SUBTOTAL(9,CW10:CW62)</f>
        <v>0</v>
      </c>
      <c r="CX63" s="82">
        <f t="shared" si="28"/>
        <v>0</v>
      </c>
      <c r="CY63" s="79"/>
      <c r="CZ63" s="82">
        <f>SUBTOTAL(9,CZ10:CZ62)</f>
        <v>0</v>
      </c>
      <c r="DA63" s="82">
        <f t="shared" ref="DA63:DB63" si="29">SUBTOTAL(9,DA10:DA62)</f>
        <v>0</v>
      </c>
      <c r="DB63" s="82">
        <f t="shared" si="29"/>
        <v>0</v>
      </c>
      <c r="DC63" s="79"/>
      <c r="DD63" s="82">
        <f>SUBTOTAL(9,DD10:DD62)</f>
        <v>0</v>
      </c>
      <c r="DE63" s="82">
        <f t="shared" ref="DE63:DF63" si="30">SUBTOTAL(9,DE10:DE62)</f>
        <v>0</v>
      </c>
      <c r="DF63" s="82">
        <f t="shared" si="30"/>
        <v>0</v>
      </c>
      <c r="DG63" s="79"/>
      <c r="DH63" s="82">
        <f>SUBTOTAL(9,DH10:DH62)</f>
        <v>0</v>
      </c>
      <c r="DI63" s="82">
        <f t="shared" ref="DI63:DJ63" si="31">SUBTOTAL(9,DI10:DI62)</f>
        <v>0</v>
      </c>
      <c r="DJ63" s="82">
        <f t="shared" si="31"/>
        <v>0</v>
      </c>
      <c r="DK63" s="79"/>
      <c r="DL63" s="82">
        <f>SUBTOTAL(9,DL10:DL62)</f>
        <v>0</v>
      </c>
      <c r="DM63" s="82">
        <f t="shared" ref="DM63:DN63" si="32">SUBTOTAL(9,DM10:DM62)</f>
        <v>0</v>
      </c>
      <c r="DN63" s="82">
        <f t="shared" si="32"/>
        <v>0</v>
      </c>
      <c r="DO63" s="79"/>
      <c r="DP63" s="82">
        <f>SUBTOTAL(9,DP10:DP62)</f>
        <v>0</v>
      </c>
      <c r="DQ63" s="82">
        <f t="shared" ref="DQ63:DR63" si="33">SUBTOTAL(9,DQ10:DQ62)</f>
        <v>0</v>
      </c>
      <c r="DR63" s="82">
        <f t="shared" si="33"/>
        <v>0</v>
      </c>
      <c r="DS63" s="79"/>
      <c r="DT63" s="82">
        <f>SUBTOTAL(9,DT10:DT62)</f>
        <v>0</v>
      </c>
      <c r="DU63" s="82">
        <f t="shared" ref="DU63:DV63" si="34">SUBTOTAL(9,DU10:DU62)</f>
        <v>0</v>
      </c>
      <c r="DV63" s="82">
        <f t="shared" si="34"/>
        <v>0</v>
      </c>
      <c r="DW63" s="79"/>
      <c r="DX63" s="82">
        <f>SUBTOTAL(9,DX10:DX62)</f>
        <v>0</v>
      </c>
      <c r="DY63" s="82">
        <f t="shared" ref="DY63:DZ63" si="35">SUBTOTAL(9,DY10:DY62)</f>
        <v>0</v>
      </c>
      <c r="DZ63" s="82">
        <f t="shared" si="35"/>
        <v>0</v>
      </c>
      <c r="EA63" s="79"/>
      <c r="EB63" s="82">
        <f>SUBTOTAL(9,EB10:EB62)</f>
        <v>0</v>
      </c>
      <c r="EC63" s="82">
        <f t="shared" ref="EC63:ED63" si="36">SUBTOTAL(9,EC10:EC62)</f>
        <v>0</v>
      </c>
      <c r="ED63" s="82">
        <f t="shared" si="36"/>
        <v>0</v>
      </c>
      <c r="EE63" s="79"/>
      <c r="EF63" s="82">
        <f>SUBTOTAL(9,EF10:EF62)</f>
        <v>0</v>
      </c>
      <c r="EG63" s="82">
        <f t="shared" ref="EG63:EH63" si="37">SUBTOTAL(9,EG10:EG62)</f>
        <v>0</v>
      </c>
      <c r="EH63" s="82">
        <f t="shared" si="37"/>
        <v>0</v>
      </c>
      <c r="EI63" s="79"/>
      <c r="EJ63" s="82">
        <f>SUBTOTAL(9,EJ10:EJ62)</f>
        <v>0</v>
      </c>
      <c r="EK63" s="82">
        <f t="shared" ref="EK63:EL63" si="38">SUBTOTAL(9,EK10:EK62)</f>
        <v>0</v>
      </c>
      <c r="EL63" s="82">
        <f t="shared" si="38"/>
        <v>0</v>
      </c>
      <c r="EM63" s="79"/>
      <c r="EN63" s="82">
        <f>SUBTOTAL(9,EN10:EN62)</f>
        <v>0</v>
      </c>
      <c r="EO63" s="82">
        <f t="shared" ref="EO63:EP63" si="39">SUBTOTAL(9,EO10:EO62)</f>
        <v>0</v>
      </c>
      <c r="EP63" s="82">
        <f t="shared" si="39"/>
        <v>0</v>
      </c>
      <c r="EQ63" s="79"/>
      <c r="ER63" s="82">
        <f>SUBTOTAL(9,ER10:ER62)</f>
        <v>0</v>
      </c>
      <c r="ES63" s="82">
        <f t="shared" ref="ES63:ET63" si="40">SUBTOTAL(9,ES10:ES62)</f>
        <v>0</v>
      </c>
      <c r="ET63" s="82">
        <f t="shared" si="40"/>
        <v>0</v>
      </c>
      <c r="EU63" s="79"/>
      <c r="EV63" s="82">
        <f>SUBTOTAL(9,EV10:EV62)</f>
        <v>0</v>
      </c>
      <c r="EW63" s="82">
        <f t="shared" ref="EW63:EX63" si="41">SUBTOTAL(9,EW10:EW62)</f>
        <v>0</v>
      </c>
      <c r="EX63" s="82">
        <f t="shared" si="41"/>
        <v>0</v>
      </c>
      <c r="EY63" s="79"/>
      <c r="EZ63" s="82">
        <f>SUBTOTAL(9,EZ10:EZ62)</f>
        <v>0</v>
      </c>
      <c r="FA63" s="82">
        <f t="shared" ref="FA63:FB63" si="42">SUBTOTAL(9,FA10:FA62)</f>
        <v>0</v>
      </c>
      <c r="FB63" s="82">
        <f t="shared" si="42"/>
        <v>0</v>
      </c>
      <c r="FC63" s="79"/>
      <c r="FD63" s="82">
        <f>SUBTOTAL(9,FD10:FD62)</f>
        <v>0</v>
      </c>
      <c r="FE63" s="82">
        <f t="shared" ref="FE63:FF63" si="43">SUBTOTAL(9,FE10:FE62)</f>
        <v>0</v>
      </c>
      <c r="FF63" s="82">
        <f t="shared" si="43"/>
        <v>0</v>
      </c>
      <c r="FG63" s="79"/>
      <c r="FH63" s="82">
        <f>SUBTOTAL(9,FH10:FH62)</f>
        <v>0</v>
      </c>
      <c r="FI63" s="82">
        <f t="shared" ref="FI63:FJ63" si="44">SUBTOTAL(9,FI10:FI62)</f>
        <v>0</v>
      </c>
      <c r="FJ63" s="82">
        <f t="shared" si="44"/>
        <v>0</v>
      </c>
      <c r="FK63" s="79"/>
      <c r="FL63" s="82">
        <f>SUBTOTAL(9,FL10:FL62)</f>
        <v>0</v>
      </c>
      <c r="FM63" s="82">
        <f t="shared" ref="FM63:FN63" si="45">SUBTOTAL(9,FM10:FM62)</f>
        <v>0</v>
      </c>
      <c r="FN63" s="82">
        <f t="shared" si="45"/>
        <v>0</v>
      </c>
      <c r="FO63" s="79"/>
      <c r="FP63" s="82">
        <f>SUBTOTAL(9,FP10:FP62)</f>
        <v>0</v>
      </c>
      <c r="FQ63" s="82">
        <f t="shared" ref="FQ63:FR63" si="46">SUBTOTAL(9,FQ10:FQ62)</f>
        <v>0</v>
      </c>
      <c r="FR63" s="82">
        <f t="shared" si="46"/>
        <v>0</v>
      </c>
      <c r="FS63" s="79"/>
      <c r="FT63" s="82">
        <f>SUBTOTAL(9,FT10:FT62)</f>
        <v>0</v>
      </c>
      <c r="FU63" s="82">
        <f t="shared" ref="FU63:FV63" si="47">SUBTOTAL(9,FU10:FU62)</f>
        <v>0</v>
      </c>
      <c r="FV63" s="82">
        <f t="shared" si="47"/>
        <v>0</v>
      </c>
      <c r="FW63" s="79"/>
      <c r="FX63" s="82">
        <f>SUBTOTAL(9,FX10:FX62)</f>
        <v>0</v>
      </c>
      <c r="FY63" s="82">
        <f t="shared" ref="FY63:FZ63" si="48">SUBTOTAL(9,FY10:FY62)</f>
        <v>0</v>
      </c>
      <c r="FZ63" s="82">
        <f t="shared" si="48"/>
        <v>0</v>
      </c>
      <c r="GA63" s="79"/>
      <c r="GB63" s="82">
        <f>SUBTOTAL(9,GB10:GB62)</f>
        <v>0</v>
      </c>
      <c r="GC63" s="82">
        <f t="shared" ref="GC63:GD63" si="49">SUBTOTAL(9,GC10:GC62)</f>
        <v>0</v>
      </c>
      <c r="GD63" s="82">
        <f t="shared" si="49"/>
        <v>0</v>
      </c>
      <c r="GE63" s="79"/>
      <c r="GF63" s="82">
        <f>SUBTOTAL(9,GF10:GF62)</f>
        <v>0</v>
      </c>
      <c r="GG63" s="82">
        <f t="shared" ref="GG63:GH63" si="50">SUBTOTAL(9,GG10:GG62)</f>
        <v>0</v>
      </c>
      <c r="GH63" s="82">
        <f t="shared" si="50"/>
        <v>0</v>
      </c>
      <c r="GI63" s="79"/>
      <c r="GJ63" s="82">
        <f>SUBTOTAL(9,GJ10:GJ62)</f>
        <v>0</v>
      </c>
      <c r="GK63" s="82">
        <f t="shared" ref="GK63:GL63" si="51">SUBTOTAL(9,GK10:GK62)</f>
        <v>0</v>
      </c>
      <c r="GL63" s="82">
        <f t="shared" si="51"/>
        <v>0</v>
      </c>
      <c r="GM63" s="79"/>
      <c r="GN63" s="82">
        <f>SUBTOTAL(9,GN10:GN62)</f>
        <v>0</v>
      </c>
      <c r="GO63" s="82">
        <f t="shared" ref="GO63:GP63" si="52">SUBTOTAL(9,GO10:GO62)</f>
        <v>0</v>
      </c>
      <c r="GP63" s="82">
        <f t="shared" si="52"/>
        <v>0</v>
      </c>
      <c r="GQ63" s="79"/>
      <c r="GR63" s="82">
        <f>SUBTOTAL(9,GR10:GR62)</f>
        <v>0</v>
      </c>
      <c r="GS63" s="82">
        <f t="shared" ref="GS63:GT63" si="53">SUBTOTAL(9,GS10:GS62)</f>
        <v>0</v>
      </c>
      <c r="GT63" s="82">
        <f t="shared" si="53"/>
        <v>0</v>
      </c>
      <c r="GU63" s="79"/>
      <c r="GV63" s="82">
        <f>SUBTOTAL(9,GV10:GV62)</f>
        <v>0</v>
      </c>
      <c r="GW63" s="82">
        <f t="shared" ref="GW63:GX63" si="54">SUBTOTAL(9,GW10:GW62)</f>
        <v>0</v>
      </c>
      <c r="GX63" s="82">
        <f t="shared" si="54"/>
        <v>0</v>
      </c>
      <c r="GY63" s="79"/>
      <c r="GZ63" s="82">
        <f>SUBTOTAL(9,GZ10:GZ62)</f>
        <v>0</v>
      </c>
      <c r="HA63" s="82">
        <f t="shared" ref="HA63:HB63" si="55">SUBTOTAL(9,HA10:HA62)</f>
        <v>0</v>
      </c>
      <c r="HB63" s="82">
        <f t="shared" si="55"/>
        <v>0</v>
      </c>
      <c r="HC63" s="79"/>
      <c r="HD63" s="82">
        <f>SUBTOTAL(9,HD10:HD62)</f>
        <v>0</v>
      </c>
      <c r="HE63" s="82">
        <f t="shared" ref="HE63:HF63" si="56">SUBTOTAL(9,HE10:HE62)</f>
        <v>0</v>
      </c>
      <c r="HF63" s="82">
        <f t="shared" si="56"/>
        <v>0</v>
      </c>
      <c r="HG63" s="79"/>
      <c r="HH63" s="35"/>
      <c r="HI63" s="73"/>
      <c r="HJ63" s="73"/>
      <c r="HK63" s="73"/>
      <c r="HL63" s="73"/>
      <c r="HM63" s="73"/>
      <c r="HN63" s="73"/>
      <c r="HO63" s="73"/>
      <c r="HP63" s="73"/>
      <c r="HQ63" s="73"/>
      <c r="HR63" s="73"/>
      <c r="HS63" s="73"/>
      <c r="HT63" s="73"/>
    </row>
    <row r="64" spans="1:228" s="23" customFormat="1" x14ac:dyDescent="0.25">
      <c r="A64" s="32"/>
      <c r="B64" s="32"/>
      <c r="D64" s="128"/>
      <c r="E64" s="128"/>
      <c r="F64" s="128"/>
      <c r="G64" s="79"/>
      <c r="H64" s="128"/>
      <c r="I64" s="128"/>
      <c r="J64" s="128"/>
      <c r="K64" s="79"/>
      <c r="L64" s="128"/>
      <c r="M64" s="128"/>
      <c r="N64" s="128"/>
      <c r="O64" s="79"/>
      <c r="P64" s="128"/>
      <c r="Q64" s="128"/>
      <c r="R64" s="128"/>
      <c r="S64" s="79"/>
      <c r="T64" s="128"/>
      <c r="U64" s="128"/>
      <c r="V64" s="128"/>
      <c r="W64" s="79"/>
      <c r="X64" s="128"/>
      <c r="Y64" s="128"/>
      <c r="Z64" s="128"/>
      <c r="AA64" s="79"/>
      <c r="AB64" s="128"/>
      <c r="AC64" s="128"/>
      <c r="AD64" s="128"/>
      <c r="AE64" s="79"/>
      <c r="AF64" s="128"/>
      <c r="AG64" s="128"/>
      <c r="AH64" s="128"/>
      <c r="AI64" s="79"/>
      <c r="AJ64" s="128"/>
      <c r="AK64" s="128"/>
      <c r="AL64" s="128"/>
      <c r="AM64" s="79"/>
      <c r="AN64" s="128"/>
      <c r="AO64" s="128"/>
      <c r="AP64" s="128"/>
      <c r="AQ64" s="79"/>
      <c r="AR64" s="128"/>
      <c r="AS64" s="128"/>
      <c r="AT64" s="128"/>
      <c r="AU64" s="79"/>
      <c r="AV64" s="128"/>
      <c r="AW64" s="128"/>
      <c r="AX64" s="128"/>
      <c r="AY64" s="79"/>
      <c r="AZ64" s="128"/>
      <c r="BA64" s="128"/>
      <c r="BB64" s="128"/>
      <c r="BC64" s="79"/>
      <c r="BD64" s="128"/>
      <c r="BE64" s="128"/>
      <c r="BF64" s="128"/>
      <c r="BG64" s="79"/>
      <c r="BH64" s="128"/>
      <c r="BI64" s="128"/>
      <c r="BJ64" s="128"/>
      <c r="BK64" s="79"/>
      <c r="BL64" s="128"/>
      <c r="BM64" s="128"/>
      <c r="BN64" s="128"/>
      <c r="BO64" s="79"/>
      <c r="BP64" s="128"/>
      <c r="BQ64" s="128"/>
      <c r="BR64" s="128"/>
      <c r="BS64" s="79"/>
      <c r="BT64" s="128"/>
      <c r="BU64" s="128"/>
      <c r="BV64" s="128"/>
      <c r="BW64" s="79"/>
      <c r="BX64" s="128"/>
      <c r="BY64" s="128"/>
      <c r="BZ64" s="128"/>
      <c r="CA64" s="79"/>
      <c r="CB64" s="128"/>
      <c r="CC64" s="128"/>
      <c r="CD64" s="128"/>
      <c r="CE64" s="79"/>
      <c r="CF64" s="128"/>
      <c r="CG64" s="128"/>
      <c r="CH64" s="128"/>
      <c r="CI64" s="79"/>
      <c r="CJ64" s="128"/>
      <c r="CK64" s="128"/>
      <c r="CL64" s="128"/>
      <c r="CM64" s="79"/>
      <c r="CN64" s="128"/>
      <c r="CO64" s="128"/>
      <c r="CP64" s="128"/>
      <c r="CQ64" s="79"/>
      <c r="CR64" s="128"/>
      <c r="CS64" s="128"/>
      <c r="CT64" s="128"/>
      <c r="CU64" s="79"/>
      <c r="CV64" s="128"/>
      <c r="CW64" s="128"/>
      <c r="CX64" s="128"/>
      <c r="CY64" s="79"/>
      <c r="CZ64" s="128"/>
      <c r="DA64" s="128"/>
      <c r="DB64" s="128"/>
      <c r="DC64" s="79"/>
      <c r="DD64" s="128"/>
      <c r="DE64" s="128"/>
      <c r="DF64" s="128"/>
      <c r="DG64" s="79"/>
      <c r="DH64" s="128"/>
      <c r="DI64" s="128"/>
      <c r="DJ64" s="128"/>
      <c r="DK64" s="79"/>
      <c r="DL64" s="128"/>
      <c r="DM64" s="128"/>
      <c r="DN64" s="128"/>
      <c r="DO64" s="79"/>
      <c r="DP64" s="128"/>
      <c r="DQ64" s="128"/>
      <c r="DR64" s="128"/>
      <c r="DS64" s="79"/>
      <c r="DT64" s="128"/>
      <c r="DU64" s="128"/>
      <c r="DV64" s="128"/>
      <c r="DW64" s="79"/>
      <c r="DX64" s="128"/>
      <c r="DY64" s="128"/>
      <c r="DZ64" s="128"/>
      <c r="EA64" s="79"/>
      <c r="EB64" s="128"/>
      <c r="EC64" s="128"/>
      <c r="ED64" s="128"/>
      <c r="EE64" s="79"/>
      <c r="EF64" s="128"/>
      <c r="EG64" s="128"/>
      <c r="EH64" s="128"/>
      <c r="EI64" s="79"/>
      <c r="EJ64" s="128"/>
      <c r="EK64" s="128"/>
      <c r="EL64" s="128"/>
      <c r="EM64" s="79"/>
      <c r="EN64" s="128"/>
      <c r="EO64" s="128"/>
      <c r="EP64" s="128"/>
      <c r="EQ64" s="79"/>
      <c r="ER64" s="128"/>
      <c r="ES64" s="128"/>
      <c r="ET64" s="128"/>
      <c r="EU64" s="79"/>
      <c r="EV64" s="128"/>
      <c r="EW64" s="128"/>
      <c r="EX64" s="128"/>
      <c r="EY64" s="79"/>
      <c r="EZ64" s="128"/>
      <c r="FA64" s="128"/>
      <c r="FB64" s="128"/>
      <c r="FC64" s="79"/>
      <c r="FD64" s="128"/>
      <c r="FE64" s="128"/>
      <c r="FF64" s="128"/>
      <c r="FG64" s="79"/>
      <c r="FH64" s="128"/>
      <c r="FI64" s="128"/>
      <c r="FJ64" s="128"/>
      <c r="FK64" s="79"/>
      <c r="FL64" s="128"/>
      <c r="FM64" s="128"/>
      <c r="FN64" s="128"/>
      <c r="FO64" s="79"/>
      <c r="FP64" s="128"/>
      <c r="FQ64" s="128"/>
      <c r="FR64" s="128"/>
      <c r="FS64" s="79"/>
      <c r="FT64" s="128"/>
      <c r="FU64" s="128"/>
      <c r="FV64" s="128"/>
      <c r="FW64" s="79"/>
      <c r="FX64" s="128"/>
      <c r="FY64" s="128"/>
      <c r="FZ64" s="128"/>
      <c r="GA64" s="79"/>
      <c r="GB64" s="128"/>
      <c r="GC64" s="128"/>
      <c r="GD64" s="128"/>
      <c r="GE64" s="79"/>
      <c r="GF64" s="128"/>
      <c r="GG64" s="128"/>
      <c r="GH64" s="128"/>
      <c r="GI64" s="79"/>
      <c r="GJ64" s="128"/>
      <c r="GK64" s="128"/>
      <c r="GL64" s="128"/>
      <c r="GM64" s="79"/>
      <c r="GN64" s="128"/>
      <c r="GO64" s="128"/>
      <c r="GP64" s="128"/>
      <c r="GQ64" s="79"/>
      <c r="GR64" s="128"/>
      <c r="GS64" s="128"/>
      <c r="GT64" s="128"/>
      <c r="GU64" s="79"/>
      <c r="GV64" s="128"/>
      <c r="GW64" s="128"/>
      <c r="GX64" s="128"/>
      <c r="GY64" s="79"/>
      <c r="GZ64" s="128"/>
      <c r="HA64" s="128"/>
      <c r="HB64" s="128"/>
      <c r="HC64" s="79"/>
      <c r="HD64" s="128"/>
      <c r="HE64" s="128"/>
      <c r="HF64" s="128"/>
      <c r="HG64" s="79"/>
      <c r="HH64" s="35"/>
      <c r="HI64" s="73"/>
      <c r="HJ64" s="73"/>
      <c r="HK64" s="73"/>
      <c r="HL64" s="73"/>
      <c r="HM64" s="73"/>
      <c r="HN64" s="73"/>
      <c r="HO64" s="73"/>
      <c r="HP64" s="73"/>
      <c r="HQ64" s="73"/>
      <c r="HR64" s="73"/>
      <c r="HS64" s="73"/>
      <c r="HT64" s="73"/>
    </row>
    <row r="65" spans="1:228" ht="15.75" x14ac:dyDescent="0.25">
      <c r="A65" s="40" t="s">
        <v>11</v>
      </c>
      <c r="D65" s="35"/>
      <c r="E65" s="35"/>
      <c r="F65" s="35"/>
      <c r="G65" s="79"/>
      <c r="H65" s="35"/>
      <c r="I65" s="35"/>
      <c r="J65" s="35"/>
      <c r="K65" s="79"/>
      <c r="L65" s="35"/>
      <c r="M65" s="35"/>
      <c r="N65" s="35"/>
      <c r="O65" s="79"/>
      <c r="P65" s="35"/>
      <c r="Q65" s="35"/>
      <c r="R65" s="35"/>
      <c r="S65" s="79"/>
      <c r="T65" s="35"/>
      <c r="U65" s="35"/>
      <c r="V65" s="35"/>
      <c r="W65" s="79"/>
      <c r="X65" s="35"/>
      <c r="Y65" s="35"/>
      <c r="Z65" s="35"/>
      <c r="AA65" s="79"/>
      <c r="AB65" s="35"/>
      <c r="AC65" s="35"/>
      <c r="AD65" s="35"/>
      <c r="AE65" s="79"/>
      <c r="AF65" s="35"/>
      <c r="AG65" s="35"/>
      <c r="AH65" s="35"/>
      <c r="AI65" s="79"/>
      <c r="AJ65" s="35"/>
      <c r="AK65" s="35"/>
      <c r="AL65" s="35"/>
      <c r="AM65" s="79"/>
      <c r="AN65" s="35"/>
      <c r="AO65" s="35"/>
      <c r="AP65" s="35"/>
      <c r="AQ65" s="79"/>
      <c r="AR65" s="35"/>
      <c r="AS65" s="35"/>
      <c r="AT65" s="35"/>
      <c r="AU65" s="79"/>
      <c r="AV65" s="35"/>
      <c r="AW65" s="35"/>
      <c r="AX65" s="35"/>
      <c r="AY65" s="79"/>
      <c r="AZ65" s="35"/>
      <c r="BA65" s="35"/>
      <c r="BB65" s="35"/>
      <c r="BC65" s="79"/>
      <c r="BD65" s="35"/>
      <c r="BE65" s="35"/>
      <c r="BF65" s="35"/>
      <c r="BG65" s="79"/>
      <c r="BH65" s="35"/>
      <c r="BI65" s="35"/>
      <c r="BJ65" s="35"/>
      <c r="BK65" s="79"/>
      <c r="BL65" s="35"/>
      <c r="BM65" s="35"/>
      <c r="BN65" s="35"/>
      <c r="BO65" s="79"/>
      <c r="BP65" s="35"/>
      <c r="BQ65" s="35"/>
      <c r="BR65" s="35"/>
      <c r="BS65" s="79"/>
      <c r="BT65" s="35"/>
      <c r="BU65" s="35"/>
      <c r="BV65" s="35"/>
      <c r="BW65" s="79"/>
      <c r="BX65" s="35"/>
      <c r="BY65" s="35"/>
      <c r="BZ65" s="35"/>
      <c r="CA65" s="79"/>
      <c r="CB65" s="35"/>
      <c r="CC65" s="35"/>
      <c r="CD65" s="35"/>
      <c r="CE65" s="79"/>
      <c r="CF65" s="35"/>
      <c r="CG65" s="35"/>
      <c r="CH65" s="35"/>
      <c r="CI65" s="79"/>
      <c r="CJ65" s="35"/>
      <c r="CK65" s="35"/>
      <c r="CL65" s="35"/>
      <c r="CM65" s="79"/>
      <c r="CN65" s="35"/>
      <c r="CO65" s="35"/>
      <c r="CP65" s="35"/>
      <c r="CQ65" s="79"/>
      <c r="CR65" s="35"/>
      <c r="CS65" s="35"/>
      <c r="CT65" s="35"/>
      <c r="CU65" s="79"/>
      <c r="CV65" s="35"/>
      <c r="CW65" s="35"/>
      <c r="CX65" s="35"/>
      <c r="CY65" s="79"/>
      <c r="CZ65" s="35"/>
      <c r="DA65" s="35"/>
      <c r="DB65" s="35"/>
      <c r="DC65" s="79"/>
      <c r="DD65" s="35"/>
      <c r="DE65" s="35"/>
      <c r="DF65" s="35"/>
      <c r="DG65" s="79"/>
      <c r="DH65" s="35"/>
      <c r="DI65" s="35"/>
      <c r="DJ65" s="35"/>
      <c r="DK65" s="79"/>
      <c r="DL65" s="35"/>
      <c r="DM65" s="35"/>
      <c r="DN65" s="35"/>
      <c r="DO65" s="79"/>
      <c r="DP65" s="35"/>
      <c r="DQ65" s="35"/>
      <c r="DR65" s="35"/>
      <c r="DS65" s="79"/>
      <c r="DT65" s="35"/>
      <c r="DU65" s="35"/>
      <c r="DV65" s="35"/>
      <c r="DW65" s="79"/>
      <c r="DX65" s="35"/>
      <c r="DY65" s="35"/>
      <c r="DZ65" s="35"/>
      <c r="EA65" s="79"/>
      <c r="EB65" s="35"/>
      <c r="EC65" s="35"/>
      <c r="ED65" s="35"/>
      <c r="EE65" s="79"/>
      <c r="EF65" s="35"/>
      <c r="EG65" s="35"/>
      <c r="EH65" s="35"/>
      <c r="EI65" s="79"/>
      <c r="EJ65" s="35"/>
      <c r="EK65" s="35"/>
      <c r="EL65" s="35"/>
      <c r="EM65" s="79"/>
      <c r="EN65" s="35"/>
      <c r="EO65" s="35"/>
      <c r="EP65" s="35"/>
      <c r="EQ65" s="79"/>
      <c r="ER65" s="35"/>
      <c r="ES65" s="35"/>
      <c r="ET65" s="35"/>
      <c r="EU65" s="79"/>
      <c r="EV65" s="35"/>
      <c r="EW65" s="35"/>
      <c r="EX65" s="35"/>
      <c r="EY65" s="79"/>
      <c r="EZ65" s="35"/>
      <c r="FA65" s="35"/>
      <c r="FB65" s="35"/>
      <c r="FC65" s="79"/>
      <c r="FD65" s="35"/>
      <c r="FE65" s="35"/>
      <c r="FF65" s="35"/>
      <c r="FG65" s="79"/>
      <c r="FH65" s="35"/>
      <c r="FI65" s="35"/>
      <c r="FJ65" s="35"/>
      <c r="FK65" s="79"/>
      <c r="FL65" s="35"/>
      <c r="FM65" s="35"/>
      <c r="FN65" s="35"/>
      <c r="FO65" s="79"/>
      <c r="FP65" s="35"/>
      <c r="FQ65" s="35"/>
      <c r="FR65" s="35"/>
      <c r="FS65" s="79"/>
      <c r="FT65" s="35"/>
      <c r="FU65" s="35"/>
      <c r="FV65" s="35"/>
      <c r="FW65" s="79"/>
      <c r="FX65" s="35"/>
      <c r="FY65" s="35"/>
      <c r="FZ65" s="35"/>
      <c r="GA65" s="79"/>
      <c r="GB65" s="35"/>
      <c r="GC65" s="35"/>
      <c r="GD65" s="35"/>
      <c r="GE65" s="79"/>
      <c r="GF65" s="35"/>
      <c r="GG65" s="35"/>
      <c r="GH65" s="35"/>
      <c r="GI65" s="79"/>
      <c r="GJ65" s="35"/>
      <c r="GK65" s="35"/>
      <c r="GL65" s="35"/>
      <c r="GM65" s="79"/>
      <c r="GN65" s="35"/>
      <c r="GO65" s="35"/>
      <c r="GP65" s="35"/>
      <c r="GQ65" s="79"/>
      <c r="GR65" s="35"/>
      <c r="GS65" s="35"/>
      <c r="GT65" s="35"/>
      <c r="GU65" s="79"/>
      <c r="GV65" s="35"/>
      <c r="GW65" s="35"/>
      <c r="GX65" s="35"/>
      <c r="GY65" s="79"/>
      <c r="GZ65" s="35"/>
      <c r="HA65" s="35"/>
      <c r="HB65" s="35"/>
      <c r="HC65" s="79"/>
      <c r="HD65" s="35"/>
      <c r="HE65" s="35"/>
      <c r="HF65" s="35"/>
      <c r="HG65" s="79"/>
      <c r="HH65" s="35"/>
      <c r="HI65" s="35"/>
      <c r="HJ65" s="35"/>
      <c r="HK65" s="35"/>
      <c r="HL65" s="35"/>
      <c r="HM65" s="35"/>
      <c r="HN65" s="35"/>
      <c r="HO65" s="35"/>
      <c r="HP65" s="35"/>
      <c r="HQ65" s="35"/>
      <c r="HR65" s="35"/>
      <c r="HS65" s="35"/>
      <c r="HT65" s="35"/>
    </row>
    <row r="66" spans="1:228" x14ac:dyDescent="0.25">
      <c r="A66" s="125" t="s">
        <v>158</v>
      </c>
      <c r="D66" s="35"/>
      <c r="E66" s="35"/>
      <c r="F66" s="35"/>
      <c r="G66" s="79"/>
      <c r="H66" s="35"/>
      <c r="I66" s="35"/>
      <c r="J66" s="35"/>
      <c r="K66" s="79"/>
      <c r="L66" s="35"/>
      <c r="M66" s="35"/>
      <c r="N66" s="35"/>
      <c r="O66" s="79"/>
      <c r="P66" s="35"/>
      <c r="Q66" s="35"/>
      <c r="R66" s="35"/>
      <c r="S66" s="79"/>
      <c r="T66" s="35"/>
      <c r="U66" s="35"/>
      <c r="V66" s="35"/>
      <c r="W66" s="79"/>
      <c r="X66" s="35"/>
      <c r="Y66" s="35"/>
      <c r="Z66" s="35"/>
      <c r="AA66" s="79"/>
      <c r="AB66" s="35"/>
      <c r="AC66" s="35"/>
      <c r="AD66" s="35"/>
      <c r="AE66" s="79"/>
      <c r="AF66" s="35"/>
      <c r="AG66" s="35"/>
      <c r="AH66" s="35"/>
      <c r="AI66" s="79"/>
      <c r="AJ66" s="35"/>
      <c r="AK66" s="35"/>
      <c r="AL66" s="35"/>
      <c r="AM66" s="79"/>
      <c r="AN66" s="35"/>
      <c r="AO66" s="35"/>
      <c r="AP66" s="35"/>
      <c r="AQ66" s="79"/>
      <c r="AR66" s="35"/>
      <c r="AS66" s="35"/>
      <c r="AT66" s="35"/>
      <c r="AU66" s="79"/>
      <c r="AV66" s="35"/>
      <c r="AW66" s="35"/>
      <c r="AX66" s="35"/>
      <c r="AY66" s="79"/>
      <c r="AZ66" s="35"/>
      <c r="BA66" s="35"/>
      <c r="BB66" s="35"/>
      <c r="BC66" s="79"/>
      <c r="BD66" s="35"/>
      <c r="BE66" s="35"/>
      <c r="BF66" s="35"/>
      <c r="BG66" s="79"/>
      <c r="BH66" s="35"/>
      <c r="BI66" s="35"/>
      <c r="BJ66" s="35"/>
      <c r="BK66" s="79"/>
      <c r="BL66" s="35"/>
      <c r="BM66" s="35"/>
      <c r="BN66" s="35"/>
      <c r="BO66" s="79"/>
      <c r="BP66" s="35"/>
      <c r="BQ66" s="35"/>
      <c r="BR66" s="35"/>
      <c r="BS66" s="79"/>
      <c r="BT66" s="35"/>
      <c r="BU66" s="35"/>
      <c r="BV66" s="35"/>
      <c r="BW66" s="79"/>
      <c r="BX66" s="35"/>
      <c r="BY66" s="35"/>
      <c r="BZ66" s="35"/>
      <c r="CA66" s="79"/>
      <c r="CB66" s="35"/>
      <c r="CC66" s="35"/>
      <c r="CD66" s="35"/>
      <c r="CE66" s="79"/>
      <c r="CF66" s="35"/>
      <c r="CG66" s="35"/>
      <c r="CH66" s="35"/>
      <c r="CI66" s="79"/>
      <c r="CJ66" s="35"/>
      <c r="CK66" s="35"/>
      <c r="CL66" s="35"/>
      <c r="CM66" s="79"/>
      <c r="CN66" s="35"/>
      <c r="CO66" s="35"/>
      <c r="CP66" s="35"/>
      <c r="CQ66" s="79"/>
      <c r="CR66" s="35"/>
      <c r="CS66" s="35"/>
      <c r="CT66" s="35"/>
      <c r="CU66" s="79"/>
      <c r="CV66" s="35"/>
      <c r="CW66" s="35"/>
      <c r="CX66" s="35"/>
      <c r="CY66" s="79"/>
      <c r="CZ66" s="35"/>
      <c r="DA66" s="35"/>
      <c r="DB66" s="35"/>
      <c r="DC66" s="79"/>
      <c r="DD66" s="35"/>
      <c r="DE66" s="35"/>
      <c r="DF66" s="35"/>
      <c r="DG66" s="79"/>
      <c r="DH66" s="35"/>
      <c r="DI66" s="35"/>
      <c r="DJ66" s="35"/>
      <c r="DK66" s="79"/>
      <c r="DL66" s="35"/>
      <c r="DM66" s="35"/>
      <c r="DN66" s="35"/>
      <c r="DO66" s="79"/>
      <c r="DP66" s="35"/>
      <c r="DQ66" s="35"/>
      <c r="DR66" s="35"/>
      <c r="DS66" s="79"/>
      <c r="DT66" s="35"/>
      <c r="DU66" s="35"/>
      <c r="DV66" s="35"/>
      <c r="DW66" s="79"/>
      <c r="DX66" s="35"/>
      <c r="DY66" s="35"/>
      <c r="DZ66" s="35"/>
      <c r="EA66" s="79"/>
      <c r="EB66" s="35"/>
      <c r="EC66" s="35"/>
      <c r="ED66" s="35"/>
      <c r="EE66" s="79"/>
      <c r="EF66" s="35"/>
      <c r="EG66" s="35"/>
      <c r="EH66" s="35"/>
      <c r="EI66" s="79"/>
      <c r="EJ66" s="35"/>
      <c r="EK66" s="35"/>
      <c r="EL66" s="35"/>
      <c r="EM66" s="79"/>
      <c r="EN66" s="35"/>
      <c r="EO66" s="35"/>
      <c r="EP66" s="35"/>
      <c r="EQ66" s="79"/>
      <c r="ER66" s="35"/>
      <c r="ES66" s="35"/>
      <c r="ET66" s="35"/>
      <c r="EU66" s="79"/>
      <c r="EV66" s="35"/>
      <c r="EW66" s="35"/>
      <c r="EX66" s="35"/>
      <c r="EY66" s="79"/>
      <c r="EZ66" s="35"/>
      <c r="FA66" s="35"/>
      <c r="FB66" s="35"/>
      <c r="FC66" s="79"/>
      <c r="FD66" s="35"/>
      <c r="FE66" s="35"/>
      <c r="FF66" s="35"/>
      <c r="FG66" s="79"/>
      <c r="FH66" s="35"/>
      <c r="FI66" s="35"/>
      <c r="FJ66" s="35"/>
      <c r="FK66" s="79"/>
      <c r="FL66" s="35"/>
      <c r="FM66" s="35"/>
      <c r="FN66" s="35"/>
      <c r="FO66" s="79"/>
      <c r="FP66" s="35"/>
      <c r="FQ66" s="35"/>
      <c r="FR66" s="35"/>
      <c r="FS66" s="79"/>
      <c r="FT66" s="35"/>
      <c r="FU66" s="35"/>
      <c r="FV66" s="35"/>
      <c r="FW66" s="79"/>
      <c r="FX66" s="35"/>
      <c r="FY66" s="35"/>
      <c r="FZ66" s="35"/>
      <c r="GA66" s="79"/>
      <c r="GB66" s="35"/>
      <c r="GC66" s="35"/>
      <c r="GD66" s="35"/>
      <c r="GE66" s="79"/>
      <c r="GF66" s="35"/>
      <c r="GG66" s="35"/>
      <c r="GH66" s="35"/>
      <c r="GI66" s="79"/>
      <c r="GJ66" s="35"/>
      <c r="GK66" s="35"/>
      <c r="GL66" s="35"/>
      <c r="GM66" s="79"/>
      <c r="GN66" s="35"/>
      <c r="GO66" s="35"/>
      <c r="GP66" s="35"/>
      <c r="GQ66" s="79"/>
      <c r="GR66" s="35"/>
      <c r="GS66" s="35"/>
      <c r="GT66" s="35"/>
      <c r="GU66" s="79"/>
      <c r="GV66" s="35"/>
      <c r="GW66" s="35"/>
      <c r="GX66" s="35"/>
      <c r="GY66" s="79"/>
      <c r="GZ66" s="35"/>
      <c r="HA66" s="35"/>
      <c r="HB66" s="35"/>
      <c r="HC66" s="79"/>
      <c r="HD66" s="35"/>
      <c r="HE66" s="35"/>
      <c r="HF66" s="35"/>
      <c r="HG66" s="35"/>
      <c r="HH66" s="35"/>
      <c r="HI66" s="35"/>
      <c r="HJ66" s="35"/>
      <c r="HK66" s="35"/>
      <c r="HL66" s="35"/>
      <c r="HM66" s="35"/>
      <c r="HN66" s="35"/>
      <c r="HO66" s="35"/>
      <c r="HP66" s="35"/>
      <c r="HQ66" s="35"/>
      <c r="HR66" s="35"/>
      <c r="HS66" s="35"/>
      <c r="HT66" s="35"/>
    </row>
    <row r="67" spans="1:228" s="86" customFormat="1" ht="15" customHeight="1" x14ac:dyDescent="0.25">
      <c r="D67" s="92">
        <f>D6</f>
        <v>43833</v>
      </c>
      <c r="E67" s="92"/>
      <c r="F67" s="92"/>
      <c r="H67" s="92">
        <f>H6</f>
        <v>43840</v>
      </c>
      <c r="I67" s="92"/>
      <c r="J67" s="92"/>
      <c r="L67" s="92">
        <f>L6</f>
        <v>43847</v>
      </c>
      <c r="M67" s="92"/>
      <c r="N67" s="92"/>
      <c r="P67" s="92">
        <f>P6</f>
        <v>43854</v>
      </c>
      <c r="Q67" s="92"/>
      <c r="R67" s="92"/>
      <c r="T67" s="92">
        <f>T6</f>
        <v>43861</v>
      </c>
      <c r="U67" s="92"/>
      <c r="V67" s="92"/>
      <c r="X67" s="92">
        <f>X6</f>
        <v>43868</v>
      </c>
      <c r="Y67" s="92"/>
      <c r="Z67" s="92"/>
      <c r="AB67" s="92">
        <f>AB6</f>
        <v>43875</v>
      </c>
      <c r="AC67" s="92"/>
      <c r="AD67" s="92"/>
      <c r="AF67" s="92">
        <f>AF6</f>
        <v>43882</v>
      </c>
      <c r="AG67" s="92"/>
      <c r="AH67" s="92"/>
      <c r="AJ67" s="92">
        <f>AJ6</f>
        <v>43889</v>
      </c>
      <c r="AK67" s="92"/>
      <c r="AL67" s="92"/>
      <c r="AN67" s="92">
        <f>AN6</f>
        <v>43896</v>
      </c>
      <c r="AO67" s="92"/>
      <c r="AP67" s="92"/>
      <c r="AR67" s="92">
        <f>AR6</f>
        <v>43903</v>
      </c>
      <c r="AS67" s="92"/>
      <c r="AT67" s="92"/>
      <c r="AV67" s="92">
        <f>AV6</f>
        <v>43910</v>
      </c>
      <c r="AW67" s="92"/>
      <c r="AX67" s="92"/>
      <c r="AZ67" s="92">
        <f>AZ6</f>
        <v>43917</v>
      </c>
      <c r="BA67" s="92"/>
      <c r="BB67" s="92"/>
      <c r="BD67" s="92">
        <f>BD6</f>
        <v>43924</v>
      </c>
      <c r="BE67" s="92"/>
      <c r="BF67" s="92"/>
      <c r="BH67" s="92">
        <f>BH6</f>
        <v>43931</v>
      </c>
      <c r="BI67" s="92"/>
      <c r="BJ67" s="92"/>
      <c r="BL67" s="92">
        <f>BL6</f>
        <v>43938</v>
      </c>
      <c r="BM67" s="92"/>
      <c r="BN67" s="92"/>
      <c r="BP67" s="92">
        <f>BP6</f>
        <v>43945</v>
      </c>
      <c r="BQ67" s="92"/>
      <c r="BR67" s="92"/>
      <c r="BT67" s="92">
        <f>BT6</f>
        <v>43952</v>
      </c>
      <c r="BU67" s="92"/>
      <c r="BV67" s="92"/>
      <c r="BX67" s="92">
        <f>BX6</f>
        <v>43959</v>
      </c>
      <c r="BY67" s="92"/>
      <c r="BZ67" s="92"/>
      <c r="CB67" s="92">
        <f>CB6</f>
        <v>43966</v>
      </c>
      <c r="CC67" s="92"/>
      <c r="CD67" s="92"/>
      <c r="CF67" s="92">
        <f>CF6</f>
        <v>43973</v>
      </c>
      <c r="CG67" s="92"/>
      <c r="CH67" s="92"/>
      <c r="CJ67" s="92">
        <f>CJ6</f>
        <v>43980</v>
      </c>
      <c r="CK67" s="92"/>
      <c r="CL67" s="92"/>
      <c r="CN67" s="92">
        <f>CN6</f>
        <v>43987</v>
      </c>
      <c r="CO67" s="92"/>
      <c r="CP67" s="92"/>
      <c r="CR67" s="92">
        <f>CR6</f>
        <v>43994</v>
      </c>
      <c r="CS67" s="92"/>
      <c r="CT67" s="92"/>
      <c r="CV67" s="92">
        <f>CV6</f>
        <v>44001</v>
      </c>
      <c r="CW67" s="92"/>
      <c r="CX67" s="92"/>
      <c r="CZ67" s="92">
        <f>CZ6</f>
        <v>44008</v>
      </c>
      <c r="DA67" s="92"/>
      <c r="DB67" s="92"/>
      <c r="DD67" s="92">
        <f>DD6</f>
        <v>44015</v>
      </c>
      <c r="DE67" s="92"/>
      <c r="DF67" s="92"/>
      <c r="DH67" s="92">
        <f>DH6</f>
        <v>44022</v>
      </c>
      <c r="DI67" s="92"/>
      <c r="DJ67" s="92"/>
      <c r="DL67" s="92">
        <f>DL6</f>
        <v>44029</v>
      </c>
      <c r="DM67" s="92"/>
      <c r="DN67" s="92"/>
      <c r="DP67" s="92">
        <f>DP6</f>
        <v>44036</v>
      </c>
      <c r="DQ67" s="92"/>
      <c r="DR67" s="92"/>
      <c r="DT67" s="92">
        <f>DT6</f>
        <v>44043</v>
      </c>
      <c r="DU67" s="92"/>
      <c r="DV67" s="92"/>
      <c r="DX67" s="92">
        <f>DX6</f>
        <v>44050</v>
      </c>
      <c r="DY67" s="92"/>
      <c r="DZ67" s="92"/>
      <c r="EB67" s="92">
        <f>EB6</f>
        <v>44057</v>
      </c>
      <c r="EC67" s="92"/>
      <c r="ED67" s="92"/>
      <c r="EF67" s="92">
        <f>EF6</f>
        <v>44064</v>
      </c>
      <c r="EG67" s="92"/>
      <c r="EH67" s="92"/>
      <c r="EJ67" s="92">
        <f>EJ6</f>
        <v>44071</v>
      </c>
      <c r="EK67" s="92"/>
      <c r="EL67" s="92"/>
      <c r="EN67" s="92">
        <f>EN6</f>
        <v>44078</v>
      </c>
      <c r="EO67" s="92"/>
      <c r="EP67" s="92"/>
      <c r="ER67" s="92">
        <f>ER6</f>
        <v>44085</v>
      </c>
      <c r="ES67" s="92"/>
      <c r="ET67" s="92"/>
      <c r="EV67" s="92">
        <f>EV6</f>
        <v>44092</v>
      </c>
      <c r="EW67" s="92"/>
      <c r="EX67" s="92"/>
      <c r="EZ67" s="92">
        <f>EZ6</f>
        <v>44099</v>
      </c>
      <c r="FA67" s="92"/>
      <c r="FB67" s="92"/>
      <c r="FD67" s="92">
        <f>FD6</f>
        <v>44106</v>
      </c>
      <c r="FE67" s="92"/>
      <c r="FF67" s="92"/>
      <c r="FH67" s="92">
        <f>FH6</f>
        <v>44113</v>
      </c>
      <c r="FI67" s="92"/>
      <c r="FJ67" s="92"/>
      <c r="FL67" s="92">
        <f>FL6</f>
        <v>44120</v>
      </c>
      <c r="FM67" s="92"/>
      <c r="FN67" s="92"/>
      <c r="FP67" s="92">
        <f>FP6</f>
        <v>44127</v>
      </c>
      <c r="FQ67" s="92"/>
      <c r="FR67" s="92"/>
      <c r="FT67" s="92">
        <f>FT6</f>
        <v>44134</v>
      </c>
      <c r="FU67" s="92"/>
      <c r="FV67" s="92"/>
      <c r="FX67" s="92">
        <f>FX6</f>
        <v>44141</v>
      </c>
      <c r="FY67" s="92"/>
      <c r="FZ67" s="92"/>
      <c r="GB67" s="92">
        <f>GB6</f>
        <v>44148</v>
      </c>
      <c r="GC67" s="92"/>
      <c r="GD67" s="92"/>
      <c r="GF67" s="92">
        <f>GF6</f>
        <v>44155</v>
      </c>
      <c r="GG67" s="92"/>
      <c r="GH67" s="92"/>
      <c r="GJ67" s="92">
        <f>GJ6</f>
        <v>44162</v>
      </c>
      <c r="GK67" s="92"/>
      <c r="GL67" s="92"/>
      <c r="GN67" s="92">
        <f>GN6</f>
        <v>44169</v>
      </c>
      <c r="GO67" s="92"/>
      <c r="GP67" s="92"/>
      <c r="GR67" s="92">
        <f>GR6</f>
        <v>44176</v>
      </c>
      <c r="GS67" s="92"/>
      <c r="GT67" s="92"/>
      <c r="GV67" s="92">
        <f>GV6</f>
        <v>44183</v>
      </c>
      <c r="GW67" s="92"/>
      <c r="GX67" s="92"/>
      <c r="GZ67" s="92">
        <f>GZ6</f>
        <v>44190</v>
      </c>
      <c r="HA67" s="92"/>
      <c r="HB67" s="92"/>
      <c r="HD67" s="92">
        <f>HD6</f>
        <v>44197</v>
      </c>
      <c r="HE67" s="92"/>
      <c r="HF67" s="92"/>
      <c r="HI67" s="93"/>
      <c r="HJ67" s="93"/>
      <c r="HK67" s="93"/>
      <c r="HL67" s="93"/>
      <c r="HM67" s="93"/>
      <c r="HN67" s="93"/>
      <c r="HO67" s="93"/>
      <c r="HP67" s="93"/>
    </row>
    <row r="68" spans="1:228" s="86" customFormat="1" ht="15" hidden="1" customHeight="1" x14ac:dyDescent="0.25">
      <c r="D68" s="92"/>
      <c r="E68" s="92"/>
      <c r="F68" s="92">
        <f>D6</f>
        <v>43833</v>
      </c>
      <c r="H68" s="92"/>
      <c r="I68" s="92"/>
      <c r="J68" s="92">
        <f>H6</f>
        <v>43840</v>
      </c>
      <c r="L68" s="92"/>
      <c r="M68" s="92"/>
      <c r="N68" s="92">
        <f>L6</f>
        <v>43847</v>
      </c>
      <c r="P68" s="92"/>
      <c r="Q68" s="92"/>
      <c r="R68" s="92">
        <f>P6</f>
        <v>43854</v>
      </c>
      <c r="T68" s="92"/>
      <c r="U68" s="92"/>
      <c r="V68" s="92">
        <f>T6</f>
        <v>43861</v>
      </c>
      <c r="X68" s="92"/>
      <c r="Y68" s="92"/>
      <c r="Z68" s="92">
        <f>X6</f>
        <v>43868</v>
      </c>
      <c r="AB68" s="92"/>
      <c r="AC68" s="92"/>
      <c r="AD68" s="92">
        <f>AB6</f>
        <v>43875</v>
      </c>
      <c r="AF68" s="92"/>
      <c r="AG68" s="92"/>
      <c r="AH68" s="92">
        <f>AF6</f>
        <v>43882</v>
      </c>
      <c r="AJ68" s="92"/>
      <c r="AK68" s="92"/>
      <c r="AL68" s="92">
        <f>AJ6</f>
        <v>43889</v>
      </c>
      <c r="AN68" s="92"/>
      <c r="AO68" s="92"/>
      <c r="AP68" s="92">
        <f>AN6</f>
        <v>43896</v>
      </c>
      <c r="AR68" s="92"/>
      <c r="AS68" s="92"/>
      <c r="AT68" s="92">
        <f>AR6</f>
        <v>43903</v>
      </c>
      <c r="AV68" s="92"/>
      <c r="AW68" s="92"/>
      <c r="AX68" s="92">
        <f>AV6</f>
        <v>43910</v>
      </c>
      <c r="AZ68" s="92"/>
      <c r="BA68" s="92"/>
      <c r="BB68" s="92">
        <f>AZ6</f>
        <v>43917</v>
      </c>
      <c r="BD68" s="92"/>
      <c r="BE68" s="92"/>
      <c r="BF68" s="92">
        <f>BD6</f>
        <v>43924</v>
      </c>
      <c r="BH68" s="92"/>
      <c r="BI68" s="92"/>
      <c r="BJ68" s="92">
        <f>BH6</f>
        <v>43931</v>
      </c>
      <c r="BL68" s="92"/>
      <c r="BM68" s="92"/>
      <c r="BN68" s="92">
        <f>BL6</f>
        <v>43938</v>
      </c>
      <c r="BP68" s="92"/>
      <c r="BQ68" s="92"/>
      <c r="BR68" s="92">
        <f>BP6</f>
        <v>43945</v>
      </c>
      <c r="BT68" s="92"/>
      <c r="BU68" s="92"/>
      <c r="BV68" s="92">
        <f>BT6</f>
        <v>43952</v>
      </c>
      <c r="BX68" s="92"/>
      <c r="BY68" s="92"/>
      <c r="BZ68" s="92">
        <f>BX6</f>
        <v>43959</v>
      </c>
      <c r="CB68" s="92"/>
      <c r="CC68" s="92"/>
      <c r="CD68" s="92">
        <f>CB6</f>
        <v>43966</v>
      </c>
      <c r="CF68" s="92"/>
      <c r="CG68" s="92"/>
      <c r="CH68" s="92">
        <f>CF6</f>
        <v>43973</v>
      </c>
      <c r="CJ68" s="92"/>
      <c r="CK68" s="92"/>
      <c r="CL68" s="92">
        <f>CJ6</f>
        <v>43980</v>
      </c>
      <c r="CN68" s="92"/>
      <c r="CO68" s="92"/>
      <c r="CP68" s="92">
        <f>CN6</f>
        <v>43987</v>
      </c>
      <c r="CR68" s="92"/>
      <c r="CS68" s="92"/>
      <c r="CT68" s="92">
        <f>CR6</f>
        <v>43994</v>
      </c>
      <c r="CV68" s="92"/>
      <c r="CW68" s="92"/>
      <c r="CX68" s="92">
        <f>CV6</f>
        <v>44001</v>
      </c>
      <c r="CZ68" s="92"/>
      <c r="DA68" s="92"/>
      <c r="DB68" s="92">
        <f>CZ6</f>
        <v>44008</v>
      </c>
      <c r="DD68" s="92"/>
      <c r="DE68" s="92"/>
      <c r="DF68" s="92">
        <f>DD6</f>
        <v>44015</v>
      </c>
      <c r="DH68" s="92"/>
      <c r="DI68" s="92"/>
      <c r="DJ68" s="92">
        <f>DH6</f>
        <v>44022</v>
      </c>
      <c r="DL68" s="92"/>
      <c r="DM68" s="92"/>
      <c r="DN68" s="92">
        <f>DL6</f>
        <v>44029</v>
      </c>
      <c r="DP68" s="92"/>
      <c r="DQ68" s="92"/>
      <c r="DR68" s="92">
        <f>DP6</f>
        <v>44036</v>
      </c>
      <c r="DT68" s="92"/>
      <c r="DU68" s="92"/>
      <c r="DV68" s="92">
        <f>DT6</f>
        <v>44043</v>
      </c>
      <c r="DX68" s="92"/>
      <c r="DY68" s="92"/>
      <c r="DZ68" s="92">
        <f>DX6</f>
        <v>44050</v>
      </c>
      <c r="EB68" s="92"/>
      <c r="EC68" s="92"/>
      <c r="ED68" s="92">
        <f>EB6</f>
        <v>44057</v>
      </c>
      <c r="EF68" s="92"/>
      <c r="EG68" s="92"/>
      <c r="EH68" s="92">
        <f>EF6</f>
        <v>44064</v>
      </c>
      <c r="EJ68" s="92"/>
      <c r="EK68" s="92"/>
      <c r="EL68" s="92">
        <f>EJ6</f>
        <v>44071</v>
      </c>
      <c r="EN68" s="92"/>
      <c r="EO68" s="92"/>
      <c r="EP68" s="92">
        <f>EN6</f>
        <v>44078</v>
      </c>
      <c r="ER68" s="92"/>
      <c r="ES68" s="92"/>
      <c r="ET68" s="92">
        <f>ER6</f>
        <v>44085</v>
      </c>
      <c r="EV68" s="92"/>
      <c r="EW68" s="92"/>
      <c r="EX68" s="92">
        <f>EV6</f>
        <v>44092</v>
      </c>
      <c r="EZ68" s="92"/>
      <c r="FA68" s="92"/>
      <c r="FB68" s="92">
        <f>EZ6</f>
        <v>44099</v>
      </c>
      <c r="FD68" s="92"/>
      <c r="FE68" s="92"/>
      <c r="FF68" s="92">
        <f>FD6</f>
        <v>44106</v>
      </c>
      <c r="FH68" s="92"/>
      <c r="FI68" s="92"/>
      <c r="FJ68" s="92">
        <f>FH6</f>
        <v>44113</v>
      </c>
      <c r="FL68" s="92"/>
      <c r="FM68" s="92"/>
      <c r="FN68" s="92">
        <f>FL6</f>
        <v>44120</v>
      </c>
      <c r="FP68" s="92"/>
      <c r="FQ68" s="92"/>
      <c r="FR68" s="92">
        <f>FP6</f>
        <v>44127</v>
      </c>
      <c r="FT68" s="92"/>
      <c r="FU68" s="92"/>
      <c r="FV68" s="92">
        <f>FT6</f>
        <v>44134</v>
      </c>
      <c r="FX68" s="92"/>
      <c r="FY68" s="92"/>
      <c r="FZ68" s="92">
        <f>FX6</f>
        <v>44141</v>
      </c>
      <c r="GB68" s="92"/>
      <c r="GC68" s="92"/>
      <c r="GD68" s="92">
        <f>GB6</f>
        <v>44148</v>
      </c>
      <c r="GF68" s="92"/>
      <c r="GG68" s="92"/>
      <c r="GH68" s="92">
        <f>GF6</f>
        <v>44155</v>
      </c>
      <c r="GJ68" s="92"/>
      <c r="GK68" s="92"/>
      <c r="GL68" s="92">
        <f>GJ6</f>
        <v>44162</v>
      </c>
      <c r="GN68" s="92"/>
      <c r="GO68" s="92"/>
      <c r="GP68" s="92">
        <f>GN6</f>
        <v>44169</v>
      </c>
      <c r="GR68" s="92"/>
      <c r="GS68" s="92"/>
      <c r="GT68" s="92">
        <f>GR6</f>
        <v>44176</v>
      </c>
      <c r="GV68" s="92"/>
      <c r="GW68" s="92"/>
      <c r="GX68" s="92">
        <f>GV6</f>
        <v>44183</v>
      </c>
      <c r="GZ68" s="92"/>
      <c r="HA68" s="92"/>
      <c r="HB68" s="92">
        <f>GZ6</f>
        <v>44190</v>
      </c>
      <c r="HD68" s="92"/>
      <c r="HE68" s="92"/>
      <c r="HF68" s="92">
        <f>HD6</f>
        <v>44197</v>
      </c>
      <c r="HI68" s="93"/>
      <c r="HJ68" s="93"/>
      <c r="HK68" s="93"/>
      <c r="HL68" s="93"/>
      <c r="HM68" s="93"/>
      <c r="HN68" s="93"/>
      <c r="HO68" s="93"/>
      <c r="HP68" s="93"/>
    </row>
    <row r="69" spans="1:228" s="86" customFormat="1" ht="15" hidden="1" customHeight="1" x14ac:dyDescent="0.25">
      <c r="D69" s="92"/>
      <c r="E69" s="92">
        <f>D6</f>
        <v>43833</v>
      </c>
      <c r="F69" s="92"/>
      <c r="H69" s="92"/>
      <c r="I69" s="92">
        <f>H6</f>
        <v>43840</v>
      </c>
      <c r="J69" s="92"/>
      <c r="L69" s="92"/>
      <c r="M69" s="92">
        <f>L6</f>
        <v>43847</v>
      </c>
      <c r="N69" s="92"/>
      <c r="P69" s="92"/>
      <c r="Q69" s="92">
        <f>P6</f>
        <v>43854</v>
      </c>
      <c r="R69" s="92"/>
      <c r="T69" s="92"/>
      <c r="U69" s="92">
        <f>T6</f>
        <v>43861</v>
      </c>
      <c r="V69" s="92"/>
      <c r="X69" s="92"/>
      <c r="Y69" s="92">
        <f>X6</f>
        <v>43868</v>
      </c>
      <c r="Z69" s="92"/>
      <c r="AB69" s="92"/>
      <c r="AC69" s="92">
        <f>AB6</f>
        <v>43875</v>
      </c>
      <c r="AD69" s="92"/>
      <c r="AF69" s="92"/>
      <c r="AG69" s="92">
        <f>AF6</f>
        <v>43882</v>
      </c>
      <c r="AH69" s="92"/>
      <c r="AJ69" s="92"/>
      <c r="AK69" s="92">
        <f>AJ6</f>
        <v>43889</v>
      </c>
      <c r="AL69" s="92"/>
      <c r="AN69" s="92"/>
      <c r="AO69" s="92">
        <f>AN6</f>
        <v>43896</v>
      </c>
      <c r="AP69" s="92"/>
      <c r="AR69" s="92"/>
      <c r="AS69" s="92">
        <f>AR6</f>
        <v>43903</v>
      </c>
      <c r="AT69" s="92"/>
      <c r="AV69" s="92"/>
      <c r="AW69" s="92">
        <f>AV6</f>
        <v>43910</v>
      </c>
      <c r="AX69" s="92"/>
      <c r="AZ69" s="92"/>
      <c r="BA69" s="92">
        <f>AZ6</f>
        <v>43917</v>
      </c>
      <c r="BB69" s="92"/>
      <c r="BD69" s="92"/>
      <c r="BE69" s="92">
        <f>BD6</f>
        <v>43924</v>
      </c>
      <c r="BF69" s="92"/>
      <c r="BH69" s="92"/>
      <c r="BI69" s="92">
        <f>BH6</f>
        <v>43931</v>
      </c>
      <c r="BJ69" s="92"/>
      <c r="BL69" s="92"/>
      <c r="BM69" s="92">
        <f>BL6</f>
        <v>43938</v>
      </c>
      <c r="BN69" s="92"/>
      <c r="BP69" s="92"/>
      <c r="BQ69" s="92">
        <f>BP6</f>
        <v>43945</v>
      </c>
      <c r="BR69" s="92"/>
      <c r="BT69" s="92"/>
      <c r="BU69" s="92">
        <f>BT6</f>
        <v>43952</v>
      </c>
      <c r="BV69" s="92"/>
      <c r="BX69" s="92"/>
      <c r="BY69" s="92">
        <f>BX6</f>
        <v>43959</v>
      </c>
      <c r="BZ69" s="92"/>
      <c r="CB69" s="92"/>
      <c r="CC69" s="92">
        <f>CB6</f>
        <v>43966</v>
      </c>
      <c r="CD69" s="92"/>
      <c r="CF69" s="92"/>
      <c r="CG69" s="92">
        <f>CF6</f>
        <v>43973</v>
      </c>
      <c r="CH69" s="92"/>
      <c r="CJ69" s="92"/>
      <c r="CK69" s="92">
        <f>CJ6</f>
        <v>43980</v>
      </c>
      <c r="CL69" s="92"/>
      <c r="CN69" s="92"/>
      <c r="CO69" s="92">
        <f>CN6</f>
        <v>43987</v>
      </c>
      <c r="CP69" s="92"/>
      <c r="CR69" s="92"/>
      <c r="CS69" s="92">
        <f>CR6</f>
        <v>43994</v>
      </c>
      <c r="CT69" s="92"/>
      <c r="CV69" s="92"/>
      <c r="CW69" s="92">
        <f>CV6</f>
        <v>44001</v>
      </c>
      <c r="CX69" s="92"/>
      <c r="CZ69" s="92"/>
      <c r="DA69" s="92">
        <f>CZ6</f>
        <v>44008</v>
      </c>
      <c r="DB69" s="92"/>
      <c r="DD69" s="92"/>
      <c r="DE69" s="92">
        <f>DD6</f>
        <v>44015</v>
      </c>
      <c r="DF69" s="92"/>
      <c r="DH69" s="92"/>
      <c r="DI69" s="92">
        <f>DH6</f>
        <v>44022</v>
      </c>
      <c r="DJ69" s="92"/>
      <c r="DL69" s="92"/>
      <c r="DM69" s="92">
        <f>DL6</f>
        <v>44029</v>
      </c>
      <c r="DN69" s="92"/>
      <c r="DP69" s="92"/>
      <c r="DQ69" s="92">
        <f>DP6</f>
        <v>44036</v>
      </c>
      <c r="DR69" s="92"/>
      <c r="DT69" s="92"/>
      <c r="DU69" s="92">
        <f>DT6</f>
        <v>44043</v>
      </c>
      <c r="DV69" s="92"/>
      <c r="DX69" s="92"/>
      <c r="DY69" s="92">
        <f>DX6</f>
        <v>44050</v>
      </c>
      <c r="DZ69" s="92"/>
      <c r="EB69" s="92"/>
      <c r="EC69" s="92">
        <f>EB6</f>
        <v>44057</v>
      </c>
      <c r="ED69" s="92"/>
      <c r="EF69" s="92"/>
      <c r="EG69" s="92">
        <f>EF6</f>
        <v>44064</v>
      </c>
      <c r="EH69" s="92"/>
      <c r="EJ69" s="92"/>
      <c r="EK69" s="92">
        <f>EJ6</f>
        <v>44071</v>
      </c>
      <c r="EL69" s="92"/>
      <c r="EN69" s="92"/>
      <c r="EO69" s="92">
        <f>EN6</f>
        <v>44078</v>
      </c>
      <c r="EP69" s="92"/>
      <c r="ER69" s="92"/>
      <c r="ES69" s="92">
        <f>ER6</f>
        <v>44085</v>
      </c>
      <c r="ET69" s="92"/>
      <c r="EV69" s="92"/>
      <c r="EW69" s="92">
        <f>EV6</f>
        <v>44092</v>
      </c>
      <c r="EX69" s="92"/>
      <c r="EZ69" s="92"/>
      <c r="FA69" s="92">
        <f>EZ6</f>
        <v>44099</v>
      </c>
      <c r="FB69" s="92"/>
      <c r="FD69" s="92"/>
      <c r="FE69" s="92">
        <f>FD6</f>
        <v>44106</v>
      </c>
      <c r="FF69" s="92"/>
      <c r="FH69" s="92"/>
      <c r="FI69" s="92">
        <f>FH6</f>
        <v>44113</v>
      </c>
      <c r="FJ69" s="92"/>
      <c r="FL69" s="92"/>
      <c r="FM69" s="92">
        <f>FL6</f>
        <v>44120</v>
      </c>
      <c r="FN69" s="92"/>
      <c r="FP69" s="92"/>
      <c r="FQ69" s="92">
        <f>FP6</f>
        <v>44127</v>
      </c>
      <c r="FR69" s="92"/>
      <c r="FT69" s="92"/>
      <c r="FU69" s="92">
        <f>FT6</f>
        <v>44134</v>
      </c>
      <c r="FV69" s="92"/>
      <c r="FX69" s="92"/>
      <c r="FY69" s="92">
        <f>FX6</f>
        <v>44141</v>
      </c>
      <c r="FZ69" s="92"/>
      <c r="GB69" s="92"/>
      <c r="GC69" s="92">
        <f>GB6</f>
        <v>44148</v>
      </c>
      <c r="GD69" s="92"/>
      <c r="GF69" s="92"/>
      <c r="GG69" s="92">
        <f>GF6</f>
        <v>44155</v>
      </c>
      <c r="GH69" s="92"/>
      <c r="GJ69" s="92"/>
      <c r="GK69" s="92">
        <f>GJ6</f>
        <v>44162</v>
      </c>
      <c r="GL69" s="92"/>
      <c r="GN69" s="92"/>
      <c r="GO69" s="92">
        <f>GN6</f>
        <v>44169</v>
      </c>
      <c r="GP69" s="92"/>
      <c r="GR69" s="92"/>
      <c r="GS69" s="92">
        <f>GR6</f>
        <v>44176</v>
      </c>
      <c r="GT69" s="92"/>
      <c r="GV69" s="92"/>
      <c r="GW69" s="92">
        <f>GV6</f>
        <v>44183</v>
      </c>
      <c r="GX69" s="92"/>
      <c r="GZ69" s="92"/>
      <c r="HA69" s="92">
        <f>GZ6</f>
        <v>44190</v>
      </c>
      <c r="HB69" s="92"/>
      <c r="HD69" s="92"/>
      <c r="HE69" s="92">
        <f>HD6</f>
        <v>44197</v>
      </c>
      <c r="HF69" s="92"/>
      <c r="HI69" s="93"/>
      <c r="HJ69" s="93"/>
      <c r="HK69" s="93"/>
      <c r="HL69" s="93"/>
      <c r="HM69" s="93"/>
      <c r="HN69" s="93"/>
      <c r="HO69" s="93"/>
      <c r="HP69" s="93"/>
    </row>
    <row r="70" spans="1:228" s="142" customFormat="1" x14ac:dyDescent="0.25">
      <c r="B70" s="28" t="s">
        <v>0</v>
      </c>
      <c r="C70" s="142" t="s">
        <v>111</v>
      </c>
      <c r="D70" s="28" t="s">
        <v>1</v>
      </c>
      <c r="E70" s="28" t="s">
        <v>2</v>
      </c>
      <c r="F70" s="88" t="s">
        <v>3</v>
      </c>
      <c r="G70" s="38"/>
      <c r="H70" s="28" t="s">
        <v>1</v>
      </c>
      <c r="I70" s="28" t="s">
        <v>2</v>
      </c>
      <c r="J70" s="88" t="s">
        <v>3</v>
      </c>
      <c r="K70" s="38"/>
      <c r="L70" s="28" t="s">
        <v>1</v>
      </c>
      <c r="M70" s="28" t="s">
        <v>2</v>
      </c>
      <c r="N70" s="88" t="s">
        <v>3</v>
      </c>
      <c r="O70" s="38"/>
      <c r="P70" s="28" t="s">
        <v>1</v>
      </c>
      <c r="Q70" s="28" t="s">
        <v>2</v>
      </c>
      <c r="R70" s="88" t="s">
        <v>3</v>
      </c>
      <c r="S70" s="38"/>
      <c r="T70" s="28" t="s">
        <v>1</v>
      </c>
      <c r="U70" s="28" t="s">
        <v>2</v>
      </c>
      <c r="V70" s="88" t="s">
        <v>3</v>
      </c>
      <c r="W70" s="38"/>
      <c r="X70" s="28" t="s">
        <v>1</v>
      </c>
      <c r="Y70" s="88" t="s">
        <v>2</v>
      </c>
      <c r="Z70" s="88" t="s">
        <v>3</v>
      </c>
      <c r="AA70" s="38"/>
      <c r="AB70" s="28" t="s">
        <v>1</v>
      </c>
      <c r="AC70" s="28" t="s">
        <v>2</v>
      </c>
      <c r="AD70" s="88" t="s">
        <v>3</v>
      </c>
      <c r="AE70" s="38"/>
      <c r="AF70" s="28" t="s">
        <v>1</v>
      </c>
      <c r="AG70" s="28" t="s">
        <v>2</v>
      </c>
      <c r="AH70" s="88" t="s">
        <v>3</v>
      </c>
      <c r="AI70" s="38"/>
      <c r="AJ70" s="28" t="s">
        <v>1</v>
      </c>
      <c r="AK70" s="28" t="s">
        <v>2</v>
      </c>
      <c r="AL70" s="88" t="s">
        <v>3</v>
      </c>
      <c r="AM70" s="38"/>
      <c r="AN70" s="28" t="s">
        <v>1</v>
      </c>
      <c r="AO70" s="28" t="s">
        <v>2</v>
      </c>
      <c r="AP70" s="88" t="s">
        <v>3</v>
      </c>
      <c r="AQ70" s="38"/>
      <c r="AR70" s="28" t="s">
        <v>1</v>
      </c>
      <c r="AS70" s="28" t="s">
        <v>2</v>
      </c>
      <c r="AT70" s="88" t="s">
        <v>3</v>
      </c>
      <c r="AU70" s="38"/>
      <c r="AV70" s="28" t="s">
        <v>1</v>
      </c>
      <c r="AW70" s="28" t="s">
        <v>2</v>
      </c>
      <c r="AX70" s="88" t="s">
        <v>3</v>
      </c>
      <c r="AY70" s="38"/>
      <c r="AZ70" s="28" t="s">
        <v>1</v>
      </c>
      <c r="BA70" s="28" t="s">
        <v>2</v>
      </c>
      <c r="BB70" s="88" t="s">
        <v>3</v>
      </c>
      <c r="BC70" s="38"/>
      <c r="BD70" s="28" t="s">
        <v>1</v>
      </c>
      <c r="BE70" s="28" t="s">
        <v>2</v>
      </c>
      <c r="BF70" s="88" t="s">
        <v>3</v>
      </c>
      <c r="BG70" s="38"/>
      <c r="BH70" s="28" t="s">
        <v>1</v>
      </c>
      <c r="BI70" s="28" t="s">
        <v>2</v>
      </c>
      <c r="BJ70" s="88" t="s">
        <v>3</v>
      </c>
      <c r="BK70" s="38"/>
      <c r="BL70" s="28" t="s">
        <v>1</v>
      </c>
      <c r="BM70" s="28" t="s">
        <v>2</v>
      </c>
      <c r="BN70" s="88" t="s">
        <v>3</v>
      </c>
      <c r="BO70" s="38"/>
      <c r="BP70" s="28" t="s">
        <v>1</v>
      </c>
      <c r="BQ70" s="28" t="s">
        <v>2</v>
      </c>
      <c r="BR70" s="88" t="s">
        <v>3</v>
      </c>
      <c r="BS70" s="38"/>
      <c r="BT70" s="28" t="s">
        <v>1</v>
      </c>
      <c r="BU70" s="28" t="s">
        <v>2</v>
      </c>
      <c r="BV70" s="88" t="s">
        <v>3</v>
      </c>
      <c r="BW70" s="38"/>
      <c r="BX70" s="28" t="s">
        <v>1</v>
      </c>
      <c r="BY70" s="28" t="s">
        <v>2</v>
      </c>
      <c r="BZ70" s="88" t="s">
        <v>3</v>
      </c>
      <c r="CA70" s="38"/>
      <c r="CB70" s="28" t="s">
        <v>1</v>
      </c>
      <c r="CC70" s="28" t="s">
        <v>2</v>
      </c>
      <c r="CD70" s="88" t="s">
        <v>3</v>
      </c>
      <c r="CE70" s="38"/>
      <c r="CF70" s="28" t="s">
        <v>1</v>
      </c>
      <c r="CG70" s="28" t="s">
        <v>2</v>
      </c>
      <c r="CH70" s="88" t="s">
        <v>3</v>
      </c>
      <c r="CI70" s="38"/>
      <c r="CJ70" s="28" t="s">
        <v>1</v>
      </c>
      <c r="CK70" s="28" t="s">
        <v>2</v>
      </c>
      <c r="CL70" s="88" t="s">
        <v>3</v>
      </c>
      <c r="CM70" s="38"/>
      <c r="CN70" s="28" t="s">
        <v>1</v>
      </c>
      <c r="CO70" s="28" t="s">
        <v>2</v>
      </c>
      <c r="CP70" s="88" t="s">
        <v>3</v>
      </c>
      <c r="CQ70" s="38"/>
      <c r="CR70" s="28" t="s">
        <v>1</v>
      </c>
      <c r="CS70" s="28" t="s">
        <v>2</v>
      </c>
      <c r="CT70" s="88" t="s">
        <v>3</v>
      </c>
      <c r="CU70" s="38"/>
      <c r="CV70" s="28" t="s">
        <v>1</v>
      </c>
      <c r="CW70" s="28" t="s">
        <v>2</v>
      </c>
      <c r="CX70" s="88" t="s">
        <v>3</v>
      </c>
      <c r="CY70" s="38"/>
      <c r="CZ70" s="28" t="s">
        <v>1</v>
      </c>
      <c r="DA70" s="28" t="s">
        <v>2</v>
      </c>
      <c r="DB70" s="88" t="s">
        <v>3</v>
      </c>
      <c r="DC70" s="38"/>
      <c r="DD70" s="28" t="s">
        <v>1</v>
      </c>
      <c r="DE70" s="28" t="s">
        <v>2</v>
      </c>
      <c r="DF70" s="88" t="s">
        <v>3</v>
      </c>
      <c r="DG70" s="38"/>
      <c r="DH70" s="28" t="s">
        <v>1</v>
      </c>
      <c r="DI70" s="28" t="s">
        <v>2</v>
      </c>
      <c r="DJ70" s="88" t="s">
        <v>3</v>
      </c>
      <c r="DK70" s="38"/>
      <c r="DL70" s="28" t="s">
        <v>1</v>
      </c>
      <c r="DM70" s="28" t="s">
        <v>2</v>
      </c>
      <c r="DN70" s="88" t="s">
        <v>3</v>
      </c>
      <c r="DO70" s="38"/>
      <c r="DP70" s="28" t="s">
        <v>1</v>
      </c>
      <c r="DQ70" s="28" t="s">
        <v>2</v>
      </c>
      <c r="DR70" s="88" t="s">
        <v>3</v>
      </c>
      <c r="DS70" s="38"/>
      <c r="DT70" s="28" t="s">
        <v>1</v>
      </c>
      <c r="DU70" s="28" t="s">
        <v>2</v>
      </c>
      <c r="DV70" s="88" t="s">
        <v>3</v>
      </c>
      <c r="DW70" s="38"/>
      <c r="DX70" s="28" t="s">
        <v>1</v>
      </c>
      <c r="DY70" s="28" t="s">
        <v>2</v>
      </c>
      <c r="DZ70" s="88" t="s">
        <v>3</v>
      </c>
      <c r="EA70" s="38"/>
      <c r="EB70" s="28" t="s">
        <v>1</v>
      </c>
      <c r="EC70" s="28" t="s">
        <v>2</v>
      </c>
      <c r="ED70" s="88" t="s">
        <v>3</v>
      </c>
      <c r="EE70" s="38"/>
      <c r="EF70" s="28" t="s">
        <v>1</v>
      </c>
      <c r="EG70" s="28" t="s">
        <v>2</v>
      </c>
      <c r="EH70" s="88" t="s">
        <v>3</v>
      </c>
      <c r="EI70" s="38"/>
      <c r="EJ70" s="28" t="s">
        <v>1</v>
      </c>
      <c r="EK70" s="28" t="s">
        <v>2</v>
      </c>
      <c r="EL70" s="88" t="s">
        <v>3</v>
      </c>
      <c r="EM70" s="38"/>
      <c r="EN70" s="28" t="s">
        <v>1</v>
      </c>
      <c r="EO70" s="28" t="s">
        <v>2</v>
      </c>
      <c r="EP70" s="88" t="s">
        <v>3</v>
      </c>
      <c r="EQ70" s="38"/>
      <c r="ER70" s="28" t="s">
        <v>1</v>
      </c>
      <c r="ES70" s="28" t="s">
        <v>2</v>
      </c>
      <c r="ET70" s="88" t="s">
        <v>3</v>
      </c>
      <c r="EU70" s="38"/>
      <c r="EV70" s="28" t="s">
        <v>1</v>
      </c>
      <c r="EW70" s="28" t="s">
        <v>2</v>
      </c>
      <c r="EX70" s="88" t="s">
        <v>3</v>
      </c>
      <c r="EY70" s="38"/>
      <c r="EZ70" s="28" t="s">
        <v>1</v>
      </c>
      <c r="FA70" s="28" t="s">
        <v>2</v>
      </c>
      <c r="FB70" s="88" t="s">
        <v>3</v>
      </c>
      <c r="FC70" s="38"/>
      <c r="FD70" s="28" t="s">
        <v>1</v>
      </c>
      <c r="FE70" s="28" t="s">
        <v>2</v>
      </c>
      <c r="FF70" s="88" t="s">
        <v>3</v>
      </c>
      <c r="FG70" s="38"/>
      <c r="FH70" s="28" t="s">
        <v>1</v>
      </c>
      <c r="FI70" s="28" t="s">
        <v>2</v>
      </c>
      <c r="FJ70" s="88" t="s">
        <v>3</v>
      </c>
      <c r="FK70" s="38"/>
      <c r="FL70" s="28" t="s">
        <v>1</v>
      </c>
      <c r="FM70" s="28" t="s">
        <v>2</v>
      </c>
      <c r="FN70" s="88" t="s">
        <v>3</v>
      </c>
      <c r="FO70" s="38"/>
      <c r="FP70" s="28" t="s">
        <v>1</v>
      </c>
      <c r="FQ70" s="28" t="s">
        <v>2</v>
      </c>
      <c r="FR70" s="88" t="s">
        <v>3</v>
      </c>
      <c r="FS70" s="38"/>
      <c r="FT70" s="28" t="s">
        <v>1</v>
      </c>
      <c r="FU70" s="28" t="s">
        <v>2</v>
      </c>
      <c r="FV70" s="88" t="s">
        <v>3</v>
      </c>
      <c r="FW70" s="38"/>
      <c r="FX70" s="28" t="s">
        <v>1</v>
      </c>
      <c r="FY70" s="28" t="s">
        <v>2</v>
      </c>
      <c r="FZ70" s="88" t="s">
        <v>3</v>
      </c>
      <c r="GA70" s="38"/>
      <c r="GB70" s="28" t="s">
        <v>1</v>
      </c>
      <c r="GC70" s="28" t="s">
        <v>2</v>
      </c>
      <c r="GD70" s="88" t="s">
        <v>3</v>
      </c>
      <c r="GE70" s="38"/>
      <c r="GF70" s="28" t="s">
        <v>1</v>
      </c>
      <c r="GG70" s="28" t="s">
        <v>2</v>
      </c>
      <c r="GH70" s="88" t="s">
        <v>3</v>
      </c>
      <c r="GI70" s="38"/>
      <c r="GJ70" s="28" t="s">
        <v>1</v>
      </c>
      <c r="GK70" s="28" t="s">
        <v>2</v>
      </c>
      <c r="GL70" s="88" t="s">
        <v>3</v>
      </c>
      <c r="GM70" s="38"/>
      <c r="GN70" s="28" t="s">
        <v>1</v>
      </c>
      <c r="GO70" s="28" t="s">
        <v>2</v>
      </c>
      <c r="GP70" s="88" t="s">
        <v>3</v>
      </c>
      <c r="GQ70" s="38"/>
      <c r="GR70" s="28" t="s">
        <v>1</v>
      </c>
      <c r="GS70" s="28" t="s">
        <v>2</v>
      </c>
      <c r="GT70" s="88" t="s">
        <v>3</v>
      </c>
      <c r="GU70" s="38"/>
      <c r="GV70" s="28" t="s">
        <v>1</v>
      </c>
      <c r="GW70" s="28" t="s">
        <v>2</v>
      </c>
      <c r="GX70" s="88" t="s">
        <v>3</v>
      </c>
      <c r="GY70" s="38"/>
      <c r="GZ70" s="28" t="s">
        <v>1</v>
      </c>
      <c r="HA70" s="28" t="s">
        <v>2</v>
      </c>
      <c r="HB70" s="88" t="s">
        <v>3</v>
      </c>
      <c r="HC70" s="38"/>
      <c r="HD70" s="28" t="s">
        <v>1</v>
      </c>
      <c r="HE70" s="28" t="s">
        <v>2</v>
      </c>
      <c r="HF70" s="88" t="s">
        <v>3</v>
      </c>
      <c r="HG70" s="79"/>
      <c r="HH70" s="35"/>
      <c r="HI70" s="28" t="s">
        <v>2</v>
      </c>
      <c r="HK70" s="28" t="s">
        <v>2</v>
      </c>
      <c r="HM70" s="28" t="s">
        <v>2</v>
      </c>
      <c r="HO70" s="28" t="s">
        <v>2</v>
      </c>
    </row>
    <row r="71" spans="1:228" x14ac:dyDescent="0.25">
      <c r="B71" s="74" t="s">
        <v>144</v>
      </c>
      <c r="D71" s="77"/>
      <c r="E71" s="77"/>
      <c r="F71" s="80">
        <f>IF($C71="",ROUND(MIN(1,IF(Input!$A$11="Weekly",D71/(Formulas!$A$3*1),D71/(Formulas!$A$3*2))),1),IF(TEXT(ISNUMBER($C71),"#####")="False",ROUND(MIN(1,IF(Input!$A$11="Weekly",D71/(Formulas!$A$3*1),D71/(Formulas!$A$3*2))),1),ROUND(MIN(1,IF(Input!$A$11="Weekly",D71/(Formulas!$A$3*1),D71/(Formulas!$A$3*2))),1)*$C71))</f>
        <v>0</v>
      </c>
      <c r="G71" s="101"/>
      <c r="H71" s="77"/>
      <c r="I71" s="77"/>
      <c r="J71" s="80">
        <f>IF($C71="",ROUND(MIN(1,IF(Input!$A$11="Weekly",H71/(Formulas!$A$3*1),H71/(Formulas!$A$3*2))),1),IF(TEXT(ISNUMBER($C71),"#####")="False",ROUND(MIN(1,IF(Input!$A$11="Weekly",H71/(Formulas!$A$3*1),H71/(Formulas!$A$3*2))),1),ROUND(MIN(1,IF(Input!$A$11="Weekly",H71/(Formulas!$A$3*1),H71/(Formulas!$A$3*2))),1)*$C71))</f>
        <v>0</v>
      </c>
      <c r="K71" s="101"/>
      <c r="L71" s="77"/>
      <c r="M71" s="77"/>
      <c r="N71" s="80">
        <f>IF($C71="",ROUND(MIN(1,IF(Input!$A$11="Weekly",L71/(Formulas!$A$3*1),L71/(Formulas!$A$3*2))),1),IF(TEXT(ISNUMBER($C71),"#####")="False",ROUND(MIN(1,IF(Input!$A$11="Weekly",L71/(Formulas!$A$3*1),L71/(Formulas!$A$3*2))),1),ROUND(MIN(1,IF(Input!$A$11="Weekly",L71/(Formulas!$A$3*1),L71/(Formulas!$A$3*2))),1)*$C71))</f>
        <v>0</v>
      </c>
      <c r="O71" s="101"/>
      <c r="P71" s="77"/>
      <c r="Q71" s="77"/>
      <c r="R71" s="80">
        <f>IF($C71="",ROUND(MIN(1,IF(Input!$A$11="Weekly",P71/(Formulas!$A$3*1),P71/(Formulas!$A$3*2))),1),IF(TEXT(ISNUMBER($C71),"#####")="False",ROUND(MIN(1,IF(Input!$A$11="Weekly",P71/(Formulas!$A$3*1),P71/(Formulas!$A$3*2))),1),ROUND(MIN(1,IF(Input!$A$11="Weekly",P71/(Formulas!$A$3*1),P71/(Formulas!$A$3*2))),1)*$C71))</f>
        <v>0</v>
      </c>
      <c r="S71" s="101"/>
      <c r="T71" s="77"/>
      <c r="U71" s="77"/>
      <c r="V71" s="80">
        <f>IF($C71="",ROUND(MIN(1,IF(Input!$A$11="Weekly",T71/(Formulas!$A$3*1),T71/(Formulas!$A$3*2))),1),IF(TEXT(ISNUMBER($C71),"#####")="False",ROUND(MIN(1,IF(Input!$A$11="Weekly",T71/(Formulas!$A$3*1),T71/(Formulas!$A$3*2))),1),ROUND(MIN(1,IF(Input!$A$11="Weekly",T71/(Formulas!$A$3*1),T71/(Formulas!$A$3*2))),1)*$C71))</f>
        <v>0</v>
      </c>
      <c r="W71" s="79"/>
      <c r="X71" s="77"/>
      <c r="Y71" s="77"/>
      <c r="Z71" s="80">
        <f>IF($C71="",ROUND(MIN(1,IF(Input!$A$11="Weekly",X71/(Formulas!$A$3*1),X71/(Formulas!$A$3*2))),1),IF(TEXT(ISNUMBER($C71),"#####")="False",ROUND(MIN(1,IF(Input!$A$11="Weekly",X71/(Formulas!$A$3*1),X71/(Formulas!$A$3*2))),1),ROUND(MIN(1,IF(Input!$A$11="Weekly",X71/(Formulas!$A$3*1),X71/(Formulas!$A$3*2))),1)*$C71))</f>
        <v>0</v>
      </c>
      <c r="AA71" s="101"/>
      <c r="AB71" s="77"/>
      <c r="AC71" s="77"/>
      <c r="AD71" s="80">
        <f>IF($C71="",ROUND(MIN(1,IF(Input!$A$11="Weekly",AB71/(Formulas!$A$3*1),AB71/(Formulas!$A$3*2))),1),IF(TEXT(ISNUMBER($C71),"#####")="False",ROUND(MIN(1,IF(Input!$A$11="Weekly",AB71/(Formulas!$A$3*1),AB71/(Formulas!$A$3*2))),1),ROUND(MIN(1,IF(Input!$A$11="Weekly",AB71/(Formulas!$A$3*1),AB71/(Formulas!$A$3*2))),1)*$C71))</f>
        <v>0</v>
      </c>
      <c r="AE71" s="101"/>
      <c r="AF71" s="77"/>
      <c r="AG71" s="77"/>
      <c r="AH71" s="80">
        <f>IF($C71="",ROUND(MIN(1,IF(Input!$A$11="Weekly",AF71/(Formulas!$A$3*1),AF71/(Formulas!$A$3*2))),1),IF(TEXT(ISNUMBER($C71),"#####")="False",ROUND(MIN(1,IF(Input!$A$11="Weekly",AF71/(Formulas!$A$3*1),AF71/(Formulas!$A$3*2))),1),ROUND(MIN(1,IF(Input!$A$11="Weekly",AF71/(Formulas!$A$3*1),AF71/(Formulas!$A$3*2))),1)*$C71))</f>
        <v>0</v>
      </c>
      <c r="AI71" s="101"/>
      <c r="AJ71" s="77"/>
      <c r="AK71" s="77"/>
      <c r="AL71" s="80">
        <f>IF($C71="",ROUND(MIN(1,IF(Input!$A$11="Weekly",AJ71/(Formulas!$A$3*1),AJ71/(Formulas!$A$3*2))),1),IF(TEXT(ISNUMBER($C71),"#####")="False",ROUND(MIN(1,IF(Input!$A$11="Weekly",AJ71/(Formulas!$A$3*1),AJ71/(Formulas!$A$3*2))),1),ROUND(MIN(1,IF(Input!$A$11="Weekly",AJ71/(Formulas!$A$3*1),AJ71/(Formulas!$A$3*2))),1)*$C71))</f>
        <v>0</v>
      </c>
      <c r="AM71" s="79"/>
      <c r="AN71" s="77"/>
      <c r="AO71" s="77"/>
      <c r="AP71" s="80">
        <f>IF($C71="",ROUND(MIN(1,IF(Input!$A$11="Weekly",AN71/(Formulas!$A$3*1),AN71/(Formulas!$A$3*2))),1),IF(TEXT(ISNUMBER($C71),"#####")="False",ROUND(MIN(1,IF(Input!$A$11="Weekly",AN71/(Formulas!$A$3*1),AN71/(Formulas!$A$3*2))),1),ROUND(MIN(1,IF(Input!$A$11="Weekly",AN71/(Formulas!$A$3*1),AN71/(Formulas!$A$3*2))),1)*$C71))</f>
        <v>0</v>
      </c>
      <c r="AQ71" s="79"/>
      <c r="AR71" s="77"/>
      <c r="AS71" s="77"/>
      <c r="AT71" s="80">
        <f>IF($C71="",ROUND(MIN(1,IF(Input!$A$11="Weekly",AR71/(Formulas!$A$3*1),AR71/(Formulas!$A$3*2))),1),IF(TEXT(ISNUMBER($C71),"#####")="False",ROUND(MIN(1,IF(Input!$A$11="Weekly",AR71/(Formulas!$A$3*1),AR71/(Formulas!$A$3*2))),1),ROUND(MIN(1,IF(Input!$A$11="Weekly",AR71/(Formulas!$A$3*1),AR71/(Formulas!$A$3*2))),1)*$C71))</f>
        <v>0</v>
      </c>
      <c r="AU71" s="79"/>
      <c r="AV71" s="77"/>
      <c r="AW71" s="77"/>
      <c r="AX71" s="80">
        <f>IF($C71="",ROUND(MIN(1,IF(Input!$A$11="Weekly",AV71/(Formulas!$A$3*1),AV71/(Formulas!$A$3*2))),1),IF(TEXT(ISNUMBER($C71),"#####")="False",ROUND(MIN(1,IF(Input!$A$11="Weekly",AV71/(Formulas!$A$3*1),AV71/(Formulas!$A$3*2))),1),ROUND(MIN(1,IF(Input!$A$11="Weekly",AV71/(Formulas!$A$3*1),AV71/(Formulas!$A$3*2))),1)*$C71))</f>
        <v>0</v>
      </c>
      <c r="AY71" s="79"/>
      <c r="AZ71" s="77"/>
      <c r="BA71" s="77"/>
      <c r="BB71" s="80">
        <f>IF($C71="",ROUND(MIN(1,IF(Input!$A$11="Weekly",AZ71/(Formulas!$A$3*1),AZ71/(Formulas!$A$3*2))),1),IF(TEXT(ISNUMBER($C71),"#####")="False",ROUND(MIN(1,IF(Input!$A$11="Weekly",AZ71/(Formulas!$A$3*1),AZ71/(Formulas!$A$3*2))),1),ROUND(MIN(1,IF(Input!$A$11="Weekly",AZ71/(Formulas!$A$3*1),AZ71/(Formulas!$A$3*2))),1)*$C71))</f>
        <v>0</v>
      </c>
      <c r="BC71" s="79"/>
      <c r="BD71" s="77"/>
      <c r="BE71" s="77"/>
      <c r="BF71" s="80">
        <f>IF($C71="",ROUND(MIN(1,IF(Input!$A$11="Weekly",BD71/(Formulas!$A$3*1),BD71/(Formulas!$A$3*2))),1),IF(TEXT(ISNUMBER($C71),"#####")="False",ROUND(MIN(1,IF(Input!$A$11="Weekly",BD71/(Formulas!$A$3*1),BD71/(Formulas!$A$3*2))),1),ROUND(MIN(1,IF(Input!$A$11="Weekly",BD71/(Formulas!$A$3*1),BD71/(Formulas!$A$3*2))),1)*$C71))</f>
        <v>0</v>
      </c>
      <c r="BG71" s="79"/>
      <c r="BH71" s="77"/>
      <c r="BI71" s="77"/>
      <c r="BJ71" s="80">
        <f>IF($C71="",ROUND(MIN(1,IF(Input!$A$11="Weekly",BH71/(Formulas!$A$3*1),BH71/(Formulas!$A$3*2))),1),IF(TEXT(ISNUMBER($C71),"#####")="False",ROUND(MIN(1,IF(Input!$A$11="Weekly",BH71/(Formulas!$A$3*1),BH71/(Formulas!$A$3*2))),1),ROUND(MIN(1,IF(Input!$A$11="Weekly",BH71/(Formulas!$A$3*1),BH71/(Formulas!$A$3*2))),1)*$C71))</f>
        <v>0</v>
      </c>
      <c r="BK71" s="79"/>
      <c r="BL71" s="77"/>
      <c r="BM71" s="77"/>
      <c r="BN71" s="80">
        <f>IF($C71="",ROUND(MIN(1,IF(Input!$A$11="Weekly",BL71/(Formulas!$A$3*1),BL71/(Formulas!$A$3*2))),1),IF(TEXT(ISNUMBER($C71),"#####")="False",ROUND(MIN(1,IF(Input!$A$11="Weekly",BL71/(Formulas!$A$3*1),BL71/(Formulas!$A$3*2))),1),ROUND(MIN(1,IF(Input!$A$11="Weekly",BL71/(Formulas!$A$3*1),BL71/(Formulas!$A$3*2))),1)*$C71))</f>
        <v>0</v>
      </c>
      <c r="BO71" s="79"/>
      <c r="BP71" s="77"/>
      <c r="BQ71" s="77"/>
      <c r="BR71" s="80">
        <f>IF($C71="",ROUND(MIN(1,IF(Input!$A$11="Weekly",BP71/(Formulas!$A$3*1),BP71/(Formulas!$A$3*2))),1),IF(TEXT(ISNUMBER($C71),"#####")="False",ROUND(MIN(1,IF(Input!$A$11="Weekly",BP71/(Formulas!$A$3*1),BP71/(Formulas!$A$3*2))),1),ROUND(MIN(1,IF(Input!$A$11="Weekly",BP71/(Formulas!$A$3*1),BP71/(Formulas!$A$3*2))),1)*$C71))</f>
        <v>0</v>
      </c>
      <c r="BS71" s="79"/>
      <c r="BT71" s="77"/>
      <c r="BU71" s="77"/>
      <c r="BV71" s="80">
        <f>IF($C71="",ROUND(MIN(1,IF(Input!$A$11="Weekly",BT71/(Formulas!$A$3*1),BT71/(Formulas!$A$3*2))),1),IF(TEXT(ISNUMBER($C71),"#####")="False",ROUND(MIN(1,IF(Input!$A$11="Weekly",BT71/(Formulas!$A$3*1),BT71/(Formulas!$A$3*2))),1),ROUND(MIN(1,IF(Input!$A$11="Weekly",BT71/(Formulas!$A$3*1),BT71/(Formulas!$A$3*2))),1)*$C71))</f>
        <v>0</v>
      </c>
      <c r="BW71" s="79"/>
      <c r="BX71" s="77"/>
      <c r="BY71" s="77"/>
      <c r="BZ71" s="80">
        <f>IF($C71="",ROUND(MIN(1,IF(Input!$A$11="Weekly",BX71/(Formulas!$A$3*1),BX71/(Formulas!$A$3*2))),1),IF(TEXT(ISNUMBER($C71),"#####")="False",ROUND(MIN(1,IF(Input!$A$11="Weekly",BX71/(Formulas!$A$3*1),BX71/(Formulas!$A$3*2))),1),ROUND(MIN(1,IF(Input!$A$11="Weekly",BX71/(Formulas!$A$3*1),BX71/(Formulas!$A$3*2))),1)*$C71))</f>
        <v>0</v>
      </c>
      <c r="CA71" s="79"/>
      <c r="CB71" s="77"/>
      <c r="CC71" s="77"/>
      <c r="CD71" s="80">
        <f>IF($C71="",ROUND(MIN(1,IF(Input!$A$11="Weekly",CB71/(Formulas!$A$3*1),CB71/(Formulas!$A$3*2))),1),IF(TEXT(ISNUMBER($C71),"#####")="False",ROUND(MIN(1,IF(Input!$A$11="Weekly",CB71/(Formulas!$A$3*1),CB71/(Formulas!$A$3*2))),1),ROUND(MIN(1,IF(Input!$A$11="Weekly",CB71/(Formulas!$A$3*1),CB71/(Formulas!$A$3*2))),1)*$C71))</f>
        <v>0</v>
      </c>
      <c r="CE71" s="79"/>
      <c r="CF71" s="77"/>
      <c r="CG71" s="77"/>
      <c r="CH71" s="80">
        <f>IF($C71="",ROUND(MIN(1,IF(Input!$A$11="Weekly",CF71/(Formulas!$A$3*1),CF71/(Formulas!$A$3*2))),1),IF(TEXT(ISNUMBER($C71),"#####")="False",ROUND(MIN(1,IF(Input!$A$11="Weekly",CF71/(Formulas!$A$3*1),CF71/(Formulas!$A$3*2))),1),ROUND(MIN(1,IF(Input!$A$11="Weekly",CF71/(Formulas!$A$3*1),CF71/(Formulas!$A$3*2))),1)*$C71))</f>
        <v>0</v>
      </c>
      <c r="CI71" s="79"/>
      <c r="CJ71" s="77"/>
      <c r="CK71" s="77"/>
      <c r="CL71" s="80">
        <f>IF($C71="",ROUND(MIN(1,IF(Input!$A$11="Weekly",CJ71/(Formulas!$A$3*1),CJ71/(Formulas!$A$3*2))),1),IF(TEXT(ISNUMBER($C71),"#####")="False",ROUND(MIN(1,IF(Input!$A$11="Weekly",CJ71/(Formulas!$A$3*1),CJ71/(Formulas!$A$3*2))),1),ROUND(MIN(1,IF(Input!$A$11="Weekly",CJ71/(Formulas!$A$3*1),CJ71/(Formulas!$A$3*2))),1)*$C71))</f>
        <v>0</v>
      </c>
      <c r="CM71" s="79"/>
      <c r="CN71" s="77"/>
      <c r="CO71" s="77"/>
      <c r="CP71" s="80">
        <f>IF($C71="",ROUND(MIN(1,IF(Input!$A$11="Weekly",CN71/(Formulas!$A$3*1),CN71/(Formulas!$A$3*2))),1),IF(TEXT(ISNUMBER($C71),"#####")="False",ROUND(MIN(1,IF(Input!$A$11="Weekly",CN71/(Formulas!$A$3*1),CN71/(Formulas!$A$3*2))),1),ROUND(MIN(1,IF(Input!$A$11="Weekly",CN71/(Formulas!$A$3*1),CN71/(Formulas!$A$3*2))),1)*$C71))</f>
        <v>0</v>
      </c>
      <c r="CQ71" s="79"/>
      <c r="CR71" s="77"/>
      <c r="CS71" s="77"/>
      <c r="CT71" s="80">
        <f>IF($C71="",ROUND(MIN(1,IF(Input!$A$11="Weekly",CR71/(Formulas!$A$3*1),CR71/(Formulas!$A$3*2))),1),IF(TEXT(ISNUMBER($C71),"#####")="False",ROUND(MIN(1,IF(Input!$A$11="Weekly",CR71/(Formulas!$A$3*1),CR71/(Formulas!$A$3*2))),1),ROUND(MIN(1,IF(Input!$A$11="Weekly",CR71/(Formulas!$A$3*1),CR71/(Formulas!$A$3*2))),1)*$C71))</f>
        <v>0</v>
      </c>
      <c r="CU71" s="79"/>
      <c r="CV71" s="77"/>
      <c r="CW71" s="77"/>
      <c r="CX71" s="80">
        <f>IF($C71="",ROUND(MIN(1,IF(Input!$A$11="Weekly",CV71/(Formulas!$A$3*1),CV71/(Formulas!$A$3*2))),1),IF(TEXT(ISNUMBER($C71),"#####")="False",ROUND(MIN(1,IF(Input!$A$11="Weekly",CV71/(Formulas!$A$3*1),CV71/(Formulas!$A$3*2))),1),ROUND(MIN(1,IF(Input!$A$11="Weekly",CV71/(Formulas!$A$3*1),CV71/(Formulas!$A$3*2))),1)*$C71))</f>
        <v>0</v>
      </c>
      <c r="CY71" s="79"/>
      <c r="CZ71" s="77"/>
      <c r="DA71" s="77"/>
      <c r="DB71" s="80">
        <f>IF($C71="",ROUND(MIN(1,IF(Input!$A$11="Weekly",CZ71/(Formulas!$A$3*1),CZ71/(Formulas!$A$3*2))),1),IF(TEXT(ISNUMBER($C71),"#####")="False",ROUND(MIN(1,IF(Input!$A$11="Weekly",CZ71/(Formulas!$A$3*1),CZ71/(Formulas!$A$3*2))),1),ROUND(MIN(1,IF(Input!$A$11="Weekly",CZ71/(Formulas!$A$3*1),CZ71/(Formulas!$A$3*2))),1)*$C71))</f>
        <v>0</v>
      </c>
      <c r="DC71" s="79"/>
      <c r="DD71" s="77"/>
      <c r="DE71" s="77"/>
      <c r="DF71" s="80">
        <f>IF($C71="",ROUND(MIN(1,IF(Input!$A$11="Weekly",DD71/(Formulas!$A$3*1),DD71/(Formulas!$A$3*2))),1),IF(TEXT(ISNUMBER($C71),"#####")="False",ROUND(MIN(1,IF(Input!$A$11="Weekly",DD71/(Formulas!$A$3*1),DD71/(Formulas!$A$3*2))),1),ROUND(MIN(1,IF(Input!$A$11="Weekly",DD71/(Formulas!$A$3*1),DD71/(Formulas!$A$3*2))),1)*$C71))</f>
        <v>0</v>
      </c>
      <c r="DG71" s="79"/>
      <c r="DH71" s="77"/>
      <c r="DI71" s="77"/>
      <c r="DJ71" s="80">
        <f>IF($C71="",ROUND(MIN(1,IF(Input!$A$11="Weekly",DH71/(Formulas!$A$3*1),DH71/(Formulas!$A$3*2))),1),IF(TEXT(ISNUMBER($C71),"#####")="False",ROUND(MIN(1,IF(Input!$A$11="Weekly",DH71/(Formulas!$A$3*1),DH71/(Formulas!$A$3*2))),1),ROUND(MIN(1,IF(Input!$A$11="Weekly",DH71/(Formulas!$A$3*1),DH71/(Formulas!$A$3*2))),1)*$C71))</f>
        <v>0</v>
      </c>
      <c r="DK71" s="79"/>
      <c r="DL71" s="77"/>
      <c r="DM71" s="77"/>
      <c r="DN71" s="80">
        <f>IF($C71="",ROUND(MIN(1,IF(Input!$A$11="Weekly",DL71/(Formulas!$A$3*1),DL71/(Formulas!$A$3*2))),1),IF(TEXT(ISNUMBER($C71),"#####")="False",ROUND(MIN(1,IF(Input!$A$11="Weekly",DL71/(Formulas!$A$3*1),DL71/(Formulas!$A$3*2))),1),ROUND(MIN(1,IF(Input!$A$11="Weekly",DL71/(Formulas!$A$3*1),DL71/(Formulas!$A$3*2))),1)*$C71))</f>
        <v>0</v>
      </c>
      <c r="DO71" s="79"/>
      <c r="DP71" s="77"/>
      <c r="DQ71" s="77"/>
      <c r="DR71" s="80">
        <f>IF($C71="",ROUND(MIN(1,IF(Input!$A$11="Weekly",DP71/(Formulas!$A$3*1),DP71/(Formulas!$A$3*2))),1),IF(TEXT(ISNUMBER($C71),"#####")="False",ROUND(MIN(1,IF(Input!$A$11="Weekly",DP71/(Formulas!$A$3*1),DP71/(Formulas!$A$3*2))),1),ROUND(MIN(1,IF(Input!$A$11="Weekly",DP71/(Formulas!$A$3*1),DP71/(Formulas!$A$3*2))),1)*$C71))</f>
        <v>0</v>
      </c>
      <c r="DS71" s="79"/>
      <c r="DT71" s="77"/>
      <c r="DU71" s="77"/>
      <c r="DV71" s="80">
        <f>IF($C71="",ROUND(MIN(1,IF(Input!$A$11="Weekly",DT71/(Formulas!$A$3*1),DT71/(Formulas!$A$3*2))),1),IF(TEXT(ISNUMBER($C71),"#####")="False",ROUND(MIN(1,IF(Input!$A$11="Weekly",DT71/(Formulas!$A$3*1),DT71/(Formulas!$A$3*2))),1),ROUND(MIN(1,IF(Input!$A$11="Weekly",DT71/(Formulas!$A$3*1),DT71/(Formulas!$A$3*2))),1)*$C71))</f>
        <v>0</v>
      </c>
      <c r="DW71" s="79"/>
      <c r="DX71" s="77"/>
      <c r="DY71" s="77"/>
      <c r="DZ71" s="80">
        <f>IF($C71="",ROUND(MIN(1,IF(Input!$A$11="Weekly",DX71/(Formulas!$A$3*1),DX71/(Formulas!$A$3*2))),1),IF(TEXT(ISNUMBER($C71),"#####")="False",ROUND(MIN(1,IF(Input!$A$11="Weekly",DX71/(Formulas!$A$3*1),DX71/(Formulas!$A$3*2))),1),ROUND(MIN(1,IF(Input!$A$11="Weekly",DX71/(Formulas!$A$3*1),DX71/(Formulas!$A$3*2))),1)*$C71))</f>
        <v>0</v>
      </c>
      <c r="EA71" s="79"/>
      <c r="EB71" s="77"/>
      <c r="EC71" s="77"/>
      <c r="ED71" s="80">
        <f>IF($C71="",ROUND(MIN(1,IF(Input!$A$11="Weekly",EB71/(Formulas!$A$3*1),EB71/(Formulas!$A$3*2))),1),IF(TEXT(ISNUMBER($C71),"#####")="False",ROUND(MIN(1,IF(Input!$A$11="Weekly",EB71/(Formulas!$A$3*1),EB71/(Formulas!$A$3*2))),1),ROUND(MIN(1,IF(Input!$A$11="Weekly",EB71/(Formulas!$A$3*1),EB71/(Formulas!$A$3*2))),1)*$C71))</f>
        <v>0</v>
      </c>
      <c r="EE71" s="79"/>
      <c r="EF71" s="77"/>
      <c r="EG71" s="77"/>
      <c r="EH71" s="80">
        <f>IF($C71="",ROUND(MIN(1,IF(Input!$A$11="Weekly",EF71/(Formulas!$A$3*1),EF71/(Formulas!$A$3*2))),1),IF(TEXT(ISNUMBER($C71),"#####")="False",ROUND(MIN(1,IF(Input!$A$11="Weekly",EF71/(Formulas!$A$3*1),EF71/(Formulas!$A$3*2))),1),ROUND(MIN(1,IF(Input!$A$11="Weekly",EF71/(Formulas!$A$3*1),EF71/(Formulas!$A$3*2))),1)*$C71))</f>
        <v>0</v>
      </c>
      <c r="EI71" s="79"/>
      <c r="EJ71" s="77"/>
      <c r="EK71" s="77"/>
      <c r="EL71" s="80">
        <f>IF($C71="",ROUND(MIN(1,IF(Input!$A$11="Weekly",EJ71/(Formulas!$A$3*1),EJ71/(Formulas!$A$3*2))),1),IF(TEXT(ISNUMBER($C71),"#####")="False",ROUND(MIN(1,IF(Input!$A$11="Weekly",EJ71/(Formulas!$A$3*1),EJ71/(Formulas!$A$3*2))),1),ROUND(MIN(1,IF(Input!$A$11="Weekly",EJ71/(Formulas!$A$3*1),EJ71/(Formulas!$A$3*2))),1)*$C71))</f>
        <v>0</v>
      </c>
      <c r="EM71" s="79"/>
      <c r="EN71" s="77"/>
      <c r="EO71" s="77"/>
      <c r="EP71" s="80">
        <f>IF($C71="",ROUND(MIN(1,IF(Input!$A$11="Weekly",EN71/(Formulas!$A$3*1),EN71/(Formulas!$A$3*2))),1),IF(TEXT(ISNUMBER($C71),"#####")="False",ROUND(MIN(1,IF(Input!$A$11="Weekly",EN71/(Formulas!$A$3*1),EN71/(Formulas!$A$3*2))),1),ROUND(MIN(1,IF(Input!$A$11="Weekly",EN71/(Formulas!$A$3*1),EN71/(Formulas!$A$3*2))),1)*$C71))</f>
        <v>0</v>
      </c>
      <c r="EQ71" s="79"/>
      <c r="ER71" s="77"/>
      <c r="ES71" s="77"/>
      <c r="ET71" s="80">
        <f>IF($C71="",ROUND(MIN(1,IF(Input!$A$11="Weekly",ER71/(Formulas!$A$3*1),ER71/(Formulas!$A$3*2))),1),IF(TEXT(ISNUMBER($C71),"#####")="False",ROUND(MIN(1,IF(Input!$A$11="Weekly",ER71/(Formulas!$A$3*1),ER71/(Formulas!$A$3*2))),1),ROUND(MIN(1,IF(Input!$A$11="Weekly",ER71/(Formulas!$A$3*1),ER71/(Formulas!$A$3*2))),1)*$C71))</f>
        <v>0</v>
      </c>
      <c r="EU71" s="79"/>
      <c r="EV71" s="77"/>
      <c r="EW71" s="77"/>
      <c r="EX71" s="80">
        <f>IF($C71="",ROUND(MIN(1,IF(Input!$A$11="Weekly",EV71/(Formulas!$A$3*1),EV71/(Formulas!$A$3*2))),1),IF(TEXT(ISNUMBER($C71),"#####")="False",ROUND(MIN(1,IF(Input!$A$11="Weekly",EV71/(Formulas!$A$3*1),EV71/(Formulas!$A$3*2))),1),ROUND(MIN(1,IF(Input!$A$11="Weekly",EV71/(Formulas!$A$3*1),EV71/(Formulas!$A$3*2))),1)*$C71))</f>
        <v>0</v>
      </c>
      <c r="EY71" s="79"/>
      <c r="EZ71" s="77"/>
      <c r="FA71" s="77"/>
      <c r="FB71" s="80">
        <f>IF($C71="",ROUND(MIN(1,IF(Input!$A$11="Weekly",EZ71/(Formulas!$A$3*1),EZ71/(Formulas!$A$3*2))),1),IF(TEXT(ISNUMBER($C71),"#####")="False",ROUND(MIN(1,IF(Input!$A$11="Weekly",EZ71/(Formulas!$A$3*1),EZ71/(Formulas!$A$3*2))),1),ROUND(MIN(1,IF(Input!$A$11="Weekly",EZ71/(Formulas!$A$3*1),EZ71/(Formulas!$A$3*2))),1)*$C71))</f>
        <v>0</v>
      </c>
      <c r="FC71" s="79"/>
      <c r="FD71" s="77"/>
      <c r="FE71" s="77"/>
      <c r="FF71" s="80">
        <f>IF($C71="",ROUND(MIN(1,IF(Input!$A$11="Weekly",FD71/(Formulas!$A$3*1),FD71/(Formulas!$A$3*2))),1),IF(TEXT(ISNUMBER($C71),"#####")="False",ROUND(MIN(1,IF(Input!$A$11="Weekly",FD71/(Formulas!$A$3*1),FD71/(Formulas!$A$3*2))),1),ROUND(MIN(1,IF(Input!$A$11="Weekly",FD71/(Formulas!$A$3*1),FD71/(Formulas!$A$3*2))),1)*$C71))</f>
        <v>0</v>
      </c>
      <c r="FG71" s="79"/>
      <c r="FH71" s="77"/>
      <c r="FI71" s="77"/>
      <c r="FJ71" s="80">
        <f>IF($C71="",ROUND(MIN(1,IF(Input!$A$11="Weekly",FH71/(Formulas!$A$3*1),FH71/(Formulas!$A$3*2))),1),IF(TEXT(ISNUMBER($C71),"#####")="False",ROUND(MIN(1,IF(Input!$A$11="Weekly",FH71/(Formulas!$A$3*1),FH71/(Formulas!$A$3*2))),1),ROUND(MIN(1,IF(Input!$A$11="Weekly",FH71/(Formulas!$A$3*1),FH71/(Formulas!$A$3*2))),1)*$C71))</f>
        <v>0</v>
      </c>
      <c r="FK71" s="79"/>
      <c r="FL71" s="77"/>
      <c r="FM71" s="77"/>
      <c r="FN71" s="80">
        <f>IF($C71="",ROUND(MIN(1,IF(Input!$A$11="Weekly",FL71/(Formulas!$A$3*1),FL71/(Formulas!$A$3*2))),1),IF(TEXT(ISNUMBER($C71),"#####")="False",ROUND(MIN(1,IF(Input!$A$11="Weekly",FL71/(Formulas!$A$3*1),FL71/(Formulas!$A$3*2))),1),ROUND(MIN(1,IF(Input!$A$11="Weekly",FL71/(Formulas!$A$3*1),FL71/(Formulas!$A$3*2))),1)*$C71))</f>
        <v>0</v>
      </c>
      <c r="FO71" s="79"/>
      <c r="FP71" s="77"/>
      <c r="FQ71" s="77"/>
      <c r="FR71" s="80">
        <f>IF($C71="",ROUND(MIN(1,IF(Input!$A$11="Weekly",FP71/(Formulas!$A$3*1),FP71/(Formulas!$A$3*2))),1),IF(TEXT(ISNUMBER($C71),"#####")="False",ROUND(MIN(1,IF(Input!$A$11="Weekly",FP71/(Formulas!$A$3*1),FP71/(Formulas!$A$3*2))),1),ROUND(MIN(1,IF(Input!$A$11="Weekly",FP71/(Formulas!$A$3*1),FP71/(Formulas!$A$3*2))),1)*$C71))</f>
        <v>0</v>
      </c>
      <c r="FS71" s="79"/>
      <c r="FT71" s="77"/>
      <c r="FU71" s="77"/>
      <c r="FV71" s="80">
        <f>IF($C71="",ROUND(MIN(1,IF(Input!$A$11="Weekly",FT71/(Formulas!$A$3*1),FT71/(Formulas!$A$3*2))),1),IF(TEXT(ISNUMBER($C71),"#####")="False",ROUND(MIN(1,IF(Input!$A$11="Weekly",FT71/(Formulas!$A$3*1),FT71/(Formulas!$A$3*2))),1),ROUND(MIN(1,IF(Input!$A$11="Weekly",FT71/(Formulas!$A$3*1),FT71/(Formulas!$A$3*2))),1)*$C71))</f>
        <v>0</v>
      </c>
      <c r="FW71" s="79"/>
      <c r="FX71" s="77"/>
      <c r="FY71" s="77"/>
      <c r="FZ71" s="80">
        <f>IF($C71="",ROUND(MIN(1,IF(Input!$A$11="Weekly",FX71/(Formulas!$A$3*1),FX71/(Formulas!$A$3*2))),1),IF(TEXT(ISNUMBER($C71),"#####")="False",ROUND(MIN(1,IF(Input!$A$11="Weekly",FX71/(Formulas!$A$3*1),FX71/(Formulas!$A$3*2))),1),ROUND(MIN(1,IF(Input!$A$11="Weekly",FX71/(Formulas!$A$3*1),FX71/(Formulas!$A$3*2))),1)*$C71))</f>
        <v>0</v>
      </c>
      <c r="GA71" s="79"/>
      <c r="GB71" s="77"/>
      <c r="GC71" s="77"/>
      <c r="GD71" s="80">
        <f>IF($C71="",ROUND(MIN(1,IF(Input!$A$11="Weekly",GB71/(Formulas!$A$3*1),GB71/(Formulas!$A$3*2))),1),IF(TEXT(ISNUMBER($C71),"#####")="False",ROUND(MIN(1,IF(Input!$A$11="Weekly",GB71/(Formulas!$A$3*1),GB71/(Formulas!$A$3*2))),1),ROUND(MIN(1,IF(Input!$A$11="Weekly",GB71/(Formulas!$A$3*1),GB71/(Formulas!$A$3*2))),1)*$C71))</f>
        <v>0</v>
      </c>
      <c r="GE71" s="79"/>
      <c r="GF71" s="77"/>
      <c r="GG71" s="77"/>
      <c r="GH71" s="80">
        <f>IF($C71="",ROUND(MIN(1,IF(Input!$A$11="Weekly",GF71/(Formulas!$A$3*1),GF71/(Formulas!$A$3*2))),1),IF(TEXT(ISNUMBER($C71),"#####")="False",ROUND(MIN(1,IF(Input!$A$11="Weekly",GF71/(Formulas!$A$3*1),GF71/(Formulas!$A$3*2))),1),ROUND(MIN(1,IF(Input!$A$11="Weekly",GF71/(Formulas!$A$3*1),GF71/(Formulas!$A$3*2))),1)*$C71))</f>
        <v>0</v>
      </c>
      <c r="GI71" s="79"/>
      <c r="GJ71" s="77"/>
      <c r="GK71" s="77"/>
      <c r="GL71" s="80">
        <f>IF($C71="",ROUND(MIN(1,IF(Input!$A$11="Weekly",GJ71/(Formulas!$A$3*1),GJ71/(Formulas!$A$3*2))),1),IF(TEXT(ISNUMBER($C71),"#####")="False",ROUND(MIN(1,IF(Input!$A$11="Weekly",GJ71/(Formulas!$A$3*1),GJ71/(Formulas!$A$3*2))),1),ROUND(MIN(1,IF(Input!$A$11="Weekly",GJ71/(Formulas!$A$3*1),GJ71/(Formulas!$A$3*2))),1)*$C71))</f>
        <v>0</v>
      </c>
      <c r="GM71" s="79"/>
      <c r="GN71" s="77"/>
      <c r="GO71" s="77"/>
      <c r="GP71" s="80">
        <f>IF($C71="",ROUND(MIN(1,IF(Input!$A$11="Weekly",GN71/(Formulas!$A$3*1),GN71/(Formulas!$A$3*2))),1),IF(TEXT(ISNUMBER($C71),"#####")="False",ROUND(MIN(1,IF(Input!$A$11="Weekly",GN71/(Formulas!$A$3*1),GN71/(Formulas!$A$3*2))),1),ROUND(MIN(1,IF(Input!$A$11="Weekly",GN71/(Formulas!$A$3*1),GN71/(Formulas!$A$3*2))),1)*$C71))</f>
        <v>0</v>
      </c>
      <c r="GQ71" s="79"/>
      <c r="GR71" s="77"/>
      <c r="GS71" s="77"/>
      <c r="GT71" s="80">
        <f>IF($C71="",ROUND(MIN(1,IF(Input!$A$11="Weekly",GR71/(Formulas!$A$3*1),GR71/(Formulas!$A$3*2))),1),IF(TEXT(ISNUMBER($C71),"#####")="False",ROUND(MIN(1,IF(Input!$A$11="Weekly",GR71/(Formulas!$A$3*1),GR71/(Formulas!$A$3*2))),1),ROUND(MIN(1,IF(Input!$A$11="Weekly",GR71/(Formulas!$A$3*1),GR71/(Formulas!$A$3*2))),1)*$C71))</f>
        <v>0</v>
      </c>
      <c r="GU71" s="79"/>
      <c r="GV71" s="77"/>
      <c r="GW71" s="77"/>
      <c r="GX71" s="80">
        <f>IF($C71="",ROUND(MIN(1,IF(Input!$A$11="Weekly",GV71/(Formulas!$A$3*1),GV71/(Formulas!$A$3*2))),1),IF(TEXT(ISNUMBER($C71),"#####")="False",ROUND(MIN(1,IF(Input!$A$11="Weekly",GV71/(Formulas!$A$3*1),GV71/(Formulas!$A$3*2))),1),ROUND(MIN(1,IF(Input!$A$11="Weekly",GV71/(Formulas!$A$3*1),GV71/(Formulas!$A$3*2))),1)*$C71))</f>
        <v>0</v>
      </c>
      <c r="GY71" s="79"/>
      <c r="GZ71" s="77"/>
      <c r="HA71" s="77"/>
      <c r="HB71" s="80">
        <f>IF($C71="",ROUND(MIN(1,IF(Input!$A$11="Weekly",GZ71/(Formulas!$A$3*1),GZ71/(Formulas!$A$3*2))),1),IF(TEXT(ISNUMBER($C71),"#####")="False",ROUND(MIN(1,IF(Input!$A$11="Weekly",GZ71/(Formulas!$A$3*1),GZ71/(Formulas!$A$3*2))),1),ROUND(MIN(1,IF(Input!$A$11="Weekly",GZ71/(Formulas!$A$3*1),GZ71/(Formulas!$A$3*2))),1)*$C71))</f>
        <v>0</v>
      </c>
      <c r="HC71" s="79"/>
      <c r="HD71" s="77"/>
      <c r="HE71" s="77"/>
      <c r="HF71" s="80">
        <f>IF($C71="",ROUND(MIN(1,IF(Input!$A$11="Weekly",HD71/(Formulas!$A$3*1),HD71/(Formulas!$A$3*2))),1),IF(TEXT(ISNUMBER($C71),"#####")="False",ROUND(MIN(1,IF(Input!$A$11="Weekly",HD71/(Formulas!$A$3*1),HD71/(Formulas!$A$3*2))),1),ROUND(MIN(1,IF(Input!$A$11="Weekly",HD71/(Formulas!$A$3*1),HD71/(Formulas!$A$3*2))),1)*$C71))</f>
        <v>0</v>
      </c>
      <c r="HG71" s="79"/>
      <c r="HH71" s="35"/>
      <c r="HI71" s="35">
        <f t="shared" ref="HI71:HI80" si="57">E71+I71+M71+Q71+U71+Y71+AC71+AG71+AK71+AO71+AS71+AW71+BA71</f>
        <v>0</v>
      </c>
      <c r="HJ71" s="35"/>
      <c r="HK71" s="35">
        <f t="shared" ref="HK71:HK80" si="58">BE71+BI71+BM71+BQ71+BU71+BY71+CC71+CG71+CK71+CO71+CS71+CW71+DA71</f>
        <v>0</v>
      </c>
      <c r="HL71" s="35"/>
      <c r="HM71" s="35">
        <f t="shared" ref="HM71:HM80" si="59">DE71+DI71+DM71+DQ71+DU71+DY71+EC71+EG71+EK71+EO71+ES71+EW71+FA71</f>
        <v>0</v>
      </c>
      <c r="HN71" s="35"/>
      <c r="HO71" s="35">
        <f t="shared" ref="HO71:HO80" si="60">FE71+FI71+FM71+FQ71+FU71+FY71+GC71+GG71+GK71+GO71+GS71+GW71+HA71</f>
        <v>0</v>
      </c>
      <c r="HP71" s="35"/>
      <c r="HQ71" s="35"/>
      <c r="HR71" s="35"/>
      <c r="HS71" s="35"/>
      <c r="HT71" s="35"/>
    </row>
    <row r="72" spans="1:228" x14ac:dyDescent="0.25">
      <c r="B72" s="74"/>
      <c r="D72" s="77"/>
      <c r="E72" s="77"/>
      <c r="F72" s="80">
        <f>IF($C72="",ROUND(MIN(1,IF(Input!$A$11="Weekly",D72/(Formulas!$A$3*1),D72/(Formulas!$A$3*2))),1),IF(TEXT(ISNUMBER($C72),"#####")="False",ROUND(MIN(1,IF(Input!$A$11="Weekly",D72/(Formulas!$A$3*1),D72/(Formulas!$A$3*2))),1),ROUND(MIN(1,IF(Input!$A$11="Weekly",D72/(Formulas!$A$3*1),D72/(Formulas!$A$3*2))),1)*$C72))</f>
        <v>0</v>
      </c>
      <c r="G72" s="101"/>
      <c r="H72" s="77"/>
      <c r="I72" s="77"/>
      <c r="J72" s="80">
        <f>IF($C72="",ROUND(MIN(1,IF(Input!$A$11="Weekly",H72/(Formulas!$A$3*1),H72/(Formulas!$A$3*2))),1),IF(TEXT(ISNUMBER($C72),"#####")="False",ROUND(MIN(1,IF(Input!$A$11="Weekly",H72/(Formulas!$A$3*1),H72/(Formulas!$A$3*2))),1),ROUND(MIN(1,IF(Input!$A$11="Weekly",H72/(Formulas!$A$3*1),H72/(Formulas!$A$3*2))),1)*$C72))</f>
        <v>0</v>
      </c>
      <c r="K72" s="101"/>
      <c r="L72" s="77"/>
      <c r="M72" s="77"/>
      <c r="N72" s="80">
        <f>IF($C72="",ROUND(MIN(1,IF(Input!$A$11="Weekly",L72/(Formulas!$A$3*1),L72/(Formulas!$A$3*2))),1),IF(TEXT(ISNUMBER($C72),"#####")="False",ROUND(MIN(1,IF(Input!$A$11="Weekly",L72/(Formulas!$A$3*1),L72/(Formulas!$A$3*2))),1),ROUND(MIN(1,IF(Input!$A$11="Weekly",L72/(Formulas!$A$3*1),L72/(Formulas!$A$3*2))),1)*$C72))</f>
        <v>0</v>
      </c>
      <c r="O72" s="101"/>
      <c r="P72" s="77"/>
      <c r="Q72" s="77"/>
      <c r="R72" s="80">
        <f>IF($C72="",ROUND(MIN(1,IF(Input!$A$11="Weekly",P72/(Formulas!$A$3*1),P72/(Formulas!$A$3*2))),1),IF(TEXT(ISNUMBER($C72),"#####")="False",ROUND(MIN(1,IF(Input!$A$11="Weekly",P72/(Formulas!$A$3*1),P72/(Formulas!$A$3*2))),1),ROUND(MIN(1,IF(Input!$A$11="Weekly",P72/(Formulas!$A$3*1),P72/(Formulas!$A$3*2))),1)*$C72))</f>
        <v>0</v>
      </c>
      <c r="S72" s="101"/>
      <c r="T72" s="77"/>
      <c r="U72" s="77"/>
      <c r="V72" s="80">
        <f>IF($C72="",ROUND(MIN(1,IF(Input!$A$11="Weekly",T72/(Formulas!$A$3*1),T72/(Formulas!$A$3*2))),1),IF(TEXT(ISNUMBER($C72),"#####")="False",ROUND(MIN(1,IF(Input!$A$11="Weekly",T72/(Formulas!$A$3*1),T72/(Formulas!$A$3*2))),1),ROUND(MIN(1,IF(Input!$A$11="Weekly",T72/(Formulas!$A$3*1),T72/(Formulas!$A$3*2))),1)*$C72))</f>
        <v>0</v>
      </c>
      <c r="W72" s="79"/>
      <c r="X72" s="77"/>
      <c r="Y72" s="77"/>
      <c r="Z72" s="80">
        <f>IF($C72="",ROUND(MIN(1,IF(Input!$A$11="Weekly",X72/(Formulas!$A$3*1),X72/(Formulas!$A$3*2))),1),IF(TEXT(ISNUMBER($C72),"#####")="False",ROUND(MIN(1,IF(Input!$A$11="Weekly",X72/(Formulas!$A$3*1),X72/(Formulas!$A$3*2))),1),ROUND(MIN(1,IF(Input!$A$11="Weekly",X72/(Formulas!$A$3*1),X72/(Formulas!$A$3*2))),1)*$C72))</f>
        <v>0</v>
      </c>
      <c r="AA72" s="101"/>
      <c r="AB72" s="77"/>
      <c r="AC72" s="77"/>
      <c r="AD72" s="80">
        <f>IF($C72="",ROUND(MIN(1,IF(Input!$A$11="Weekly",AB72/(Formulas!$A$3*1),AB72/(Formulas!$A$3*2))),1),IF(TEXT(ISNUMBER($C72),"#####")="False",ROUND(MIN(1,IF(Input!$A$11="Weekly",AB72/(Formulas!$A$3*1),AB72/(Formulas!$A$3*2))),1),ROUND(MIN(1,IF(Input!$A$11="Weekly",AB72/(Formulas!$A$3*1),AB72/(Formulas!$A$3*2))),1)*$C72))</f>
        <v>0</v>
      </c>
      <c r="AE72" s="101"/>
      <c r="AF72" s="77"/>
      <c r="AG72" s="77"/>
      <c r="AH72" s="80">
        <f>IF($C72="",ROUND(MIN(1,IF(Input!$A$11="Weekly",AF72/(Formulas!$A$3*1),AF72/(Formulas!$A$3*2))),1),IF(TEXT(ISNUMBER($C72),"#####")="False",ROUND(MIN(1,IF(Input!$A$11="Weekly",AF72/(Formulas!$A$3*1),AF72/(Formulas!$A$3*2))),1),ROUND(MIN(1,IF(Input!$A$11="Weekly",AF72/(Formulas!$A$3*1),AF72/(Formulas!$A$3*2))),1)*$C72))</f>
        <v>0</v>
      </c>
      <c r="AI72" s="101"/>
      <c r="AJ72" s="77"/>
      <c r="AK72" s="77"/>
      <c r="AL72" s="80">
        <f>IF($C72="",ROUND(MIN(1,IF(Input!$A$11="Weekly",AJ72/(Formulas!$A$3*1),AJ72/(Formulas!$A$3*2))),1),IF(TEXT(ISNUMBER($C72),"#####")="False",ROUND(MIN(1,IF(Input!$A$11="Weekly",AJ72/(Formulas!$A$3*1),AJ72/(Formulas!$A$3*2))),1),ROUND(MIN(1,IF(Input!$A$11="Weekly",AJ72/(Formulas!$A$3*1),AJ72/(Formulas!$A$3*2))),1)*$C72))</f>
        <v>0</v>
      </c>
      <c r="AM72" s="79"/>
      <c r="AN72" s="77"/>
      <c r="AO72" s="77"/>
      <c r="AP72" s="80">
        <f>IF($C72="",ROUND(MIN(1,IF(Input!$A$11="Weekly",AN72/(Formulas!$A$3*1),AN72/(Formulas!$A$3*2))),1),IF(TEXT(ISNUMBER($C72),"#####")="False",ROUND(MIN(1,IF(Input!$A$11="Weekly",AN72/(Formulas!$A$3*1),AN72/(Formulas!$A$3*2))),1),ROUND(MIN(1,IF(Input!$A$11="Weekly",AN72/(Formulas!$A$3*1),AN72/(Formulas!$A$3*2))),1)*$C72))</f>
        <v>0</v>
      </c>
      <c r="AQ72" s="79"/>
      <c r="AR72" s="77"/>
      <c r="AS72" s="77"/>
      <c r="AT72" s="80">
        <f>IF($C72="",ROUND(MIN(1,IF(Input!$A$11="Weekly",AR72/(Formulas!$A$3*1),AR72/(Formulas!$A$3*2))),1),IF(TEXT(ISNUMBER($C72),"#####")="False",ROUND(MIN(1,IF(Input!$A$11="Weekly",AR72/(Formulas!$A$3*1),AR72/(Formulas!$A$3*2))),1),ROUND(MIN(1,IF(Input!$A$11="Weekly",AR72/(Formulas!$A$3*1),AR72/(Formulas!$A$3*2))),1)*$C72))</f>
        <v>0</v>
      </c>
      <c r="AU72" s="79"/>
      <c r="AV72" s="77"/>
      <c r="AW72" s="77"/>
      <c r="AX72" s="80">
        <f>IF($C72="",ROUND(MIN(1,IF(Input!$A$11="Weekly",AV72/(Formulas!$A$3*1),AV72/(Formulas!$A$3*2))),1),IF(TEXT(ISNUMBER($C72),"#####")="False",ROUND(MIN(1,IF(Input!$A$11="Weekly",AV72/(Formulas!$A$3*1),AV72/(Formulas!$A$3*2))),1),ROUND(MIN(1,IF(Input!$A$11="Weekly",AV72/(Formulas!$A$3*1),AV72/(Formulas!$A$3*2))),1)*$C72))</f>
        <v>0</v>
      </c>
      <c r="AY72" s="79"/>
      <c r="AZ72" s="77"/>
      <c r="BA72" s="77"/>
      <c r="BB72" s="80">
        <f>IF($C72="",ROUND(MIN(1,IF(Input!$A$11="Weekly",AZ72/(Formulas!$A$3*1),AZ72/(Formulas!$A$3*2))),1),IF(TEXT(ISNUMBER($C72),"#####")="False",ROUND(MIN(1,IF(Input!$A$11="Weekly",AZ72/(Formulas!$A$3*1),AZ72/(Formulas!$A$3*2))),1),ROUND(MIN(1,IF(Input!$A$11="Weekly",AZ72/(Formulas!$A$3*1),AZ72/(Formulas!$A$3*2))),1)*$C72))</f>
        <v>0</v>
      </c>
      <c r="BC72" s="79"/>
      <c r="BD72" s="77"/>
      <c r="BE72" s="77"/>
      <c r="BF72" s="80">
        <f>IF($C72="",ROUND(MIN(1,IF(Input!$A$11="Weekly",BD72/(Formulas!$A$3*1),BD72/(Formulas!$A$3*2))),1),IF(TEXT(ISNUMBER($C72),"#####")="False",ROUND(MIN(1,IF(Input!$A$11="Weekly",BD72/(Formulas!$A$3*1),BD72/(Formulas!$A$3*2))),1),ROUND(MIN(1,IF(Input!$A$11="Weekly",BD72/(Formulas!$A$3*1),BD72/(Formulas!$A$3*2))),1)*$C72))</f>
        <v>0</v>
      </c>
      <c r="BG72" s="79"/>
      <c r="BH72" s="77"/>
      <c r="BI72" s="77"/>
      <c r="BJ72" s="80">
        <f>IF($C72="",ROUND(MIN(1,IF(Input!$A$11="Weekly",BH72/(Formulas!$A$3*1),BH72/(Formulas!$A$3*2))),1),IF(TEXT(ISNUMBER($C72),"#####")="False",ROUND(MIN(1,IF(Input!$A$11="Weekly",BH72/(Formulas!$A$3*1),BH72/(Formulas!$A$3*2))),1),ROUND(MIN(1,IF(Input!$A$11="Weekly",BH72/(Formulas!$A$3*1),BH72/(Formulas!$A$3*2))),1)*$C72))</f>
        <v>0</v>
      </c>
      <c r="BK72" s="79"/>
      <c r="BL72" s="77"/>
      <c r="BM72" s="77"/>
      <c r="BN72" s="80">
        <f>IF($C72="",ROUND(MIN(1,IF(Input!$A$11="Weekly",BL72/(Formulas!$A$3*1),BL72/(Formulas!$A$3*2))),1),IF(TEXT(ISNUMBER($C72),"#####")="False",ROUND(MIN(1,IF(Input!$A$11="Weekly",BL72/(Formulas!$A$3*1),BL72/(Formulas!$A$3*2))),1),ROUND(MIN(1,IF(Input!$A$11="Weekly",BL72/(Formulas!$A$3*1),BL72/(Formulas!$A$3*2))),1)*$C72))</f>
        <v>0</v>
      </c>
      <c r="BO72" s="79"/>
      <c r="BP72" s="77"/>
      <c r="BQ72" s="77"/>
      <c r="BR72" s="80">
        <f>IF($C72="",ROUND(MIN(1,IF(Input!$A$11="Weekly",BP72/(Formulas!$A$3*1),BP72/(Formulas!$A$3*2))),1),IF(TEXT(ISNUMBER($C72),"#####")="False",ROUND(MIN(1,IF(Input!$A$11="Weekly",BP72/(Formulas!$A$3*1),BP72/(Formulas!$A$3*2))),1),ROUND(MIN(1,IF(Input!$A$11="Weekly",BP72/(Formulas!$A$3*1),BP72/(Formulas!$A$3*2))),1)*$C72))</f>
        <v>0</v>
      </c>
      <c r="BS72" s="79"/>
      <c r="BT72" s="77"/>
      <c r="BU72" s="77"/>
      <c r="BV72" s="80">
        <f>IF($C72="",ROUND(MIN(1,IF(Input!$A$11="Weekly",BT72/(Formulas!$A$3*1),BT72/(Formulas!$A$3*2))),1),IF(TEXT(ISNUMBER($C72),"#####")="False",ROUND(MIN(1,IF(Input!$A$11="Weekly",BT72/(Formulas!$A$3*1),BT72/(Formulas!$A$3*2))),1),ROUND(MIN(1,IF(Input!$A$11="Weekly",BT72/(Formulas!$A$3*1),BT72/(Formulas!$A$3*2))),1)*$C72))</f>
        <v>0</v>
      </c>
      <c r="BW72" s="79"/>
      <c r="BX72" s="77"/>
      <c r="BY72" s="77"/>
      <c r="BZ72" s="80">
        <f>IF($C72="",ROUND(MIN(1,IF(Input!$A$11="Weekly",BX72/(Formulas!$A$3*1),BX72/(Formulas!$A$3*2))),1),IF(TEXT(ISNUMBER($C72),"#####")="False",ROUND(MIN(1,IF(Input!$A$11="Weekly",BX72/(Formulas!$A$3*1),BX72/(Formulas!$A$3*2))),1),ROUND(MIN(1,IF(Input!$A$11="Weekly",BX72/(Formulas!$A$3*1),BX72/(Formulas!$A$3*2))),1)*$C72))</f>
        <v>0</v>
      </c>
      <c r="CA72" s="79"/>
      <c r="CB72" s="77"/>
      <c r="CC72" s="77"/>
      <c r="CD72" s="80">
        <f>IF($C72="",ROUND(MIN(1,IF(Input!$A$11="Weekly",CB72/(Formulas!$A$3*1),CB72/(Formulas!$A$3*2))),1),IF(TEXT(ISNUMBER($C72),"#####")="False",ROUND(MIN(1,IF(Input!$A$11="Weekly",CB72/(Formulas!$A$3*1),CB72/(Formulas!$A$3*2))),1),ROUND(MIN(1,IF(Input!$A$11="Weekly",CB72/(Formulas!$A$3*1),CB72/(Formulas!$A$3*2))),1)*$C72))</f>
        <v>0</v>
      </c>
      <c r="CE72" s="79"/>
      <c r="CF72" s="77"/>
      <c r="CG72" s="77"/>
      <c r="CH72" s="80">
        <f>IF($C72="",ROUND(MIN(1,IF(Input!$A$11="Weekly",CF72/(Formulas!$A$3*1),CF72/(Formulas!$A$3*2))),1),IF(TEXT(ISNUMBER($C72),"#####")="False",ROUND(MIN(1,IF(Input!$A$11="Weekly",CF72/(Formulas!$A$3*1),CF72/(Formulas!$A$3*2))),1),ROUND(MIN(1,IF(Input!$A$11="Weekly",CF72/(Formulas!$A$3*1),CF72/(Formulas!$A$3*2))),1)*$C72))</f>
        <v>0</v>
      </c>
      <c r="CI72" s="79"/>
      <c r="CJ72" s="77"/>
      <c r="CK72" s="77"/>
      <c r="CL72" s="80">
        <f>IF($C72="",ROUND(MIN(1,IF(Input!$A$11="Weekly",CJ72/(Formulas!$A$3*1),CJ72/(Formulas!$A$3*2))),1),IF(TEXT(ISNUMBER($C72),"#####")="False",ROUND(MIN(1,IF(Input!$A$11="Weekly",CJ72/(Formulas!$A$3*1),CJ72/(Formulas!$A$3*2))),1),ROUND(MIN(1,IF(Input!$A$11="Weekly",CJ72/(Formulas!$A$3*1),CJ72/(Formulas!$A$3*2))),1)*$C72))</f>
        <v>0</v>
      </c>
      <c r="CM72" s="79"/>
      <c r="CN72" s="77"/>
      <c r="CO72" s="77"/>
      <c r="CP72" s="80">
        <f>IF($C72="",ROUND(MIN(1,IF(Input!$A$11="Weekly",CN72/(Formulas!$A$3*1),CN72/(Formulas!$A$3*2))),1),IF(TEXT(ISNUMBER($C72),"#####")="False",ROUND(MIN(1,IF(Input!$A$11="Weekly",CN72/(Formulas!$A$3*1),CN72/(Formulas!$A$3*2))),1),ROUND(MIN(1,IF(Input!$A$11="Weekly",CN72/(Formulas!$A$3*1),CN72/(Formulas!$A$3*2))),1)*$C72))</f>
        <v>0</v>
      </c>
      <c r="CQ72" s="79"/>
      <c r="CR72" s="77"/>
      <c r="CS72" s="77"/>
      <c r="CT72" s="80">
        <f>IF($C72="",ROUND(MIN(1,IF(Input!$A$11="Weekly",CR72/(Formulas!$A$3*1),CR72/(Formulas!$A$3*2))),1),IF(TEXT(ISNUMBER($C72),"#####")="False",ROUND(MIN(1,IF(Input!$A$11="Weekly",CR72/(Formulas!$A$3*1),CR72/(Formulas!$A$3*2))),1),ROUND(MIN(1,IF(Input!$A$11="Weekly",CR72/(Formulas!$A$3*1),CR72/(Formulas!$A$3*2))),1)*$C72))</f>
        <v>0</v>
      </c>
      <c r="CU72" s="79"/>
      <c r="CV72" s="77"/>
      <c r="CW72" s="77"/>
      <c r="CX72" s="80">
        <f>IF($C72="",ROUND(MIN(1,IF(Input!$A$11="Weekly",CV72/(Formulas!$A$3*1),CV72/(Formulas!$A$3*2))),1),IF(TEXT(ISNUMBER($C72),"#####")="False",ROUND(MIN(1,IF(Input!$A$11="Weekly",CV72/(Formulas!$A$3*1),CV72/(Formulas!$A$3*2))),1),ROUND(MIN(1,IF(Input!$A$11="Weekly",CV72/(Formulas!$A$3*1),CV72/(Formulas!$A$3*2))),1)*$C72))</f>
        <v>0</v>
      </c>
      <c r="CY72" s="79"/>
      <c r="CZ72" s="77"/>
      <c r="DA72" s="77"/>
      <c r="DB72" s="80">
        <f>IF($C72="",ROUND(MIN(1,IF(Input!$A$11="Weekly",CZ72/(Formulas!$A$3*1),CZ72/(Formulas!$A$3*2))),1),IF(TEXT(ISNUMBER($C72),"#####")="False",ROUND(MIN(1,IF(Input!$A$11="Weekly",CZ72/(Formulas!$A$3*1),CZ72/(Formulas!$A$3*2))),1),ROUND(MIN(1,IF(Input!$A$11="Weekly",CZ72/(Formulas!$A$3*1),CZ72/(Formulas!$A$3*2))),1)*$C72))</f>
        <v>0</v>
      </c>
      <c r="DC72" s="79"/>
      <c r="DD72" s="77"/>
      <c r="DE72" s="77"/>
      <c r="DF72" s="80">
        <f>IF($C72="",ROUND(MIN(1,IF(Input!$A$11="Weekly",DD72/(Formulas!$A$3*1),DD72/(Formulas!$A$3*2))),1),IF(TEXT(ISNUMBER($C72),"#####")="False",ROUND(MIN(1,IF(Input!$A$11="Weekly",DD72/(Formulas!$A$3*1),DD72/(Formulas!$A$3*2))),1),ROUND(MIN(1,IF(Input!$A$11="Weekly",DD72/(Formulas!$A$3*1),DD72/(Formulas!$A$3*2))),1)*$C72))</f>
        <v>0</v>
      </c>
      <c r="DG72" s="79"/>
      <c r="DH72" s="77"/>
      <c r="DI72" s="77"/>
      <c r="DJ72" s="80">
        <f>IF($C72="",ROUND(MIN(1,IF(Input!$A$11="Weekly",DH72/(Formulas!$A$3*1),DH72/(Formulas!$A$3*2))),1),IF(TEXT(ISNUMBER($C72),"#####")="False",ROUND(MIN(1,IF(Input!$A$11="Weekly",DH72/(Formulas!$A$3*1),DH72/(Formulas!$A$3*2))),1),ROUND(MIN(1,IF(Input!$A$11="Weekly",DH72/(Formulas!$A$3*1),DH72/(Formulas!$A$3*2))),1)*$C72))</f>
        <v>0</v>
      </c>
      <c r="DK72" s="79"/>
      <c r="DL72" s="77"/>
      <c r="DM72" s="77"/>
      <c r="DN72" s="80">
        <f>IF($C72="",ROUND(MIN(1,IF(Input!$A$11="Weekly",DL72/(Formulas!$A$3*1),DL72/(Formulas!$A$3*2))),1),IF(TEXT(ISNUMBER($C72),"#####")="False",ROUND(MIN(1,IF(Input!$A$11="Weekly",DL72/(Formulas!$A$3*1),DL72/(Formulas!$A$3*2))),1),ROUND(MIN(1,IF(Input!$A$11="Weekly",DL72/(Formulas!$A$3*1),DL72/(Formulas!$A$3*2))),1)*$C72))</f>
        <v>0</v>
      </c>
      <c r="DO72" s="79"/>
      <c r="DP72" s="77"/>
      <c r="DQ72" s="77"/>
      <c r="DR72" s="80">
        <f>IF($C72="",ROUND(MIN(1,IF(Input!$A$11="Weekly",DP72/(Formulas!$A$3*1),DP72/(Formulas!$A$3*2))),1),IF(TEXT(ISNUMBER($C72),"#####")="False",ROUND(MIN(1,IF(Input!$A$11="Weekly",DP72/(Formulas!$A$3*1),DP72/(Formulas!$A$3*2))),1),ROUND(MIN(1,IF(Input!$A$11="Weekly",DP72/(Formulas!$A$3*1),DP72/(Formulas!$A$3*2))),1)*$C72))</f>
        <v>0</v>
      </c>
      <c r="DS72" s="79"/>
      <c r="DT72" s="77"/>
      <c r="DU72" s="77"/>
      <c r="DV72" s="80">
        <f>IF($C72="",ROUND(MIN(1,IF(Input!$A$11="Weekly",DT72/(Formulas!$A$3*1),DT72/(Formulas!$A$3*2))),1),IF(TEXT(ISNUMBER($C72),"#####")="False",ROUND(MIN(1,IF(Input!$A$11="Weekly",DT72/(Formulas!$A$3*1),DT72/(Formulas!$A$3*2))),1),ROUND(MIN(1,IF(Input!$A$11="Weekly",DT72/(Formulas!$A$3*1),DT72/(Formulas!$A$3*2))),1)*$C72))</f>
        <v>0</v>
      </c>
      <c r="DW72" s="79"/>
      <c r="DX72" s="77"/>
      <c r="DY72" s="77"/>
      <c r="DZ72" s="80">
        <f>IF($C72="",ROUND(MIN(1,IF(Input!$A$11="Weekly",DX72/(Formulas!$A$3*1),DX72/(Formulas!$A$3*2))),1),IF(TEXT(ISNUMBER($C72),"#####")="False",ROUND(MIN(1,IF(Input!$A$11="Weekly",DX72/(Formulas!$A$3*1),DX72/(Formulas!$A$3*2))),1),ROUND(MIN(1,IF(Input!$A$11="Weekly",DX72/(Formulas!$A$3*1),DX72/(Formulas!$A$3*2))),1)*$C72))</f>
        <v>0</v>
      </c>
      <c r="EA72" s="79"/>
      <c r="EB72" s="77"/>
      <c r="EC72" s="77"/>
      <c r="ED72" s="80">
        <f>IF($C72="",ROUND(MIN(1,IF(Input!$A$11="Weekly",EB72/(Formulas!$A$3*1),EB72/(Formulas!$A$3*2))),1),IF(TEXT(ISNUMBER($C72),"#####")="False",ROUND(MIN(1,IF(Input!$A$11="Weekly",EB72/(Formulas!$A$3*1),EB72/(Formulas!$A$3*2))),1),ROUND(MIN(1,IF(Input!$A$11="Weekly",EB72/(Formulas!$A$3*1),EB72/(Formulas!$A$3*2))),1)*$C72))</f>
        <v>0</v>
      </c>
      <c r="EE72" s="79"/>
      <c r="EF72" s="77"/>
      <c r="EG72" s="77"/>
      <c r="EH72" s="80">
        <f>IF($C72="",ROUND(MIN(1,IF(Input!$A$11="Weekly",EF72/(Formulas!$A$3*1),EF72/(Formulas!$A$3*2))),1),IF(TEXT(ISNUMBER($C72),"#####")="False",ROUND(MIN(1,IF(Input!$A$11="Weekly",EF72/(Formulas!$A$3*1),EF72/(Formulas!$A$3*2))),1),ROUND(MIN(1,IF(Input!$A$11="Weekly",EF72/(Formulas!$A$3*1),EF72/(Formulas!$A$3*2))),1)*$C72))</f>
        <v>0</v>
      </c>
      <c r="EI72" s="79"/>
      <c r="EJ72" s="77"/>
      <c r="EK72" s="77"/>
      <c r="EL72" s="80">
        <f>IF($C72="",ROUND(MIN(1,IF(Input!$A$11="Weekly",EJ72/(Formulas!$A$3*1),EJ72/(Formulas!$A$3*2))),1),IF(TEXT(ISNUMBER($C72),"#####")="False",ROUND(MIN(1,IF(Input!$A$11="Weekly",EJ72/(Formulas!$A$3*1),EJ72/(Formulas!$A$3*2))),1),ROUND(MIN(1,IF(Input!$A$11="Weekly",EJ72/(Formulas!$A$3*1),EJ72/(Formulas!$A$3*2))),1)*$C72))</f>
        <v>0</v>
      </c>
      <c r="EM72" s="79"/>
      <c r="EN72" s="77"/>
      <c r="EO72" s="77"/>
      <c r="EP72" s="80">
        <f>IF($C72="",ROUND(MIN(1,IF(Input!$A$11="Weekly",EN72/(Formulas!$A$3*1),EN72/(Formulas!$A$3*2))),1),IF(TEXT(ISNUMBER($C72),"#####")="False",ROUND(MIN(1,IF(Input!$A$11="Weekly",EN72/(Formulas!$A$3*1),EN72/(Formulas!$A$3*2))),1),ROUND(MIN(1,IF(Input!$A$11="Weekly",EN72/(Formulas!$A$3*1),EN72/(Formulas!$A$3*2))),1)*$C72))</f>
        <v>0</v>
      </c>
      <c r="EQ72" s="79"/>
      <c r="ER72" s="77"/>
      <c r="ES72" s="77"/>
      <c r="ET72" s="80">
        <f>IF($C72="",ROUND(MIN(1,IF(Input!$A$11="Weekly",ER72/(Formulas!$A$3*1),ER72/(Formulas!$A$3*2))),1),IF(TEXT(ISNUMBER($C72),"#####")="False",ROUND(MIN(1,IF(Input!$A$11="Weekly",ER72/(Formulas!$A$3*1),ER72/(Formulas!$A$3*2))),1),ROUND(MIN(1,IF(Input!$A$11="Weekly",ER72/(Formulas!$A$3*1),ER72/(Formulas!$A$3*2))),1)*$C72))</f>
        <v>0</v>
      </c>
      <c r="EU72" s="79"/>
      <c r="EV72" s="77"/>
      <c r="EW72" s="77"/>
      <c r="EX72" s="80">
        <f>IF($C72="",ROUND(MIN(1,IF(Input!$A$11="Weekly",EV72/(Formulas!$A$3*1),EV72/(Formulas!$A$3*2))),1),IF(TEXT(ISNUMBER($C72),"#####")="False",ROUND(MIN(1,IF(Input!$A$11="Weekly",EV72/(Formulas!$A$3*1),EV72/(Formulas!$A$3*2))),1),ROUND(MIN(1,IF(Input!$A$11="Weekly",EV72/(Formulas!$A$3*1),EV72/(Formulas!$A$3*2))),1)*$C72))</f>
        <v>0</v>
      </c>
      <c r="EY72" s="79"/>
      <c r="EZ72" s="77"/>
      <c r="FA72" s="77"/>
      <c r="FB72" s="80">
        <f>IF($C72="",ROUND(MIN(1,IF(Input!$A$11="Weekly",EZ72/(Formulas!$A$3*1),EZ72/(Formulas!$A$3*2))),1),IF(TEXT(ISNUMBER($C72),"#####")="False",ROUND(MIN(1,IF(Input!$A$11="Weekly",EZ72/(Formulas!$A$3*1),EZ72/(Formulas!$A$3*2))),1),ROUND(MIN(1,IF(Input!$A$11="Weekly",EZ72/(Formulas!$A$3*1),EZ72/(Formulas!$A$3*2))),1)*$C72))</f>
        <v>0</v>
      </c>
      <c r="FC72" s="79"/>
      <c r="FD72" s="77"/>
      <c r="FE72" s="77"/>
      <c r="FF72" s="80">
        <f>IF($C72="",ROUND(MIN(1,IF(Input!$A$11="Weekly",FD72/(Formulas!$A$3*1),FD72/(Formulas!$A$3*2))),1),IF(TEXT(ISNUMBER($C72),"#####")="False",ROUND(MIN(1,IF(Input!$A$11="Weekly",FD72/(Formulas!$A$3*1),FD72/(Formulas!$A$3*2))),1),ROUND(MIN(1,IF(Input!$A$11="Weekly",FD72/(Formulas!$A$3*1),FD72/(Formulas!$A$3*2))),1)*$C72))</f>
        <v>0</v>
      </c>
      <c r="FG72" s="79"/>
      <c r="FH72" s="77"/>
      <c r="FI72" s="77"/>
      <c r="FJ72" s="80">
        <f>IF($C72="",ROUND(MIN(1,IF(Input!$A$11="Weekly",FH72/(Formulas!$A$3*1),FH72/(Formulas!$A$3*2))),1),IF(TEXT(ISNUMBER($C72),"#####")="False",ROUND(MIN(1,IF(Input!$A$11="Weekly",FH72/(Formulas!$A$3*1),FH72/(Formulas!$A$3*2))),1),ROUND(MIN(1,IF(Input!$A$11="Weekly",FH72/(Formulas!$A$3*1),FH72/(Formulas!$A$3*2))),1)*$C72))</f>
        <v>0</v>
      </c>
      <c r="FK72" s="79"/>
      <c r="FL72" s="77"/>
      <c r="FM72" s="77"/>
      <c r="FN72" s="80">
        <f>IF($C72="",ROUND(MIN(1,IF(Input!$A$11="Weekly",FL72/(Formulas!$A$3*1),FL72/(Formulas!$A$3*2))),1),IF(TEXT(ISNUMBER($C72),"#####")="False",ROUND(MIN(1,IF(Input!$A$11="Weekly",FL72/(Formulas!$A$3*1),FL72/(Formulas!$A$3*2))),1),ROUND(MIN(1,IF(Input!$A$11="Weekly",FL72/(Formulas!$A$3*1),FL72/(Formulas!$A$3*2))),1)*$C72))</f>
        <v>0</v>
      </c>
      <c r="FO72" s="79"/>
      <c r="FP72" s="77"/>
      <c r="FQ72" s="77"/>
      <c r="FR72" s="80">
        <f>IF($C72="",ROUND(MIN(1,IF(Input!$A$11="Weekly",FP72/(Formulas!$A$3*1),FP72/(Formulas!$A$3*2))),1),IF(TEXT(ISNUMBER($C72),"#####")="False",ROUND(MIN(1,IF(Input!$A$11="Weekly",FP72/(Formulas!$A$3*1),FP72/(Formulas!$A$3*2))),1),ROUND(MIN(1,IF(Input!$A$11="Weekly",FP72/(Formulas!$A$3*1),FP72/(Formulas!$A$3*2))),1)*$C72))</f>
        <v>0</v>
      </c>
      <c r="FS72" s="79"/>
      <c r="FT72" s="77"/>
      <c r="FU72" s="77"/>
      <c r="FV72" s="80">
        <f>IF($C72="",ROUND(MIN(1,IF(Input!$A$11="Weekly",FT72/(Formulas!$A$3*1),FT72/(Formulas!$A$3*2))),1),IF(TEXT(ISNUMBER($C72),"#####")="False",ROUND(MIN(1,IF(Input!$A$11="Weekly",FT72/(Formulas!$A$3*1),FT72/(Formulas!$A$3*2))),1),ROUND(MIN(1,IF(Input!$A$11="Weekly",FT72/(Formulas!$A$3*1),FT72/(Formulas!$A$3*2))),1)*$C72))</f>
        <v>0</v>
      </c>
      <c r="FW72" s="79"/>
      <c r="FX72" s="77"/>
      <c r="FY72" s="77"/>
      <c r="FZ72" s="80">
        <f>IF($C72="",ROUND(MIN(1,IF(Input!$A$11="Weekly",FX72/(Formulas!$A$3*1),FX72/(Formulas!$A$3*2))),1),IF(TEXT(ISNUMBER($C72),"#####")="False",ROUND(MIN(1,IF(Input!$A$11="Weekly",FX72/(Formulas!$A$3*1),FX72/(Formulas!$A$3*2))),1),ROUND(MIN(1,IF(Input!$A$11="Weekly",FX72/(Formulas!$A$3*1),FX72/(Formulas!$A$3*2))),1)*$C72))</f>
        <v>0</v>
      </c>
      <c r="GA72" s="79"/>
      <c r="GB72" s="77"/>
      <c r="GC72" s="77"/>
      <c r="GD72" s="80">
        <f>IF($C72="",ROUND(MIN(1,IF(Input!$A$11="Weekly",GB72/(Formulas!$A$3*1),GB72/(Formulas!$A$3*2))),1),IF(TEXT(ISNUMBER($C72),"#####")="False",ROUND(MIN(1,IF(Input!$A$11="Weekly",GB72/(Formulas!$A$3*1),GB72/(Formulas!$A$3*2))),1),ROUND(MIN(1,IF(Input!$A$11="Weekly",GB72/(Formulas!$A$3*1),GB72/(Formulas!$A$3*2))),1)*$C72))</f>
        <v>0</v>
      </c>
      <c r="GE72" s="79"/>
      <c r="GF72" s="77"/>
      <c r="GG72" s="77"/>
      <c r="GH72" s="80">
        <f>IF($C72="",ROUND(MIN(1,IF(Input!$A$11="Weekly",GF72/(Formulas!$A$3*1),GF72/(Formulas!$A$3*2))),1),IF(TEXT(ISNUMBER($C72),"#####")="False",ROUND(MIN(1,IF(Input!$A$11="Weekly",GF72/(Formulas!$A$3*1),GF72/(Formulas!$A$3*2))),1),ROUND(MIN(1,IF(Input!$A$11="Weekly",GF72/(Formulas!$A$3*1),GF72/(Formulas!$A$3*2))),1)*$C72))</f>
        <v>0</v>
      </c>
      <c r="GI72" s="79"/>
      <c r="GJ72" s="77"/>
      <c r="GK72" s="77"/>
      <c r="GL72" s="80">
        <f>IF($C72="",ROUND(MIN(1,IF(Input!$A$11="Weekly",GJ72/(Formulas!$A$3*1),GJ72/(Formulas!$A$3*2))),1),IF(TEXT(ISNUMBER($C72),"#####")="False",ROUND(MIN(1,IF(Input!$A$11="Weekly",GJ72/(Formulas!$A$3*1),GJ72/(Formulas!$A$3*2))),1),ROUND(MIN(1,IF(Input!$A$11="Weekly",GJ72/(Formulas!$A$3*1),GJ72/(Formulas!$A$3*2))),1)*$C72))</f>
        <v>0</v>
      </c>
      <c r="GM72" s="79"/>
      <c r="GN72" s="77"/>
      <c r="GO72" s="77"/>
      <c r="GP72" s="80">
        <f>IF($C72="",ROUND(MIN(1,IF(Input!$A$11="Weekly",GN72/(Formulas!$A$3*1),GN72/(Formulas!$A$3*2))),1),IF(TEXT(ISNUMBER($C72),"#####")="False",ROUND(MIN(1,IF(Input!$A$11="Weekly",GN72/(Formulas!$A$3*1),GN72/(Formulas!$A$3*2))),1),ROUND(MIN(1,IF(Input!$A$11="Weekly",GN72/(Formulas!$A$3*1),GN72/(Formulas!$A$3*2))),1)*$C72))</f>
        <v>0</v>
      </c>
      <c r="GQ72" s="79"/>
      <c r="GR72" s="77"/>
      <c r="GS72" s="77"/>
      <c r="GT72" s="80">
        <f>IF($C72="",ROUND(MIN(1,IF(Input!$A$11="Weekly",GR72/(Formulas!$A$3*1),GR72/(Formulas!$A$3*2))),1),IF(TEXT(ISNUMBER($C72),"#####")="False",ROUND(MIN(1,IF(Input!$A$11="Weekly",GR72/(Formulas!$A$3*1),GR72/(Formulas!$A$3*2))),1),ROUND(MIN(1,IF(Input!$A$11="Weekly",GR72/(Formulas!$A$3*1),GR72/(Formulas!$A$3*2))),1)*$C72))</f>
        <v>0</v>
      </c>
      <c r="GU72" s="79"/>
      <c r="GV72" s="77"/>
      <c r="GW72" s="77"/>
      <c r="GX72" s="80">
        <f>IF($C72="",ROUND(MIN(1,IF(Input!$A$11="Weekly",GV72/(Formulas!$A$3*1),GV72/(Formulas!$A$3*2))),1),IF(TEXT(ISNUMBER($C72),"#####")="False",ROUND(MIN(1,IF(Input!$A$11="Weekly",GV72/(Formulas!$A$3*1),GV72/(Formulas!$A$3*2))),1),ROUND(MIN(1,IF(Input!$A$11="Weekly",GV72/(Formulas!$A$3*1),GV72/(Formulas!$A$3*2))),1)*$C72))</f>
        <v>0</v>
      </c>
      <c r="GY72" s="79"/>
      <c r="GZ72" s="77"/>
      <c r="HA72" s="77"/>
      <c r="HB72" s="80">
        <f>IF($C72="",ROUND(MIN(1,IF(Input!$A$11="Weekly",GZ72/(Formulas!$A$3*1),GZ72/(Formulas!$A$3*2))),1),IF(TEXT(ISNUMBER($C72),"#####")="False",ROUND(MIN(1,IF(Input!$A$11="Weekly",GZ72/(Formulas!$A$3*1),GZ72/(Formulas!$A$3*2))),1),ROUND(MIN(1,IF(Input!$A$11="Weekly",GZ72/(Formulas!$A$3*1),GZ72/(Formulas!$A$3*2))),1)*$C72))</f>
        <v>0</v>
      </c>
      <c r="HC72" s="79"/>
      <c r="HD72" s="77"/>
      <c r="HE72" s="77"/>
      <c r="HF72" s="80">
        <f>IF($C72="",ROUND(MIN(1,IF(Input!$A$11="Weekly",HD72/(Formulas!$A$3*1),HD72/(Formulas!$A$3*2))),1),IF(TEXT(ISNUMBER($C72),"#####")="False",ROUND(MIN(1,IF(Input!$A$11="Weekly",HD72/(Formulas!$A$3*1),HD72/(Formulas!$A$3*2))),1),ROUND(MIN(1,IF(Input!$A$11="Weekly",HD72/(Formulas!$A$3*1),HD72/(Formulas!$A$3*2))),1)*$C72))</f>
        <v>0</v>
      </c>
      <c r="HG72" s="79"/>
      <c r="HH72" s="35"/>
      <c r="HI72" s="35">
        <f t="shared" si="57"/>
        <v>0</v>
      </c>
      <c r="HJ72" s="35"/>
      <c r="HK72" s="35">
        <f t="shared" si="58"/>
        <v>0</v>
      </c>
      <c r="HL72" s="35"/>
      <c r="HM72" s="35">
        <f t="shared" si="59"/>
        <v>0</v>
      </c>
      <c r="HN72" s="35"/>
      <c r="HO72" s="35">
        <f t="shared" si="60"/>
        <v>0</v>
      </c>
      <c r="HP72" s="35"/>
      <c r="HQ72" s="35"/>
      <c r="HR72" s="35"/>
      <c r="HS72" s="35"/>
      <c r="HT72" s="35"/>
    </row>
    <row r="73" spans="1:228" x14ac:dyDescent="0.25">
      <c r="B73" s="74"/>
      <c r="D73" s="77"/>
      <c r="E73" s="77"/>
      <c r="F73" s="80">
        <f>IF($C73="",ROUND(MIN(1,IF(Input!$A$11="Weekly",D73/(Formulas!$A$3*1),D73/(Formulas!$A$3*2))),1),IF(TEXT(ISNUMBER($C73),"#####")="False",ROUND(MIN(1,IF(Input!$A$11="Weekly",D73/(Formulas!$A$3*1),D73/(Formulas!$A$3*2))),1),ROUND(MIN(1,IF(Input!$A$11="Weekly",D73/(Formulas!$A$3*1),D73/(Formulas!$A$3*2))),1)*$C73))</f>
        <v>0</v>
      </c>
      <c r="G73" s="101"/>
      <c r="H73" s="77"/>
      <c r="I73" s="77"/>
      <c r="J73" s="80">
        <f>IF($C73="",ROUND(MIN(1,IF(Input!$A$11="Weekly",H73/(Formulas!$A$3*1),H73/(Formulas!$A$3*2))),1),IF(TEXT(ISNUMBER($C73),"#####")="False",ROUND(MIN(1,IF(Input!$A$11="Weekly",H73/(Formulas!$A$3*1),H73/(Formulas!$A$3*2))),1),ROUND(MIN(1,IF(Input!$A$11="Weekly",H73/(Formulas!$A$3*1),H73/(Formulas!$A$3*2))),1)*$C73))</f>
        <v>0</v>
      </c>
      <c r="K73" s="101"/>
      <c r="L73" s="77"/>
      <c r="M73" s="77"/>
      <c r="N73" s="80">
        <f>IF($C73="",ROUND(MIN(1,IF(Input!$A$11="Weekly",L73/(Formulas!$A$3*1),L73/(Formulas!$A$3*2))),1),IF(TEXT(ISNUMBER($C73),"#####")="False",ROUND(MIN(1,IF(Input!$A$11="Weekly",L73/(Formulas!$A$3*1),L73/(Formulas!$A$3*2))),1),ROUND(MIN(1,IF(Input!$A$11="Weekly",L73/(Formulas!$A$3*1),L73/(Formulas!$A$3*2))),1)*$C73))</f>
        <v>0</v>
      </c>
      <c r="O73" s="101"/>
      <c r="P73" s="77"/>
      <c r="Q73" s="77"/>
      <c r="R73" s="80">
        <f>IF($C73="",ROUND(MIN(1,IF(Input!$A$11="Weekly",P73/(Formulas!$A$3*1),P73/(Formulas!$A$3*2))),1),IF(TEXT(ISNUMBER($C73),"#####")="False",ROUND(MIN(1,IF(Input!$A$11="Weekly",P73/(Formulas!$A$3*1),P73/(Formulas!$A$3*2))),1),ROUND(MIN(1,IF(Input!$A$11="Weekly",P73/(Formulas!$A$3*1),P73/(Formulas!$A$3*2))),1)*$C73))</f>
        <v>0</v>
      </c>
      <c r="S73" s="101"/>
      <c r="T73" s="77"/>
      <c r="U73" s="77"/>
      <c r="V73" s="80">
        <f>IF($C73="",ROUND(MIN(1,IF(Input!$A$11="Weekly",T73/(Formulas!$A$3*1),T73/(Formulas!$A$3*2))),1),IF(TEXT(ISNUMBER($C73),"#####")="False",ROUND(MIN(1,IF(Input!$A$11="Weekly",T73/(Formulas!$A$3*1),T73/(Formulas!$A$3*2))),1),ROUND(MIN(1,IF(Input!$A$11="Weekly",T73/(Formulas!$A$3*1),T73/(Formulas!$A$3*2))),1)*$C73))</f>
        <v>0</v>
      </c>
      <c r="W73" s="79"/>
      <c r="X73" s="77"/>
      <c r="Y73" s="77"/>
      <c r="Z73" s="80">
        <f>IF($C73="",ROUND(MIN(1,IF(Input!$A$11="Weekly",X73/(Formulas!$A$3*1),X73/(Formulas!$A$3*2))),1),IF(TEXT(ISNUMBER($C73),"#####")="False",ROUND(MIN(1,IF(Input!$A$11="Weekly",X73/(Formulas!$A$3*1),X73/(Formulas!$A$3*2))),1),ROUND(MIN(1,IF(Input!$A$11="Weekly",X73/(Formulas!$A$3*1),X73/(Formulas!$A$3*2))),1)*$C73))</f>
        <v>0</v>
      </c>
      <c r="AA73" s="101"/>
      <c r="AB73" s="77"/>
      <c r="AC73" s="77"/>
      <c r="AD73" s="80">
        <f>IF($C73="",ROUND(MIN(1,IF(Input!$A$11="Weekly",AB73/(Formulas!$A$3*1),AB73/(Formulas!$A$3*2))),1),IF(TEXT(ISNUMBER($C73),"#####")="False",ROUND(MIN(1,IF(Input!$A$11="Weekly",AB73/(Formulas!$A$3*1),AB73/(Formulas!$A$3*2))),1),ROUND(MIN(1,IF(Input!$A$11="Weekly",AB73/(Formulas!$A$3*1),AB73/(Formulas!$A$3*2))),1)*$C73))</f>
        <v>0</v>
      </c>
      <c r="AE73" s="101"/>
      <c r="AF73" s="77"/>
      <c r="AG73" s="77"/>
      <c r="AH73" s="80">
        <f>IF($C73="",ROUND(MIN(1,IF(Input!$A$11="Weekly",AF73/(Formulas!$A$3*1),AF73/(Formulas!$A$3*2))),1),IF(TEXT(ISNUMBER($C73),"#####")="False",ROUND(MIN(1,IF(Input!$A$11="Weekly",AF73/(Formulas!$A$3*1),AF73/(Formulas!$A$3*2))),1),ROUND(MIN(1,IF(Input!$A$11="Weekly",AF73/(Formulas!$A$3*1),AF73/(Formulas!$A$3*2))),1)*$C73))</f>
        <v>0</v>
      </c>
      <c r="AI73" s="101"/>
      <c r="AJ73" s="77"/>
      <c r="AK73" s="77"/>
      <c r="AL73" s="80">
        <f>IF($C73="",ROUND(MIN(1,IF(Input!$A$11="Weekly",AJ73/(Formulas!$A$3*1),AJ73/(Formulas!$A$3*2))),1),IF(TEXT(ISNUMBER($C73),"#####")="False",ROUND(MIN(1,IF(Input!$A$11="Weekly",AJ73/(Formulas!$A$3*1),AJ73/(Formulas!$A$3*2))),1),ROUND(MIN(1,IF(Input!$A$11="Weekly",AJ73/(Formulas!$A$3*1),AJ73/(Formulas!$A$3*2))),1)*$C73))</f>
        <v>0</v>
      </c>
      <c r="AM73" s="79"/>
      <c r="AN73" s="77"/>
      <c r="AO73" s="77"/>
      <c r="AP73" s="80">
        <f>IF($C73="",ROUND(MIN(1,IF(Input!$A$11="Weekly",AN73/(Formulas!$A$3*1),AN73/(Formulas!$A$3*2))),1),IF(TEXT(ISNUMBER($C73),"#####")="False",ROUND(MIN(1,IF(Input!$A$11="Weekly",AN73/(Formulas!$A$3*1),AN73/(Formulas!$A$3*2))),1),ROUND(MIN(1,IF(Input!$A$11="Weekly",AN73/(Formulas!$A$3*1),AN73/(Formulas!$A$3*2))),1)*$C73))</f>
        <v>0</v>
      </c>
      <c r="AQ73" s="79"/>
      <c r="AR73" s="77"/>
      <c r="AS73" s="77"/>
      <c r="AT73" s="80">
        <f>IF($C73="",ROUND(MIN(1,IF(Input!$A$11="Weekly",AR73/(Formulas!$A$3*1),AR73/(Formulas!$A$3*2))),1),IF(TEXT(ISNUMBER($C73),"#####")="False",ROUND(MIN(1,IF(Input!$A$11="Weekly",AR73/(Formulas!$A$3*1),AR73/(Formulas!$A$3*2))),1),ROUND(MIN(1,IF(Input!$A$11="Weekly",AR73/(Formulas!$A$3*1),AR73/(Formulas!$A$3*2))),1)*$C73))</f>
        <v>0</v>
      </c>
      <c r="AU73" s="79"/>
      <c r="AV73" s="77"/>
      <c r="AW73" s="77"/>
      <c r="AX73" s="80">
        <f>IF($C73="",ROUND(MIN(1,IF(Input!$A$11="Weekly",AV73/(Formulas!$A$3*1),AV73/(Formulas!$A$3*2))),1),IF(TEXT(ISNUMBER($C73),"#####")="False",ROUND(MIN(1,IF(Input!$A$11="Weekly",AV73/(Formulas!$A$3*1),AV73/(Formulas!$A$3*2))),1),ROUND(MIN(1,IF(Input!$A$11="Weekly",AV73/(Formulas!$A$3*1),AV73/(Formulas!$A$3*2))),1)*$C73))</f>
        <v>0</v>
      </c>
      <c r="AY73" s="79"/>
      <c r="AZ73" s="77"/>
      <c r="BA73" s="77"/>
      <c r="BB73" s="80">
        <f>IF($C73="",ROUND(MIN(1,IF(Input!$A$11="Weekly",AZ73/(Formulas!$A$3*1),AZ73/(Formulas!$A$3*2))),1),IF(TEXT(ISNUMBER($C73),"#####")="False",ROUND(MIN(1,IF(Input!$A$11="Weekly",AZ73/(Formulas!$A$3*1),AZ73/(Formulas!$A$3*2))),1),ROUND(MIN(1,IF(Input!$A$11="Weekly",AZ73/(Formulas!$A$3*1),AZ73/(Formulas!$A$3*2))),1)*$C73))</f>
        <v>0</v>
      </c>
      <c r="BC73" s="79"/>
      <c r="BD73" s="77"/>
      <c r="BE73" s="77"/>
      <c r="BF73" s="80">
        <f>IF($C73="",ROUND(MIN(1,IF(Input!$A$11="Weekly",BD73/(Formulas!$A$3*1),BD73/(Formulas!$A$3*2))),1),IF(TEXT(ISNUMBER($C73),"#####")="False",ROUND(MIN(1,IF(Input!$A$11="Weekly",BD73/(Formulas!$A$3*1),BD73/(Formulas!$A$3*2))),1),ROUND(MIN(1,IF(Input!$A$11="Weekly",BD73/(Formulas!$A$3*1),BD73/(Formulas!$A$3*2))),1)*$C73))</f>
        <v>0</v>
      </c>
      <c r="BG73" s="79"/>
      <c r="BH73" s="77"/>
      <c r="BI73" s="77"/>
      <c r="BJ73" s="80">
        <f>IF($C73="",ROUND(MIN(1,IF(Input!$A$11="Weekly",BH73/(Formulas!$A$3*1),BH73/(Formulas!$A$3*2))),1),IF(TEXT(ISNUMBER($C73),"#####")="False",ROUND(MIN(1,IF(Input!$A$11="Weekly",BH73/(Formulas!$A$3*1),BH73/(Formulas!$A$3*2))),1),ROUND(MIN(1,IF(Input!$A$11="Weekly",BH73/(Formulas!$A$3*1),BH73/(Formulas!$A$3*2))),1)*$C73))</f>
        <v>0</v>
      </c>
      <c r="BK73" s="79"/>
      <c r="BL73" s="77"/>
      <c r="BM73" s="77"/>
      <c r="BN73" s="80">
        <f>IF($C73="",ROUND(MIN(1,IF(Input!$A$11="Weekly",BL73/(Formulas!$A$3*1),BL73/(Formulas!$A$3*2))),1),IF(TEXT(ISNUMBER($C73),"#####")="False",ROUND(MIN(1,IF(Input!$A$11="Weekly",BL73/(Formulas!$A$3*1),BL73/(Formulas!$A$3*2))),1),ROUND(MIN(1,IF(Input!$A$11="Weekly",BL73/(Formulas!$A$3*1),BL73/(Formulas!$A$3*2))),1)*$C73))</f>
        <v>0</v>
      </c>
      <c r="BO73" s="79"/>
      <c r="BP73" s="77"/>
      <c r="BQ73" s="77"/>
      <c r="BR73" s="80">
        <f>IF($C73="",ROUND(MIN(1,IF(Input!$A$11="Weekly",BP73/(Formulas!$A$3*1),BP73/(Formulas!$A$3*2))),1),IF(TEXT(ISNUMBER($C73),"#####")="False",ROUND(MIN(1,IF(Input!$A$11="Weekly",BP73/(Formulas!$A$3*1),BP73/(Formulas!$A$3*2))),1),ROUND(MIN(1,IF(Input!$A$11="Weekly",BP73/(Formulas!$A$3*1),BP73/(Formulas!$A$3*2))),1)*$C73))</f>
        <v>0</v>
      </c>
      <c r="BS73" s="79"/>
      <c r="BT73" s="77"/>
      <c r="BU73" s="77"/>
      <c r="BV73" s="80">
        <f>IF($C73="",ROUND(MIN(1,IF(Input!$A$11="Weekly",BT73/(Formulas!$A$3*1),BT73/(Formulas!$A$3*2))),1),IF(TEXT(ISNUMBER($C73),"#####")="False",ROUND(MIN(1,IF(Input!$A$11="Weekly",BT73/(Formulas!$A$3*1),BT73/(Formulas!$A$3*2))),1),ROUND(MIN(1,IF(Input!$A$11="Weekly",BT73/(Formulas!$A$3*1),BT73/(Formulas!$A$3*2))),1)*$C73))</f>
        <v>0</v>
      </c>
      <c r="BW73" s="79"/>
      <c r="BX73" s="77"/>
      <c r="BY73" s="77"/>
      <c r="BZ73" s="80">
        <f>IF($C73="",ROUND(MIN(1,IF(Input!$A$11="Weekly",BX73/(Formulas!$A$3*1),BX73/(Formulas!$A$3*2))),1),IF(TEXT(ISNUMBER($C73),"#####")="False",ROUND(MIN(1,IF(Input!$A$11="Weekly",BX73/(Formulas!$A$3*1),BX73/(Formulas!$A$3*2))),1),ROUND(MIN(1,IF(Input!$A$11="Weekly",BX73/(Formulas!$A$3*1),BX73/(Formulas!$A$3*2))),1)*$C73))</f>
        <v>0</v>
      </c>
      <c r="CA73" s="79"/>
      <c r="CB73" s="77"/>
      <c r="CC73" s="77"/>
      <c r="CD73" s="80">
        <f>IF($C73="",ROUND(MIN(1,IF(Input!$A$11="Weekly",CB73/(Formulas!$A$3*1),CB73/(Formulas!$A$3*2))),1),IF(TEXT(ISNUMBER($C73),"#####")="False",ROUND(MIN(1,IF(Input!$A$11="Weekly",CB73/(Formulas!$A$3*1),CB73/(Formulas!$A$3*2))),1),ROUND(MIN(1,IF(Input!$A$11="Weekly",CB73/(Formulas!$A$3*1),CB73/(Formulas!$A$3*2))),1)*$C73))</f>
        <v>0</v>
      </c>
      <c r="CE73" s="79"/>
      <c r="CF73" s="77"/>
      <c r="CG73" s="77"/>
      <c r="CH73" s="80">
        <f>IF($C73="",ROUND(MIN(1,IF(Input!$A$11="Weekly",CF73/(Formulas!$A$3*1),CF73/(Formulas!$A$3*2))),1),IF(TEXT(ISNUMBER($C73),"#####")="False",ROUND(MIN(1,IF(Input!$A$11="Weekly",CF73/(Formulas!$A$3*1),CF73/(Formulas!$A$3*2))),1),ROUND(MIN(1,IF(Input!$A$11="Weekly",CF73/(Formulas!$A$3*1),CF73/(Formulas!$A$3*2))),1)*$C73))</f>
        <v>0</v>
      </c>
      <c r="CI73" s="79"/>
      <c r="CJ73" s="77"/>
      <c r="CK73" s="77"/>
      <c r="CL73" s="80">
        <f>IF($C73="",ROUND(MIN(1,IF(Input!$A$11="Weekly",CJ73/(Formulas!$A$3*1),CJ73/(Formulas!$A$3*2))),1),IF(TEXT(ISNUMBER($C73),"#####")="False",ROUND(MIN(1,IF(Input!$A$11="Weekly",CJ73/(Formulas!$A$3*1),CJ73/(Formulas!$A$3*2))),1),ROUND(MIN(1,IF(Input!$A$11="Weekly",CJ73/(Formulas!$A$3*1),CJ73/(Formulas!$A$3*2))),1)*$C73))</f>
        <v>0</v>
      </c>
      <c r="CM73" s="79"/>
      <c r="CN73" s="77"/>
      <c r="CO73" s="77"/>
      <c r="CP73" s="80">
        <f>IF($C73="",ROUND(MIN(1,IF(Input!$A$11="Weekly",CN73/(Formulas!$A$3*1),CN73/(Formulas!$A$3*2))),1),IF(TEXT(ISNUMBER($C73),"#####")="False",ROUND(MIN(1,IF(Input!$A$11="Weekly",CN73/(Formulas!$A$3*1),CN73/(Formulas!$A$3*2))),1),ROUND(MIN(1,IF(Input!$A$11="Weekly",CN73/(Formulas!$A$3*1),CN73/(Formulas!$A$3*2))),1)*$C73))</f>
        <v>0</v>
      </c>
      <c r="CQ73" s="79"/>
      <c r="CR73" s="77"/>
      <c r="CS73" s="77"/>
      <c r="CT73" s="80">
        <f>IF($C73="",ROUND(MIN(1,IF(Input!$A$11="Weekly",CR73/(Formulas!$A$3*1),CR73/(Formulas!$A$3*2))),1),IF(TEXT(ISNUMBER($C73),"#####")="False",ROUND(MIN(1,IF(Input!$A$11="Weekly",CR73/(Formulas!$A$3*1),CR73/(Formulas!$A$3*2))),1),ROUND(MIN(1,IF(Input!$A$11="Weekly",CR73/(Formulas!$A$3*1),CR73/(Formulas!$A$3*2))),1)*$C73))</f>
        <v>0</v>
      </c>
      <c r="CU73" s="79"/>
      <c r="CV73" s="77"/>
      <c r="CW73" s="77"/>
      <c r="CX73" s="80">
        <f>IF($C73="",ROUND(MIN(1,IF(Input!$A$11="Weekly",CV73/(Formulas!$A$3*1),CV73/(Formulas!$A$3*2))),1),IF(TEXT(ISNUMBER($C73),"#####")="False",ROUND(MIN(1,IF(Input!$A$11="Weekly",CV73/(Formulas!$A$3*1),CV73/(Formulas!$A$3*2))),1),ROUND(MIN(1,IF(Input!$A$11="Weekly",CV73/(Formulas!$A$3*1),CV73/(Formulas!$A$3*2))),1)*$C73))</f>
        <v>0</v>
      </c>
      <c r="CY73" s="79"/>
      <c r="CZ73" s="77"/>
      <c r="DA73" s="77"/>
      <c r="DB73" s="80">
        <f>IF($C73="",ROUND(MIN(1,IF(Input!$A$11="Weekly",CZ73/(Formulas!$A$3*1),CZ73/(Formulas!$A$3*2))),1),IF(TEXT(ISNUMBER($C73),"#####")="False",ROUND(MIN(1,IF(Input!$A$11="Weekly",CZ73/(Formulas!$A$3*1),CZ73/(Formulas!$A$3*2))),1),ROUND(MIN(1,IF(Input!$A$11="Weekly",CZ73/(Formulas!$A$3*1),CZ73/(Formulas!$A$3*2))),1)*$C73))</f>
        <v>0</v>
      </c>
      <c r="DC73" s="79"/>
      <c r="DD73" s="77"/>
      <c r="DE73" s="77"/>
      <c r="DF73" s="80">
        <f>IF($C73="",ROUND(MIN(1,IF(Input!$A$11="Weekly",DD73/(Formulas!$A$3*1),DD73/(Formulas!$A$3*2))),1),IF(TEXT(ISNUMBER($C73),"#####")="False",ROUND(MIN(1,IF(Input!$A$11="Weekly",DD73/(Formulas!$A$3*1),DD73/(Formulas!$A$3*2))),1),ROUND(MIN(1,IF(Input!$A$11="Weekly",DD73/(Formulas!$A$3*1),DD73/(Formulas!$A$3*2))),1)*$C73))</f>
        <v>0</v>
      </c>
      <c r="DG73" s="79"/>
      <c r="DH73" s="77"/>
      <c r="DI73" s="77"/>
      <c r="DJ73" s="80">
        <f>IF($C73="",ROUND(MIN(1,IF(Input!$A$11="Weekly",DH73/(Formulas!$A$3*1),DH73/(Formulas!$A$3*2))),1),IF(TEXT(ISNUMBER($C73),"#####")="False",ROUND(MIN(1,IF(Input!$A$11="Weekly",DH73/(Formulas!$A$3*1),DH73/(Formulas!$A$3*2))),1),ROUND(MIN(1,IF(Input!$A$11="Weekly",DH73/(Formulas!$A$3*1),DH73/(Formulas!$A$3*2))),1)*$C73))</f>
        <v>0</v>
      </c>
      <c r="DK73" s="79"/>
      <c r="DL73" s="77"/>
      <c r="DM73" s="77"/>
      <c r="DN73" s="80">
        <f>IF($C73="",ROUND(MIN(1,IF(Input!$A$11="Weekly",DL73/(Formulas!$A$3*1),DL73/(Formulas!$A$3*2))),1),IF(TEXT(ISNUMBER($C73),"#####")="False",ROUND(MIN(1,IF(Input!$A$11="Weekly",DL73/(Formulas!$A$3*1),DL73/(Formulas!$A$3*2))),1),ROUND(MIN(1,IF(Input!$A$11="Weekly",DL73/(Formulas!$A$3*1),DL73/(Formulas!$A$3*2))),1)*$C73))</f>
        <v>0</v>
      </c>
      <c r="DO73" s="79"/>
      <c r="DP73" s="77"/>
      <c r="DQ73" s="77"/>
      <c r="DR73" s="80">
        <f>IF($C73="",ROUND(MIN(1,IF(Input!$A$11="Weekly",DP73/(Formulas!$A$3*1),DP73/(Formulas!$A$3*2))),1),IF(TEXT(ISNUMBER($C73),"#####")="False",ROUND(MIN(1,IF(Input!$A$11="Weekly",DP73/(Formulas!$A$3*1),DP73/(Formulas!$A$3*2))),1),ROUND(MIN(1,IF(Input!$A$11="Weekly",DP73/(Formulas!$A$3*1),DP73/(Formulas!$A$3*2))),1)*$C73))</f>
        <v>0</v>
      </c>
      <c r="DS73" s="79"/>
      <c r="DT73" s="77"/>
      <c r="DU73" s="77"/>
      <c r="DV73" s="80">
        <f>IF($C73="",ROUND(MIN(1,IF(Input!$A$11="Weekly",DT73/(Formulas!$A$3*1),DT73/(Formulas!$A$3*2))),1),IF(TEXT(ISNUMBER($C73),"#####")="False",ROUND(MIN(1,IF(Input!$A$11="Weekly",DT73/(Formulas!$A$3*1),DT73/(Formulas!$A$3*2))),1),ROUND(MIN(1,IF(Input!$A$11="Weekly",DT73/(Formulas!$A$3*1),DT73/(Formulas!$A$3*2))),1)*$C73))</f>
        <v>0</v>
      </c>
      <c r="DW73" s="79"/>
      <c r="DX73" s="77"/>
      <c r="DY73" s="77"/>
      <c r="DZ73" s="80">
        <f>IF($C73="",ROUND(MIN(1,IF(Input!$A$11="Weekly",DX73/(Formulas!$A$3*1),DX73/(Formulas!$A$3*2))),1),IF(TEXT(ISNUMBER($C73),"#####")="False",ROUND(MIN(1,IF(Input!$A$11="Weekly",DX73/(Formulas!$A$3*1),DX73/(Formulas!$A$3*2))),1),ROUND(MIN(1,IF(Input!$A$11="Weekly",DX73/(Formulas!$A$3*1),DX73/(Formulas!$A$3*2))),1)*$C73))</f>
        <v>0</v>
      </c>
      <c r="EA73" s="79"/>
      <c r="EB73" s="77"/>
      <c r="EC73" s="77"/>
      <c r="ED73" s="80">
        <f>IF($C73="",ROUND(MIN(1,IF(Input!$A$11="Weekly",EB73/(Formulas!$A$3*1),EB73/(Formulas!$A$3*2))),1),IF(TEXT(ISNUMBER($C73),"#####")="False",ROUND(MIN(1,IF(Input!$A$11="Weekly",EB73/(Formulas!$A$3*1),EB73/(Formulas!$A$3*2))),1),ROUND(MIN(1,IF(Input!$A$11="Weekly",EB73/(Formulas!$A$3*1),EB73/(Formulas!$A$3*2))),1)*$C73))</f>
        <v>0</v>
      </c>
      <c r="EE73" s="79"/>
      <c r="EF73" s="77"/>
      <c r="EG73" s="77"/>
      <c r="EH73" s="80">
        <f>IF($C73="",ROUND(MIN(1,IF(Input!$A$11="Weekly",EF73/(Formulas!$A$3*1),EF73/(Formulas!$A$3*2))),1),IF(TEXT(ISNUMBER($C73),"#####")="False",ROUND(MIN(1,IF(Input!$A$11="Weekly",EF73/(Formulas!$A$3*1),EF73/(Formulas!$A$3*2))),1),ROUND(MIN(1,IF(Input!$A$11="Weekly",EF73/(Formulas!$A$3*1),EF73/(Formulas!$A$3*2))),1)*$C73))</f>
        <v>0</v>
      </c>
      <c r="EI73" s="79"/>
      <c r="EJ73" s="77"/>
      <c r="EK73" s="77"/>
      <c r="EL73" s="80">
        <f>IF($C73="",ROUND(MIN(1,IF(Input!$A$11="Weekly",EJ73/(Formulas!$A$3*1),EJ73/(Formulas!$A$3*2))),1),IF(TEXT(ISNUMBER($C73),"#####")="False",ROUND(MIN(1,IF(Input!$A$11="Weekly",EJ73/(Formulas!$A$3*1),EJ73/(Formulas!$A$3*2))),1),ROUND(MIN(1,IF(Input!$A$11="Weekly",EJ73/(Formulas!$A$3*1),EJ73/(Formulas!$A$3*2))),1)*$C73))</f>
        <v>0</v>
      </c>
      <c r="EM73" s="79"/>
      <c r="EN73" s="77"/>
      <c r="EO73" s="77"/>
      <c r="EP73" s="80">
        <f>IF($C73="",ROUND(MIN(1,IF(Input!$A$11="Weekly",EN73/(Formulas!$A$3*1),EN73/(Formulas!$A$3*2))),1),IF(TEXT(ISNUMBER($C73),"#####")="False",ROUND(MIN(1,IF(Input!$A$11="Weekly",EN73/(Formulas!$A$3*1),EN73/(Formulas!$A$3*2))),1),ROUND(MIN(1,IF(Input!$A$11="Weekly",EN73/(Formulas!$A$3*1),EN73/(Formulas!$A$3*2))),1)*$C73))</f>
        <v>0</v>
      </c>
      <c r="EQ73" s="79"/>
      <c r="ER73" s="77"/>
      <c r="ES73" s="77"/>
      <c r="ET73" s="80">
        <f>IF($C73="",ROUND(MIN(1,IF(Input!$A$11="Weekly",ER73/(Formulas!$A$3*1),ER73/(Formulas!$A$3*2))),1),IF(TEXT(ISNUMBER($C73),"#####")="False",ROUND(MIN(1,IF(Input!$A$11="Weekly",ER73/(Formulas!$A$3*1),ER73/(Formulas!$A$3*2))),1),ROUND(MIN(1,IF(Input!$A$11="Weekly",ER73/(Formulas!$A$3*1),ER73/(Formulas!$A$3*2))),1)*$C73))</f>
        <v>0</v>
      </c>
      <c r="EU73" s="79"/>
      <c r="EV73" s="77"/>
      <c r="EW73" s="77"/>
      <c r="EX73" s="80">
        <f>IF($C73="",ROUND(MIN(1,IF(Input!$A$11="Weekly",EV73/(Formulas!$A$3*1),EV73/(Formulas!$A$3*2))),1),IF(TEXT(ISNUMBER($C73),"#####")="False",ROUND(MIN(1,IF(Input!$A$11="Weekly",EV73/(Formulas!$A$3*1),EV73/(Formulas!$A$3*2))),1),ROUND(MIN(1,IF(Input!$A$11="Weekly",EV73/(Formulas!$A$3*1),EV73/(Formulas!$A$3*2))),1)*$C73))</f>
        <v>0</v>
      </c>
      <c r="EY73" s="79"/>
      <c r="EZ73" s="77"/>
      <c r="FA73" s="77"/>
      <c r="FB73" s="80">
        <f>IF($C73="",ROUND(MIN(1,IF(Input!$A$11="Weekly",EZ73/(Formulas!$A$3*1),EZ73/(Formulas!$A$3*2))),1),IF(TEXT(ISNUMBER($C73),"#####")="False",ROUND(MIN(1,IF(Input!$A$11="Weekly",EZ73/(Formulas!$A$3*1),EZ73/(Formulas!$A$3*2))),1),ROUND(MIN(1,IF(Input!$A$11="Weekly",EZ73/(Formulas!$A$3*1),EZ73/(Formulas!$A$3*2))),1)*$C73))</f>
        <v>0</v>
      </c>
      <c r="FC73" s="79"/>
      <c r="FD73" s="77"/>
      <c r="FE73" s="77"/>
      <c r="FF73" s="80">
        <f>IF($C73="",ROUND(MIN(1,IF(Input!$A$11="Weekly",FD73/(Formulas!$A$3*1),FD73/(Formulas!$A$3*2))),1),IF(TEXT(ISNUMBER($C73),"#####")="False",ROUND(MIN(1,IF(Input!$A$11="Weekly",FD73/(Formulas!$A$3*1),FD73/(Formulas!$A$3*2))),1),ROUND(MIN(1,IF(Input!$A$11="Weekly",FD73/(Formulas!$A$3*1),FD73/(Formulas!$A$3*2))),1)*$C73))</f>
        <v>0</v>
      </c>
      <c r="FG73" s="79"/>
      <c r="FH73" s="77"/>
      <c r="FI73" s="77"/>
      <c r="FJ73" s="80">
        <f>IF($C73="",ROUND(MIN(1,IF(Input!$A$11="Weekly",FH73/(Formulas!$A$3*1),FH73/(Formulas!$A$3*2))),1),IF(TEXT(ISNUMBER($C73),"#####")="False",ROUND(MIN(1,IF(Input!$A$11="Weekly",FH73/(Formulas!$A$3*1),FH73/(Formulas!$A$3*2))),1),ROUND(MIN(1,IF(Input!$A$11="Weekly",FH73/(Formulas!$A$3*1),FH73/(Formulas!$A$3*2))),1)*$C73))</f>
        <v>0</v>
      </c>
      <c r="FK73" s="79"/>
      <c r="FL73" s="77"/>
      <c r="FM73" s="77"/>
      <c r="FN73" s="80">
        <f>IF($C73="",ROUND(MIN(1,IF(Input!$A$11="Weekly",FL73/(Formulas!$A$3*1),FL73/(Formulas!$A$3*2))),1),IF(TEXT(ISNUMBER($C73),"#####")="False",ROUND(MIN(1,IF(Input!$A$11="Weekly",FL73/(Formulas!$A$3*1),FL73/(Formulas!$A$3*2))),1),ROUND(MIN(1,IF(Input!$A$11="Weekly",FL73/(Formulas!$A$3*1),FL73/(Formulas!$A$3*2))),1)*$C73))</f>
        <v>0</v>
      </c>
      <c r="FO73" s="79"/>
      <c r="FP73" s="77"/>
      <c r="FQ73" s="77"/>
      <c r="FR73" s="80">
        <f>IF($C73="",ROUND(MIN(1,IF(Input!$A$11="Weekly",FP73/(Formulas!$A$3*1),FP73/(Formulas!$A$3*2))),1),IF(TEXT(ISNUMBER($C73),"#####")="False",ROUND(MIN(1,IF(Input!$A$11="Weekly",FP73/(Formulas!$A$3*1),FP73/(Formulas!$A$3*2))),1),ROUND(MIN(1,IF(Input!$A$11="Weekly",FP73/(Formulas!$A$3*1),FP73/(Formulas!$A$3*2))),1)*$C73))</f>
        <v>0</v>
      </c>
      <c r="FS73" s="79"/>
      <c r="FT73" s="77"/>
      <c r="FU73" s="77"/>
      <c r="FV73" s="80">
        <f>IF($C73="",ROUND(MIN(1,IF(Input!$A$11="Weekly",FT73/(Formulas!$A$3*1),FT73/(Formulas!$A$3*2))),1),IF(TEXT(ISNUMBER($C73),"#####")="False",ROUND(MIN(1,IF(Input!$A$11="Weekly",FT73/(Formulas!$A$3*1),FT73/(Formulas!$A$3*2))),1),ROUND(MIN(1,IF(Input!$A$11="Weekly",FT73/(Formulas!$A$3*1),FT73/(Formulas!$A$3*2))),1)*$C73))</f>
        <v>0</v>
      </c>
      <c r="FW73" s="79"/>
      <c r="FX73" s="77"/>
      <c r="FY73" s="77"/>
      <c r="FZ73" s="80">
        <f>IF($C73="",ROUND(MIN(1,IF(Input!$A$11="Weekly",FX73/(Formulas!$A$3*1),FX73/(Formulas!$A$3*2))),1),IF(TEXT(ISNUMBER($C73),"#####")="False",ROUND(MIN(1,IF(Input!$A$11="Weekly",FX73/(Formulas!$A$3*1),FX73/(Formulas!$A$3*2))),1),ROUND(MIN(1,IF(Input!$A$11="Weekly",FX73/(Formulas!$A$3*1),FX73/(Formulas!$A$3*2))),1)*$C73))</f>
        <v>0</v>
      </c>
      <c r="GA73" s="79"/>
      <c r="GB73" s="77"/>
      <c r="GC73" s="77"/>
      <c r="GD73" s="80">
        <f>IF($C73="",ROUND(MIN(1,IF(Input!$A$11="Weekly",GB73/(Formulas!$A$3*1),GB73/(Formulas!$A$3*2))),1),IF(TEXT(ISNUMBER($C73),"#####")="False",ROUND(MIN(1,IF(Input!$A$11="Weekly",GB73/(Formulas!$A$3*1),GB73/(Formulas!$A$3*2))),1),ROUND(MIN(1,IF(Input!$A$11="Weekly",GB73/(Formulas!$A$3*1),GB73/(Formulas!$A$3*2))),1)*$C73))</f>
        <v>0</v>
      </c>
      <c r="GE73" s="79"/>
      <c r="GF73" s="77"/>
      <c r="GG73" s="77"/>
      <c r="GH73" s="80">
        <f>IF($C73="",ROUND(MIN(1,IF(Input!$A$11="Weekly",GF73/(Formulas!$A$3*1),GF73/(Formulas!$A$3*2))),1),IF(TEXT(ISNUMBER($C73),"#####")="False",ROUND(MIN(1,IF(Input!$A$11="Weekly",GF73/(Formulas!$A$3*1),GF73/(Formulas!$A$3*2))),1),ROUND(MIN(1,IF(Input!$A$11="Weekly",GF73/(Formulas!$A$3*1),GF73/(Formulas!$A$3*2))),1)*$C73))</f>
        <v>0</v>
      </c>
      <c r="GI73" s="79"/>
      <c r="GJ73" s="77"/>
      <c r="GK73" s="77"/>
      <c r="GL73" s="80">
        <f>IF($C73="",ROUND(MIN(1,IF(Input!$A$11="Weekly",GJ73/(Formulas!$A$3*1),GJ73/(Formulas!$A$3*2))),1),IF(TEXT(ISNUMBER($C73),"#####")="False",ROUND(MIN(1,IF(Input!$A$11="Weekly",GJ73/(Formulas!$A$3*1),GJ73/(Formulas!$A$3*2))),1),ROUND(MIN(1,IF(Input!$A$11="Weekly",GJ73/(Formulas!$A$3*1),GJ73/(Formulas!$A$3*2))),1)*$C73))</f>
        <v>0</v>
      </c>
      <c r="GM73" s="79"/>
      <c r="GN73" s="77"/>
      <c r="GO73" s="77"/>
      <c r="GP73" s="80">
        <f>IF($C73="",ROUND(MIN(1,IF(Input!$A$11="Weekly",GN73/(Formulas!$A$3*1),GN73/(Formulas!$A$3*2))),1),IF(TEXT(ISNUMBER($C73),"#####")="False",ROUND(MIN(1,IF(Input!$A$11="Weekly",GN73/(Formulas!$A$3*1),GN73/(Formulas!$A$3*2))),1),ROUND(MIN(1,IF(Input!$A$11="Weekly",GN73/(Formulas!$A$3*1),GN73/(Formulas!$A$3*2))),1)*$C73))</f>
        <v>0</v>
      </c>
      <c r="GQ73" s="79"/>
      <c r="GR73" s="77"/>
      <c r="GS73" s="77"/>
      <c r="GT73" s="80">
        <f>IF($C73="",ROUND(MIN(1,IF(Input!$A$11="Weekly",GR73/(Formulas!$A$3*1),GR73/(Formulas!$A$3*2))),1),IF(TEXT(ISNUMBER($C73),"#####")="False",ROUND(MIN(1,IF(Input!$A$11="Weekly",GR73/(Formulas!$A$3*1),GR73/(Formulas!$A$3*2))),1),ROUND(MIN(1,IF(Input!$A$11="Weekly",GR73/(Formulas!$A$3*1),GR73/(Formulas!$A$3*2))),1)*$C73))</f>
        <v>0</v>
      </c>
      <c r="GU73" s="79"/>
      <c r="GV73" s="77"/>
      <c r="GW73" s="77"/>
      <c r="GX73" s="80">
        <f>IF($C73="",ROUND(MIN(1,IF(Input!$A$11="Weekly",GV73/(Formulas!$A$3*1),GV73/(Formulas!$A$3*2))),1),IF(TEXT(ISNUMBER($C73),"#####")="False",ROUND(MIN(1,IF(Input!$A$11="Weekly",GV73/(Formulas!$A$3*1),GV73/(Formulas!$A$3*2))),1),ROUND(MIN(1,IF(Input!$A$11="Weekly",GV73/(Formulas!$A$3*1),GV73/(Formulas!$A$3*2))),1)*$C73))</f>
        <v>0</v>
      </c>
      <c r="GY73" s="79"/>
      <c r="GZ73" s="77"/>
      <c r="HA73" s="77"/>
      <c r="HB73" s="80">
        <f>IF($C73="",ROUND(MIN(1,IF(Input!$A$11="Weekly",GZ73/(Formulas!$A$3*1),GZ73/(Formulas!$A$3*2))),1),IF(TEXT(ISNUMBER($C73),"#####")="False",ROUND(MIN(1,IF(Input!$A$11="Weekly",GZ73/(Formulas!$A$3*1),GZ73/(Formulas!$A$3*2))),1),ROUND(MIN(1,IF(Input!$A$11="Weekly",GZ73/(Formulas!$A$3*1),GZ73/(Formulas!$A$3*2))),1)*$C73))</f>
        <v>0</v>
      </c>
      <c r="HC73" s="79"/>
      <c r="HD73" s="77"/>
      <c r="HE73" s="77"/>
      <c r="HF73" s="80">
        <f>IF($C73="",ROUND(MIN(1,IF(Input!$A$11="Weekly",HD73/(Formulas!$A$3*1),HD73/(Formulas!$A$3*2))),1),IF(TEXT(ISNUMBER($C73),"#####")="False",ROUND(MIN(1,IF(Input!$A$11="Weekly",HD73/(Formulas!$A$3*1),HD73/(Formulas!$A$3*2))),1),ROUND(MIN(1,IF(Input!$A$11="Weekly",HD73/(Formulas!$A$3*1),HD73/(Formulas!$A$3*2))),1)*$C73))</f>
        <v>0</v>
      </c>
      <c r="HG73" s="79"/>
      <c r="HH73" s="35"/>
      <c r="HI73" s="35">
        <f t="shared" si="57"/>
        <v>0</v>
      </c>
      <c r="HJ73" s="35"/>
      <c r="HK73" s="35">
        <f t="shared" si="58"/>
        <v>0</v>
      </c>
      <c r="HL73" s="35"/>
      <c r="HM73" s="35">
        <f t="shared" si="59"/>
        <v>0</v>
      </c>
      <c r="HN73" s="35"/>
      <c r="HO73" s="35">
        <f t="shared" si="60"/>
        <v>0</v>
      </c>
      <c r="HP73" s="35"/>
      <c r="HQ73" s="35"/>
      <c r="HR73" s="35"/>
      <c r="HS73" s="35"/>
      <c r="HT73" s="35"/>
    </row>
    <row r="74" spans="1:228" x14ac:dyDescent="0.25">
      <c r="B74" s="74"/>
      <c r="D74" s="77"/>
      <c r="E74" s="77"/>
      <c r="F74" s="80">
        <f>IF($C74="",ROUND(MIN(1,IF(Input!$A$11="Weekly",D74/(Formulas!$A$3*1),D74/(Formulas!$A$3*2))),1),IF(TEXT(ISNUMBER($C74),"#####")="False",ROUND(MIN(1,IF(Input!$A$11="Weekly",D74/(Formulas!$A$3*1),D74/(Formulas!$A$3*2))),1),ROUND(MIN(1,IF(Input!$A$11="Weekly",D74/(Formulas!$A$3*1),D74/(Formulas!$A$3*2))),1)*$C74))</f>
        <v>0</v>
      </c>
      <c r="G74" s="101"/>
      <c r="H74" s="77"/>
      <c r="I74" s="77"/>
      <c r="J74" s="80">
        <f>IF($C74="",ROUND(MIN(1,IF(Input!$A$11="Weekly",H74/(Formulas!$A$3*1),H74/(Formulas!$A$3*2))),1),IF(TEXT(ISNUMBER($C74),"#####")="False",ROUND(MIN(1,IF(Input!$A$11="Weekly",H74/(Formulas!$A$3*1),H74/(Formulas!$A$3*2))),1),ROUND(MIN(1,IF(Input!$A$11="Weekly",H74/(Formulas!$A$3*1),H74/(Formulas!$A$3*2))),1)*$C74))</f>
        <v>0</v>
      </c>
      <c r="K74" s="101"/>
      <c r="L74" s="77"/>
      <c r="M74" s="77"/>
      <c r="N74" s="80">
        <f>IF($C74="",ROUND(MIN(1,IF(Input!$A$11="Weekly",L74/(Formulas!$A$3*1),L74/(Formulas!$A$3*2))),1),IF(TEXT(ISNUMBER($C74),"#####")="False",ROUND(MIN(1,IF(Input!$A$11="Weekly",L74/(Formulas!$A$3*1),L74/(Formulas!$A$3*2))),1),ROUND(MIN(1,IF(Input!$A$11="Weekly",L74/(Formulas!$A$3*1),L74/(Formulas!$A$3*2))),1)*$C74))</f>
        <v>0</v>
      </c>
      <c r="O74" s="101"/>
      <c r="P74" s="77"/>
      <c r="Q74" s="77"/>
      <c r="R74" s="80">
        <f>IF($C74="",ROUND(MIN(1,IF(Input!$A$11="Weekly",P74/(Formulas!$A$3*1),P74/(Formulas!$A$3*2))),1),IF(TEXT(ISNUMBER($C74),"#####")="False",ROUND(MIN(1,IF(Input!$A$11="Weekly",P74/(Formulas!$A$3*1),P74/(Formulas!$A$3*2))),1),ROUND(MIN(1,IF(Input!$A$11="Weekly",P74/(Formulas!$A$3*1),P74/(Formulas!$A$3*2))),1)*$C74))</f>
        <v>0</v>
      </c>
      <c r="S74" s="101"/>
      <c r="T74" s="77"/>
      <c r="U74" s="77"/>
      <c r="V74" s="80">
        <f>IF($C74="",ROUND(MIN(1,IF(Input!$A$11="Weekly",T74/(Formulas!$A$3*1),T74/(Formulas!$A$3*2))),1),IF(TEXT(ISNUMBER($C74),"#####")="False",ROUND(MIN(1,IF(Input!$A$11="Weekly",T74/(Formulas!$A$3*1),T74/(Formulas!$A$3*2))),1),ROUND(MIN(1,IF(Input!$A$11="Weekly",T74/(Formulas!$A$3*1),T74/(Formulas!$A$3*2))),1)*$C74))</f>
        <v>0</v>
      </c>
      <c r="W74" s="79"/>
      <c r="X74" s="77"/>
      <c r="Y74" s="77"/>
      <c r="Z74" s="80">
        <f>IF($C74="",ROUND(MIN(1,IF(Input!$A$11="Weekly",X74/(Formulas!$A$3*1),X74/(Formulas!$A$3*2))),1),IF(TEXT(ISNUMBER($C74),"#####")="False",ROUND(MIN(1,IF(Input!$A$11="Weekly",X74/(Formulas!$A$3*1),X74/(Formulas!$A$3*2))),1),ROUND(MIN(1,IF(Input!$A$11="Weekly",X74/(Formulas!$A$3*1),X74/(Formulas!$A$3*2))),1)*$C74))</f>
        <v>0</v>
      </c>
      <c r="AA74" s="101"/>
      <c r="AB74" s="77"/>
      <c r="AC74" s="77"/>
      <c r="AD74" s="80">
        <f>IF($C74="",ROUND(MIN(1,IF(Input!$A$11="Weekly",AB74/(Formulas!$A$3*1),AB74/(Formulas!$A$3*2))),1),IF(TEXT(ISNUMBER($C74),"#####")="False",ROUND(MIN(1,IF(Input!$A$11="Weekly",AB74/(Formulas!$A$3*1),AB74/(Formulas!$A$3*2))),1),ROUND(MIN(1,IF(Input!$A$11="Weekly",AB74/(Formulas!$A$3*1),AB74/(Formulas!$A$3*2))),1)*$C74))</f>
        <v>0</v>
      </c>
      <c r="AE74" s="101"/>
      <c r="AF74" s="77"/>
      <c r="AG74" s="77"/>
      <c r="AH74" s="80">
        <f>IF($C74="",ROUND(MIN(1,IF(Input!$A$11="Weekly",AF74/(Formulas!$A$3*1),AF74/(Formulas!$A$3*2))),1),IF(TEXT(ISNUMBER($C74),"#####")="False",ROUND(MIN(1,IF(Input!$A$11="Weekly",AF74/(Formulas!$A$3*1),AF74/(Formulas!$A$3*2))),1),ROUND(MIN(1,IF(Input!$A$11="Weekly",AF74/(Formulas!$A$3*1),AF74/(Formulas!$A$3*2))),1)*$C74))</f>
        <v>0</v>
      </c>
      <c r="AI74" s="101"/>
      <c r="AJ74" s="77"/>
      <c r="AK74" s="77"/>
      <c r="AL74" s="80">
        <f>IF($C74="",ROUND(MIN(1,IF(Input!$A$11="Weekly",AJ74/(Formulas!$A$3*1),AJ74/(Formulas!$A$3*2))),1),IF(TEXT(ISNUMBER($C74),"#####")="False",ROUND(MIN(1,IF(Input!$A$11="Weekly",AJ74/(Formulas!$A$3*1),AJ74/(Formulas!$A$3*2))),1),ROUND(MIN(1,IF(Input!$A$11="Weekly",AJ74/(Formulas!$A$3*1),AJ74/(Formulas!$A$3*2))),1)*$C74))</f>
        <v>0</v>
      </c>
      <c r="AM74" s="79"/>
      <c r="AN74" s="77"/>
      <c r="AO74" s="77"/>
      <c r="AP74" s="80">
        <f>IF($C74="",ROUND(MIN(1,IF(Input!$A$11="Weekly",AN74/(Formulas!$A$3*1),AN74/(Formulas!$A$3*2))),1),IF(TEXT(ISNUMBER($C74),"#####")="False",ROUND(MIN(1,IF(Input!$A$11="Weekly",AN74/(Formulas!$A$3*1),AN74/(Formulas!$A$3*2))),1),ROUND(MIN(1,IF(Input!$A$11="Weekly",AN74/(Formulas!$A$3*1),AN74/(Formulas!$A$3*2))),1)*$C74))</f>
        <v>0</v>
      </c>
      <c r="AQ74" s="79"/>
      <c r="AR74" s="77"/>
      <c r="AS74" s="77"/>
      <c r="AT74" s="80">
        <f>IF($C74="",ROUND(MIN(1,IF(Input!$A$11="Weekly",AR74/(Formulas!$A$3*1),AR74/(Formulas!$A$3*2))),1),IF(TEXT(ISNUMBER($C74),"#####")="False",ROUND(MIN(1,IF(Input!$A$11="Weekly",AR74/(Formulas!$A$3*1),AR74/(Formulas!$A$3*2))),1),ROUND(MIN(1,IF(Input!$A$11="Weekly",AR74/(Formulas!$A$3*1),AR74/(Formulas!$A$3*2))),1)*$C74))</f>
        <v>0</v>
      </c>
      <c r="AU74" s="79"/>
      <c r="AV74" s="77"/>
      <c r="AW74" s="77"/>
      <c r="AX74" s="80">
        <f>IF($C74="",ROUND(MIN(1,IF(Input!$A$11="Weekly",AV74/(Formulas!$A$3*1),AV74/(Formulas!$A$3*2))),1),IF(TEXT(ISNUMBER($C74),"#####")="False",ROUND(MIN(1,IF(Input!$A$11="Weekly",AV74/(Formulas!$A$3*1),AV74/(Formulas!$A$3*2))),1),ROUND(MIN(1,IF(Input!$A$11="Weekly",AV74/(Formulas!$A$3*1),AV74/(Formulas!$A$3*2))),1)*$C74))</f>
        <v>0</v>
      </c>
      <c r="AY74" s="79"/>
      <c r="AZ74" s="77"/>
      <c r="BA74" s="77"/>
      <c r="BB74" s="80">
        <f>IF($C74="",ROUND(MIN(1,IF(Input!$A$11="Weekly",AZ74/(Formulas!$A$3*1),AZ74/(Formulas!$A$3*2))),1),IF(TEXT(ISNUMBER($C74),"#####")="False",ROUND(MIN(1,IF(Input!$A$11="Weekly",AZ74/(Formulas!$A$3*1),AZ74/(Formulas!$A$3*2))),1),ROUND(MIN(1,IF(Input!$A$11="Weekly",AZ74/(Formulas!$A$3*1),AZ74/(Formulas!$A$3*2))),1)*$C74))</f>
        <v>0</v>
      </c>
      <c r="BC74" s="79"/>
      <c r="BD74" s="77"/>
      <c r="BE74" s="77"/>
      <c r="BF74" s="80">
        <f>IF($C74="",ROUND(MIN(1,IF(Input!$A$11="Weekly",BD74/(Formulas!$A$3*1),BD74/(Formulas!$A$3*2))),1),IF(TEXT(ISNUMBER($C74),"#####")="False",ROUND(MIN(1,IF(Input!$A$11="Weekly",BD74/(Formulas!$A$3*1),BD74/(Formulas!$A$3*2))),1),ROUND(MIN(1,IF(Input!$A$11="Weekly",BD74/(Formulas!$A$3*1),BD74/(Formulas!$A$3*2))),1)*$C74))</f>
        <v>0</v>
      </c>
      <c r="BG74" s="79"/>
      <c r="BH74" s="77"/>
      <c r="BI74" s="77"/>
      <c r="BJ74" s="80">
        <f>IF($C74="",ROUND(MIN(1,IF(Input!$A$11="Weekly",BH74/(Formulas!$A$3*1),BH74/(Formulas!$A$3*2))),1),IF(TEXT(ISNUMBER($C74),"#####")="False",ROUND(MIN(1,IF(Input!$A$11="Weekly",BH74/(Formulas!$A$3*1),BH74/(Formulas!$A$3*2))),1),ROUND(MIN(1,IF(Input!$A$11="Weekly",BH74/(Formulas!$A$3*1),BH74/(Formulas!$A$3*2))),1)*$C74))</f>
        <v>0</v>
      </c>
      <c r="BK74" s="79"/>
      <c r="BL74" s="77"/>
      <c r="BM74" s="77"/>
      <c r="BN74" s="80">
        <f>IF($C74="",ROUND(MIN(1,IF(Input!$A$11="Weekly",BL74/(Formulas!$A$3*1),BL74/(Formulas!$A$3*2))),1),IF(TEXT(ISNUMBER($C74),"#####")="False",ROUND(MIN(1,IF(Input!$A$11="Weekly",BL74/(Formulas!$A$3*1),BL74/(Formulas!$A$3*2))),1),ROUND(MIN(1,IF(Input!$A$11="Weekly",BL74/(Formulas!$A$3*1),BL74/(Formulas!$A$3*2))),1)*$C74))</f>
        <v>0</v>
      </c>
      <c r="BO74" s="79"/>
      <c r="BP74" s="77"/>
      <c r="BQ74" s="77"/>
      <c r="BR74" s="80">
        <f>IF($C74="",ROUND(MIN(1,IF(Input!$A$11="Weekly",BP74/(Formulas!$A$3*1),BP74/(Formulas!$A$3*2))),1),IF(TEXT(ISNUMBER($C74),"#####")="False",ROUND(MIN(1,IF(Input!$A$11="Weekly",BP74/(Formulas!$A$3*1),BP74/(Formulas!$A$3*2))),1),ROUND(MIN(1,IF(Input!$A$11="Weekly",BP74/(Formulas!$A$3*1),BP74/(Formulas!$A$3*2))),1)*$C74))</f>
        <v>0</v>
      </c>
      <c r="BS74" s="79"/>
      <c r="BT74" s="77"/>
      <c r="BU74" s="77"/>
      <c r="BV74" s="80">
        <f>IF($C74="",ROUND(MIN(1,IF(Input!$A$11="Weekly",BT74/(Formulas!$A$3*1),BT74/(Formulas!$A$3*2))),1),IF(TEXT(ISNUMBER($C74),"#####")="False",ROUND(MIN(1,IF(Input!$A$11="Weekly",BT74/(Formulas!$A$3*1),BT74/(Formulas!$A$3*2))),1),ROUND(MIN(1,IF(Input!$A$11="Weekly",BT74/(Formulas!$A$3*1),BT74/(Formulas!$A$3*2))),1)*$C74))</f>
        <v>0</v>
      </c>
      <c r="BW74" s="79"/>
      <c r="BX74" s="77"/>
      <c r="BY74" s="77"/>
      <c r="BZ74" s="80">
        <f>IF($C74="",ROUND(MIN(1,IF(Input!$A$11="Weekly",BX74/(Formulas!$A$3*1),BX74/(Formulas!$A$3*2))),1),IF(TEXT(ISNUMBER($C74),"#####")="False",ROUND(MIN(1,IF(Input!$A$11="Weekly",BX74/(Formulas!$A$3*1),BX74/(Formulas!$A$3*2))),1),ROUND(MIN(1,IF(Input!$A$11="Weekly",BX74/(Formulas!$A$3*1),BX74/(Formulas!$A$3*2))),1)*$C74))</f>
        <v>0</v>
      </c>
      <c r="CA74" s="79"/>
      <c r="CB74" s="77"/>
      <c r="CC74" s="77"/>
      <c r="CD74" s="80">
        <f>IF($C74="",ROUND(MIN(1,IF(Input!$A$11="Weekly",CB74/(Formulas!$A$3*1),CB74/(Formulas!$A$3*2))),1),IF(TEXT(ISNUMBER($C74),"#####")="False",ROUND(MIN(1,IF(Input!$A$11="Weekly",CB74/(Formulas!$A$3*1),CB74/(Formulas!$A$3*2))),1),ROUND(MIN(1,IF(Input!$A$11="Weekly",CB74/(Formulas!$A$3*1),CB74/(Formulas!$A$3*2))),1)*$C74))</f>
        <v>0</v>
      </c>
      <c r="CE74" s="79"/>
      <c r="CF74" s="77"/>
      <c r="CG74" s="77"/>
      <c r="CH74" s="80">
        <f>IF($C74="",ROUND(MIN(1,IF(Input!$A$11="Weekly",CF74/(Formulas!$A$3*1),CF74/(Formulas!$A$3*2))),1),IF(TEXT(ISNUMBER($C74),"#####")="False",ROUND(MIN(1,IF(Input!$A$11="Weekly",CF74/(Formulas!$A$3*1),CF74/(Formulas!$A$3*2))),1),ROUND(MIN(1,IF(Input!$A$11="Weekly",CF74/(Formulas!$A$3*1),CF74/(Formulas!$A$3*2))),1)*$C74))</f>
        <v>0</v>
      </c>
      <c r="CI74" s="79"/>
      <c r="CJ74" s="77"/>
      <c r="CK74" s="77"/>
      <c r="CL74" s="80">
        <f>IF($C74="",ROUND(MIN(1,IF(Input!$A$11="Weekly",CJ74/(Formulas!$A$3*1),CJ74/(Formulas!$A$3*2))),1),IF(TEXT(ISNUMBER($C74),"#####")="False",ROUND(MIN(1,IF(Input!$A$11="Weekly",CJ74/(Formulas!$A$3*1),CJ74/(Formulas!$A$3*2))),1),ROUND(MIN(1,IF(Input!$A$11="Weekly",CJ74/(Formulas!$A$3*1),CJ74/(Formulas!$A$3*2))),1)*$C74))</f>
        <v>0</v>
      </c>
      <c r="CM74" s="79"/>
      <c r="CN74" s="77"/>
      <c r="CO74" s="77"/>
      <c r="CP74" s="80">
        <f>IF($C74="",ROUND(MIN(1,IF(Input!$A$11="Weekly",CN74/(Formulas!$A$3*1),CN74/(Formulas!$A$3*2))),1),IF(TEXT(ISNUMBER($C74),"#####")="False",ROUND(MIN(1,IF(Input!$A$11="Weekly",CN74/(Formulas!$A$3*1),CN74/(Formulas!$A$3*2))),1),ROUND(MIN(1,IF(Input!$A$11="Weekly",CN74/(Formulas!$A$3*1),CN74/(Formulas!$A$3*2))),1)*$C74))</f>
        <v>0</v>
      </c>
      <c r="CQ74" s="79"/>
      <c r="CR74" s="77"/>
      <c r="CS74" s="77"/>
      <c r="CT74" s="80">
        <f>IF($C74="",ROUND(MIN(1,IF(Input!$A$11="Weekly",CR74/(Formulas!$A$3*1),CR74/(Formulas!$A$3*2))),1),IF(TEXT(ISNUMBER($C74),"#####")="False",ROUND(MIN(1,IF(Input!$A$11="Weekly",CR74/(Formulas!$A$3*1),CR74/(Formulas!$A$3*2))),1),ROUND(MIN(1,IF(Input!$A$11="Weekly",CR74/(Formulas!$A$3*1),CR74/(Formulas!$A$3*2))),1)*$C74))</f>
        <v>0</v>
      </c>
      <c r="CU74" s="79"/>
      <c r="CV74" s="77"/>
      <c r="CW74" s="77"/>
      <c r="CX74" s="80">
        <f>IF($C74="",ROUND(MIN(1,IF(Input!$A$11="Weekly",CV74/(Formulas!$A$3*1),CV74/(Formulas!$A$3*2))),1),IF(TEXT(ISNUMBER($C74),"#####")="False",ROUND(MIN(1,IF(Input!$A$11="Weekly",CV74/(Formulas!$A$3*1),CV74/(Formulas!$A$3*2))),1),ROUND(MIN(1,IF(Input!$A$11="Weekly",CV74/(Formulas!$A$3*1),CV74/(Formulas!$A$3*2))),1)*$C74))</f>
        <v>0</v>
      </c>
      <c r="CY74" s="79"/>
      <c r="CZ74" s="77"/>
      <c r="DA74" s="77"/>
      <c r="DB74" s="80">
        <f>IF($C74="",ROUND(MIN(1,IF(Input!$A$11="Weekly",CZ74/(Formulas!$A$3*1),CZ74/(Formulas!$A$3*2))),1),IF(TEXT(ISNUMBER($C74),"#####")="False",ROUND(MIN(1,IF(Input!$A$11="Weekly",CZ74/(Formulas!$A$3*1),CZ74/(Formulas!$A$3*2))),1),ROUND(MIN(1,IF(Input!$A$11="Weekly",CZ74/(Formulas!$A$3*1),CZ74/(Formulas!$A$3*2))),1)*$C74))</f>
        <v>0</v>
      </c>
      <c r="DC74" s="79"/>
      <c r="DD74" s="77"/>
      <c r="DE74" s="77"/>
      <c r="DF74" s="80">
        <f>IF($C74="",ROUND(MIN(1,IF(Input!$A$11="Weekly",DD74/(Formulas!$A$3*1),DD74/(Formulas!$A$3*2))),1),IF(TEXT(ISNUMBER($C74),"#####")="False",ROUND(MIN(1,IF(Input!$A$11="Weekly",DD74/(Formulas!$A$3*1),DD74/(Formulas!$A$3*2))),1),ROUND(MIN(1,IF(Input!$A$11="Weekly",DD74/(Formulas!$A$3*1),DD74/(Formulas!$A$3*2))),1)*$C74))</f>
        <v>0</v>
      </c>
      <c r="DG74" s="79"/>
      <c r="DH74" s="77"/>
      <c r="DI74" s="77"/>
      <c r="DJ74" s="80">
        <f>IF($C74="",ROUND(MIN(1,IF(Input!$A$11="Weekly",DH74/(Formulas!$A$3*1),DH74/(Formulas!$A$3*2))),1),IF(TEXT(ISNUMBER($C74),"#####")="False",ROUND(MIN(1,IF(Input!$A$11="Weekly",DH74/(Formulas!$A$3*1),DH74/(Formulas!$A$3*2))),1),ROUND(MIN(1,IF(Input!$A$11="Weekly",DH74/(Formulas!$A$3*1),DH74/(Formulas!$A$3*2))),1)*$C74))</f>
        <v>0</v>
      </c>
      <c r="DK74" s="79"/>
      <c r="DL74" s="77"/>
      <c r="DM74" s="77"/>
      <c r="DN74" s="80">
        <f>IF($C74="",ROUND(MIN(1,IF(Input!$A$11="Weekly",DL74/(Formulas!$A$3*1),DL74/(Formulas!$A$3*2))),1),IF(TEXT(ISNUMBER($C74),"#####")="False",ROUND(MIN(1,IF(Input!$A$11="Weekly",DL74/(Formulas!$A$3*1),DL74/(Formulas!$A$3*2))),1),ROUND(MIN(1,IF(Input!$A$11="Weekly",DL74/(Formulas!$A$3*1),DL74/(Formulas!$A$3*2))),1)*$C74))</f>
        <v>0</v>
      </c>
      <c r="DO74" s="79"/>
      <c r="DP74" s="77"/>
      <c r="DQ74" s="77"/>
      <c r="DR74" s="80">
        <f>IF($C74="",ROUND(MIN(1,IF(Input!$A$11="Weekly",DP74/(Formulas!$A$3*1),DP74/(Formulas!$A$3*2))),1),IF(TEXT(ISNUMBER($C74),"#####")="False",ROUND(MIN(1,IF(Input!$A$11="Weekly",DP74/(Formulas!$A$3*1),DP74/(Formulas!$A$3*2))),1),ROUND(MIN(1,IF(Input!$A$11="Weekly",DP74/(Formulas!$A$3*1),DP74/(Formulas!$A$3*2))),1)*$C74))</f>
        <v>0</v>
      </c>
      <c r="DS74" s="79"/>
      <c r="DT74" s="77"/>
      <c r="DU74" s="77"/>
      <c r="DV74" s="80">
        <f>IF($C74="",ROUND(MIN(1,IF(Input!$A$11="Weekly",DT74/(Formulas!$A$3*1),DT74/(Formulas!$A$3*2))),1),IF(TEXT(ISNUMBER($C74),"#####")="False",ROUND(MIN(1,IF(Input!$A$11="Weekly",DT74/(Formulas!$A$3*1),DT74/(Formulas!$A$3*2))),1),ROUND(MIN(1,IF(Input!$A$11="Weekly",DT74/(Formulas!$A$3*1),DT74/(Formulas!$A$3*2))),1)*$C74))</f>
        <v>0</v>
      </c>
      <c r="DW74" s="79"/>
      <c r="DX74" s="77"/>
      <c r="DY74" s="77"/>
      <c r="DZ74" s="80">
        <f>IF($C74="",ROUND(MIN(1,IF(Input!$A$11="Weekly",DX74/(Formulas!$A$3*1),DX74/(Formulas!$A$3*2))),1),IF(TEXT(ISNUMBER($C74),"#####")="False",ROUND(MIN(1,IF(Input!$A$11="Weekly",DX74/(Formulas!$A$3*1),DX74/(Formulas!$A$3*2))),1),ROUND(MIN(1,IF(Input!$A$11="Weekly",DX74/(Formulas!$A$3*1),DX74/(Formulas!$A$3*2))),1)*$C74))</f>
        <v>0</v>
      </c>
      <c r="EA74" s="79"/>
      <c r="EB74" s="77"/>
      <c r="EC74" s="77"/>
      <c r="ED74" s="80">
        <f>IF($C74="",ROUND(MIN(1,IF(Input!$A$11="Weekly",EB74/(Formulas!$A$3*1),EB74/(Formulas!$A$3*2))),1),IF(TEXT(ISNUMBER($C74),"#####")="False",ROUND(MIN(1,IF(Input!$A$11="Weekly",EB74/(Formulas!$A$3*1),EB74/(Formulas!$A$3*2))),1),ROUND(MIN(1,IF(Input!$A$11="Weekly",EB74/(Formulas!$A$3*1),EB74/(Formulas!$A$3*2))),1)*$C74))</f>
        <v>0</v>
      </c>
      <c r="EE74" s="79"/>
      <c r="EF74" s="77"/>
      <c r="EG74" s="77"/>
      <c r="EH74" s="80">
        <f>IF($C74="",ROUND(MIN(1,IF(Input!$A$11="Weekly",EF74/(Formulas!$A$3*1),EF74/(Formulas!$A$3*2))),1),IF(TEXT(ISNUMBER($C74),"#####")="False",ROUND(MIN(1,IF(Input!$A$11="Weekly",EF74/(Formulas!$A$3*1),EF74/(Formulas!$A$3*2))),1),ROUND(MIN(1,IF(Input!$A$11="Weekly",EF74/(Formulas!$A$3*1),EF74/(Formulas!$A$3*2))),1)*$C74))</f>
        <v>0</v>
      </c>
      <c r="EI74" s="79"/>
      <c r="EJ74" s="77"/>
      <c r="EK74" s="77"/>
      <c r="EL74" s="80">
        <f>IF($C74="",ROUND(MIN(1,IF(Input!$A$11="Weekly",EJ74/(Formulas!$A$3*1),EJ74/(Formulas!$A$3*2))),1),IF(TEXT(ISNUMBER($C74),"#####")="False",ROUND(MIN(1,IF(Input!$A$11="Weekly",EJ74/(Formulas!$A$3*1),EJ74/(Formulas!$A$3*2))),1),ROUND(MIN(1,IF(Input!$A$11="Weekly",EJ74/(Formulas!$A$3*1),EJ74/(Formulas!$A$3*2))),1)*$C74))</f>
        <v>0</v>
      </c>
      <c r="EM74" s="79"/>
      <c r="EN74" s="77"/>
      <c r="EO74" s="77"/>
      <c r="EP74" s="80">
        <f>IF($C74="",ROUND(MIN(1,IF(Input!$A$11="Weekly",EN74/(Formulas!$A$3*1),EN74/(Formulas!$A$3*2))),1),IF(TEXT(ISNUMBER($C74),"#####")="False",ROUND(MIN(1,IF(Input!$A$11="Weekly",EN74/(Formulas!$A$3*1),EN74/(Formulas!$A$3*2))),1),ROUND(MIN(1,IF(Input!$A$11="Weekly",EN74/(Formulas!$A$3*1),EN74/(Formulas!$A$3*2))),1)*$C74))</f>
        <v>0</v>
      </c>
      <c r="EQ74" s="79"/>
      <c r="ER74" s="77"/>
      <c r="ES74" s="77"/>
      <c r="ET74" s="80">
        <f>IF($C74="",ROUND(MIN(1,IF(Input!$A$11="Weekly",ER74/(Formulas!$A$3*1),ER74/(Formulas!$A$3*2))),1),IF(TEXT(ISNUMBER($C74),"#####")="False",ROUND(MIN(1,IF(Input!$A$11="Weekly",ER74/(Formulas!$A$3*1),ER74/(Formulas!$A$3*2))),1),ROUND(MIN(1,IF(Input!$A$11="Weekly",ER74/(Formulas!$A$3*1),ER74/(Formulas!$A$3*2))),1)*$C74))</f>
        <v>0</v>
      </c>
      <c r="EU74" s="79"/>
      <c r="EV74" s="77"/>
      <c r="EW74" s="77"/>
      <c r="EX74" s="80">
        <f>IF($C74="",ROUND(MIN(1,IF(Input!$A$11="Weekly",EV74/(Formulas!$A$3*1),EV74/(Formulas!$A$3*2))),1),IF(TEXT(ISNUMBER($C74),"#####")="False",ROUND(MIN(1,IF(Input!$A$11="Weekly",EV74/(Formulas!$A$3*1),EV74/(Formulas!$A$3*2))),1),ROUND(MIN(1,IF(Input!$A$11="Weekly",EV74/(Formulas!$A$3*1),EV74/(Formulas!$A$3*2))),1)*$C74))</f>
        <v>0</v>
      </c>
      <c r="EY74" s="79"/>
      <c r="EZ74" s="77"/>
      <c r="FA74" s="77"/>
      <c r="FB74" s="80">
        <f>IF($C74="",ROUND(MIN(1,IF(Input!$A$11="Weekly",EZ74/(Formulas!$A$3*1),EZ74/(Formulas!$A$3*2))),1),IF(TEXT(ISNUMBER($C74),"#####")="False",ROUND(MIN(1,IF(Input!$A$11="Weekly",EZ74/(Formulas!$A$3*1),EZ74/(Formulas!$A$3*2))),1),ROUND(MIN(1,IF(Input!$A$11="Weekly",EZ74/(Formulas!$A$3*1),EZ74/(Formulas!$A$3*2))),1)*$C74))</f>
        <v>0</v>
      </c>
      <c r="FC74" s="79"/>
      <c r="FD74" s="77"/>
      <c r="FE74" s="77"/>
      <c r="FF74" s="80">
        <f>IF($C74="",ROUND(MIN(1,IF(Input!$A$11="Weekly",FD74/(Formulas!$A$3*1),FD74/(Formulas!$A$3*2))),1),IF(TEXT(ISNUMBER($C74),"#####")="False",ROUND(MIN(1,IF(Input!$A$11="Weekly",FD74/(Formulas!$A$3*1),FD74/(Formulas!$A$3*2))),1),ROUND(MIN(1,IF(Input!$A$11="Weekly",FD74/(Formulas!$A$3*1),FD74/(Formulas!$A$3*2))),1)*$C74))</f>
        <v>0</v>
      </c>
      <c r="FG74" s="79"/>
      <c r="FH74" s="77"/>
      <c r="FI74" s="77"/>
      <c r="FJ74" s="80">
        <f>IF($C74="",ROUND(MIN(1,IF(Input!$A$11="Weekly",FH74/(Formulas!$A$3*1),FH74/(Formulas!$A$3*2))),1),IF(TEXT(ISNUMBER($C74),"#####")="False",ROUND(MIN(1,IF(Input!$A$11="Weekly",FH74/(Formulas!$A$3*1),FH74/(Formulas!$A$3*2))),1),ROUND(MIN(1,IF(Input!$A$11="Weekly",FH74/(Formulas!$A$3*1),FH74/(Formulas!$A$3*2))),1)*$C74))</f>
        <v>0</v>
      </c>
      <c r="FK74" s="79"/>
      <c r="FL74" s="77"/>
      <c r="FM74" s="77"/>
      <c r="FN74" s="80">
        <f>IF($C74="",ROUND(MIN(1,IF(Input!$A$11="Weekly",FL74/(Formulas!$A$3*1),FL74/(Formulas!$A$3*2))),1),IF(TEXT(ISNUMBER($C74),"#####")="False",ROUND(MIN(1,IF(Input!$A$11="Weekly",FL74/(Formulas!$A$3*1),FL74/(Formulas!$A$3*2))),1),ROUND(MIN(1,IF(Input!$A$11="Weekly",FL74/(Formulas!$A$3*1),FL74/(Formulas!$A$3*2))),1)*$C74))</f>
        <v>0</v>
      </c>
      <c r="FO74" s="79"/>
      <c r="FP74" s="77"/>
      <c r="FQ74" s="77"/>
      <c r="FR74" s="80">
        <f>IF($C74="",ROUND(MIN(1,IF(Input!$A$11="Weekly",FP74/(Formulas!$A$3*1),FP74/(Formulas!$A$3*2))),1),IF(TEXT(ISNUMBER($C74),"#####")="False",ROUND(MIN(1,IF(Input!$A$11="Weekly",FP74/(Formulas!$A$3*1),FP74/(Formulas!$A$3*2))),1),ROUND(MIN(1,IF(Input!$A$11="Weekly",FP74/(Formulas!$A$3*1),FP74/(Formulas!$A$3*2))),1)*$C74))</f>
        <v>0</v>
      </c>
      <c r="FS74" s="79"/>
      <c r="FT74" s="77"/>
      <c r="FU74" s="77"/>
      <c r="FV74" s="80">
        <f>IF($C74="",ROUND(MIN(1,IF(Input!$A$11="Weekly",FT74/(Formulas!$A$3*1),FT74/(Formulas!$A$3*2))),1),IF(TEXT(ISNUMBER($C74),"#####")="False",ROUND(MIN(1,IF(Input!$A$11="Weekly",FT74/(Formulas!$A$3*1),FT74/(Formulas!$A$3*2))),1),ROUND(MIN(1,IF(Input!$A$11="Weekly",FT74/(Formulas!$A$3*1),FT74/(Formulas!$A$3*2))),1)*$C74))</f>
        <v>0</v>
      </c>
      <c r="FW74" s="79"/>
      <c r="FX74" s="77"/>
      <c r="FY74" s="77"/>
      <c r="FZ74" s="80">
        <f>IF($C74="",ROUND(MIN(1,IF(Input!$A$11="Weekly",FX74/(Formulas!$A$3*1),FX74/(Formulas!$A$3*2))),1),IF(TEXT(ISNUMBER($C74),"#####")="False",ROUND(MIN(1,IF(Input!$A$11="Weekly",FX74/(Formulas!$A$3*1),FX74/(Formulas!$A$3*2))),1),ROUND(MIN(1,IF(Input!$A$11="Weekly",FX74/(Formulas!$A$3*1),FX74/(Formulas!$A$3*2))),1)*$C74))</f>
        <v>0</v>
      </c>
      <c r="GA74" s="79"/>
      <c r="GB74" s="77"/>
      <c r="GC74" s="77"/>
      <c r="GD74" s="80">
        <f>IF($C74="",ROUND(MIN(1,IF(Input!$A$11="Weekly",GB74/(Formulas!$A$3*1),GB74/(Formulas!$A$3*2))),1),IF(TEXT(ISNUMBER($C74),"#####")="False",ROUND(MIN(1,IF(Input!$A$11="Weekly",GB74/(Formulas!$A$3*1),GB74/(Formulas!$A$3*2))),1),ROUND(MIN(1,IF(Input!$A$11="Weekly",GB74/(Formulas!$A$3*1),GB74/(Formulas!$A$3*2))),1)*$C74))</f>
        <v>0</v>
      </c>
      <c r="GE74" s="79"/>
      <c r="GF74" s="77"/>
      <c r="GG74" s="77"/>
      <c r="GH74" s="80">
        <f>IF($C74="",ROUND(MIN(1,IF(Input!$A$11="Weekly",GF74/(Formulas!$A$3*1),GF74/(Formulas!$A$3*2))),1),IF(TEXT(ISNUMBER($C74),"#####")="False",ROUND(MIN(1,IF(Input!$A$11="Weekly",GF74/(Formulas!$A$3*1),GF74/(Formulas!$A$3*2))),1),ROUND(MIN(1,IF(Input!$A$11="Weekly",GF74/(Formulas!$A$3*1),GF74/(Formulas!$A$3*2))),1)*$C74))</f>
        <v>0</v>
      </c>
      <c r="GI74" s="79"/>
      <c r="GJ74" s="77"/>
      <c r="GK74" s="77"/>
      <c r="GL74" s="80">
        <f>IF($C74="",ROUND(MIN(1,IF(Input!$A$11="Weekly",GJ74/(Formulas!$A$3*1),GJ74/(Formulas!$A$3*2))),1),IF(TEXT(ISNUMBER($C74),"#####")="False",ROUND(MIN(1,IF(Input!$A$11="Weekly",GJ74/(Formulas!$A$3*1),GJ74/(Formulas!$A$3*2))),1),ROUND(MIN(1,IF(Input!$A$11="Weekly",GJ74/(Formulas!$A$3*1),GJ74/(Formulas!$A$3*2))),1)*$C74))</f>
        <v>0</v>
      </c>
      <c r="GM74" s="79"/>
      <c r="GN74" s="77"/>
      <c r="GO74" s="77"/>
      <c r="GP74" s="80">
        <f>IF($C74="",ROUND(MIN(1,IF(Input!$A$11="Weekly",GN74/(Formulas!$A$3*1),GN74/(Formulas!$A$3*2))),1),IF(TEXT(ISNUMBER($C74),"#####")="False",ROUND(MIN(1,IF(Input!$A$11="Weekly",GN74/(Formulas!$A$3*1),GN74/(Formulas!$A$3*2))),1),ROUND(MIN(1,IF(Input!$A$11="Weekly",GN74/(Formulas!$A$3*1),GN74/(Formulas!$A$3*2))),1)*$C74))</f>
        <v>0</v>
      </c>
      <c r="GQ74" s="79"/>
      <c r="GR74" s="77"/>
      <c r="GS74" s="77"/>
      <c r="GT74" s="80">
        <f>IF($C74="",ROUND(MIN(1,IF(Input!$A$11="Weekly",GR74/(Formulas!$A$3*1),GR74/(Formulas!$A$3*2))),1),IF(TEXT(ISNUMBER($C74),"#####")="False",ROUND(MIN(1,IF(Input!$A$11="Weekly",GR74/(Formulas!$A$3*1),GR74/(Formulas!$A$3*2))),1),ROUND(MIN(1,IF(Input!$A$11="Weekly",GR74/(Formulas!$A$3*1),GR74/(Formulas!$A$3*2))),1)*$C74))</f>
        <v>0</v>
      </c>
      <c r="GU74" s="79"/>
      <c r="GV74" s="77"/>
      <c r="GW74" s="77"/>
      <c r="GX74" s="80">
        <f>IF($C74="",ROUND(MIN(1,IF(Input!$A$11="Weekly",GV74/(Formulas!$A$3*1),GV74/(Formulas!$A$3*2))),1),IF(TEXT(ISNUMBER($C74),"#####")="False",ROUND(MIN(1,IF(Input!$A$11="Weekly",GV74/(Formulas!$A$3*1),GV74/(Formulas!$A$3*2))),1),ROUND(MIN(1,IF(Input!$A$11="Weekly",GV74/(Formulas!$A$3*1),GV74/(Formulas!$A$3*2))),1)*$C74))</f>
        <v>0</v>
      </c>
      <c r="GY74" s="79"/>
      <c r="GZ74" s="77"/>
      <c r="HA74" s="77"/>
      <c r="HB74" s="80">
        <f>IF($C74="",ROUND(MIN(1,IF(Input!$A$11="Weekly",GZ74/(Formulas!$A$3*1),GZ74/(Formulas!$A$3*2))),1),IF(TEXT(ISNUMBER($C74),"#####")="False",ROUND(MIN(1,IF(Input!$A$11="Weekly",GZ74/(Formulas!$A$3*1),GZ74/(Formulas!$A$3*2))),1),ROUND(MIN(1,IF(Input!$A$11="Weekly",GZ74/(Formulas!$A$3*1),GZ74/(Formulas!$A$3*2))),1)*$C74))</f>
        <v>0</v>
      </c>
      <c r="HC74" s="79"/>
      <c r="HD74" s="77"/>
      <c r="HE74" s="77"/>
      <c r="HF74" s="80">
        <f>IF($C74="",ROUND(MIN(1,IF(Input!$A$11="Weekly",HD74/(Formulas!$A$3*1),HD74/(Formulas!$A$3*2))),1),IF(TEXT(ISNUMBER($C74),"#####")="False",ROUND(MIN(1,IF(Input!$A$11="Weekly",HD74/(Formulas!$A$3*1),HD74/(Formulas!$A$3*2))),1),ROUND(MIN(1,IF(Input!$A$11="Weekly",HD74/(Formulas!$A$3*1),HD74/(Formulas!$A$3*2))),1)*$C74))</f>
        <v>0</v>
      </c>
      <c r="HG74" s="79"/>
      <c r="HH74" s="35"/>
      <c r="HI74" s="35">
        <f t="shared" si="57"/>
        <v>0</v>
      </c>
      <c r="HJ74" s="35"/>
      <c r="HK74" s="35">
        <f t="shared" si="58"/>
        <v>0</v>
      </c>
      <c r="HL74" s="35"/>
      <c r="HM74" s="35">
        <f t="shared" si="59"/>
        <v>0</v>
      </c>
      <c r="HN74" s="35"/>
      <c r="HO74" s="35">
        <f t="shared" si="60"/>
        <v>0</v>
      </c>
      <c r="HP74" s="35"/>
      <c r="HQ74" s="35"/>
      <c r="HR74" s="35"/>
      <c r="HS74" s="35"/>
      <c r="HT74" s="35"/>
    </row>
    <row r="75" spans="1:228" x14ac:dyDescent="0.25">
      <c r="B75" s="74"/>
      <c r="D75" s="77"/>
      <c r="E75" s="77"/>
      <c r="F75" s="80">
        <f>IF($C75="",ROUND(MIN(1,IF(Input!$A$11="Weekly",D75/(Formulas!$A$3*1),D75/(Formulas!$A$3*2))),1),IF(TEXT(ISNUMBER($C75),"#####")="False",ROUND(MIN(1,IF(Input!$A$11="Weekly",D75/(Formulas!$A$3*1),D75/(Formulas!$A$3*2))),1),ROUND(MIN(1,IF(Input!$A$11="Weekly",D75/(Formulas!$A$3*1),D75/(Formulas!$A$3*2))),1)*$C75))</f>
        <v>0</v>
      </c>
      <c r="G75" s="101"/>
      <c r="H75" s="77"/>
      <c r="I75" s="77"/>
      <c r="J75" s="80">
        <f>IF($C75="",ROUND(MIN(1,IF(Input!$A$11="Weekly",H75/(Formulas!$A$3*1),H75/(Formulas!$A$3*2))),1),IF(TEXT(ISNUMBER($C75),"#####")="False",ROUND(MIN(1,IF(Input!$A$11="Weekly",H75/(Formulas!$A$3*1),H75/(Formulas!$A$3*2))),1),ROUND(MIN(1,IF(Input!$A$11="Weekly",H75/(Formulas!$A$3*1),H75/(Formulas!$A$3*2))),1)*$C75))</f>
        <v>0</v>
      </c>
      <c r="K75" s="101"/>
      <c r="L75" s="77"/>
      <c r="M75" s="77"/>
      <c r="N75" s="80">
        <f>IF($C75="",ROUND(MIN(1,IF(Input!$A$11="Weekly",L75/(Formulas!$A$3*1),L75/(Formulas!$A$3*2))),1),IF(TEXT(ISNUMBER($C75),"#####")="False",ROUND(MIN(1,IF(Input!$A$11="Weekly",L75/(Formulas!$A$3*1),L75/(Formulas!$A$3*2))),1),ROUND(MIN(1,IF(Input!$A$11="Weekly",L75/(Formulas!$A$3*1),L75/(Formulas!$A$3*2))),1)*$C75))</f>
        <v>0</v>
      </c>
      <c r="O75" s="101"/>
      <c r="P75" s="77"/>
      <c r="Q75" s="77"/>
      <c r="R75" s="80">
        <f>IF($C75="",ROUND(MIN(1,IF(Input!$A$11="Weekly",P75/(Formulas!$A$3*1),P75/(Formulas!$A$3*2))),1),IF(TEXT(ISNUMBER($C75),"#####")="False",ROUND(MIN(1,IF(Input!$A$11="Weekly",P75/(Formulas!$A$3*1),P75/(Formulas!$A$3*2))),1),ROUND(MIN(1,IF(Input!$A$11="Weekly",P75/(Formulas!$A$3*1),P75/(Formulas!$A$3*2))),1)*$C75))</f>
        <v>0</v>
      </c>
      <c r="S75" s="101"/>
      <c r="T75" s="77"/>
      <c r="U75" s="77"/>
      <c r="V75" s="80">
        <f>IF($C75="",ROUND(MIN(1,IF(Input!$A$11="Weekly",T75/(Formulas!$A$3*1),T75/(Formulas!$A$3*2))),1),IF(TEXT(ISNUMBER($C75),"#####")="False",ROUND(MIN(1,IF(Input!$A$11="Weekly",T75/(Formulas!$A$3*1),T75/(Formulas!$A$3*2))),1),ROUND(MIN(1,IF(Input!$A$11="Weekly",T75/(Formulas!$A$3*1),T75/(Formulas!$A$3*2))),1)*$C75))</f>
        <v>0</v>
      </c>
      <c r="W75" s="79"/>
      <c r="X75" s="77"/>
      <c r="Y75" s="77"/>
      <c r="Z75" s="80">
        <f>IF($C75="",ROUND(MIN(1,IF(Input!$A$11="Weekly",X75/(Formulas!$A$3*1),X75/(Formulas!$A$3*2))),1),IF(TEXT(ISNUMBER($C75),"#####")="False",ROUND(MIN(1,IF(Input!$A$11="Weekly",X75/(Formulas!$A$3*1),X75/(Formulas!$A$3*2))),1),ROUND(MIN(1,IF(Input!$A$11="Weekly",X75/(Formulas!$A$3*1),X75/(Formulas!$A$3*2))),1)*$C75))</f>
        <v>0</v>
      </c>
      <c r="AA75" s="101"/>
      <c r="AB75" s="77"/>
      <c r="AC75" s="77"/>
      <c r="AD75" s="80">
        <f>IF($C75="",ROUND(MIN(1,IF(Input!$A$11="Weekly",AB75/(Formulas!$A$3*1),AB75/(Formulas!$A$3*2))),1),IF(TEXT(ISNUMBER($C75),"#####")="False",ROUND(MIN(1,IF(Input!$A$11="Weekly",AB75/(Formulas!$A$3*1),AB75/(Formulas!$A$3*2))),1),ROUND(MIN(1,IF(Input!$A$11="Weekly",AB75/(Formulas!$A$3*1),AB75/(Formulas!$A$3*2))),1)*$C75))</f>
        <v>0</v>
      </c>
      <c r="AE75" s="101"/>
      <c r="AF75" s="77"/>
      <c r="AG75" s="77"/>
      <c r="AH75" s="80">
        <f>IF($C75="",ROUND(MIN(1,IF(Input!$A$11="Weekly",AF75/(Formulas!$A$3*1),AF75/(Formulas!$A$3*2))),1),IF(TEXT(ISNUMBER($C75),"#####")="False",ROUND(MIN(1,IF(Input!$A$11="Weekly",AF75/(Formulas!$A$3*1),AF75/(Formulas!$A$3*2))),1),ROUND(MIN(1,IF(Input!$A$11="Weekly",AF75/(Formulas!$A$3*1),AF75/(Formulas!$A$3*2))),1)*$C75))</f>
        <v>0</v>
      </c>
      <c r="AI75" s="101"/>
      <c r="AJ75" s="77"/>
      <c r="AK75" s="77"/>
      <c r="AL75" s="80">
        <f>IF($C75="",ROUND(MIN(1,IF(Input!$A$11="Weekly",AJ75/(Formulas!$A$3*1),AJ75/(Formulas!$A$3*2))),1),IF(TEXT(ISNUMBER($C75),"#####")="False",ROUND(MIN(1,IF(Input!$A$11="Weekly",AJ75/(Formulas!$A$3*1),AJ75/(Formulas!$A$3*2))),1),ROUND(MIN(1,IF(Input!$A$11="Weekly",AJ75/(Formulas!$A$3*1),AJ75/(Formulas!$A$3*2))),1)*$C75))</f>
        <v>0</v>
      </c>
      <c r="AM75" s="79"/>
      <c r="AN75" s="77"/>
      <c r="AO75" s="77"/>
      <c r="AP75" s="80">
        <f>IF($C75="",ROUND(MIN(1,IF(Input!$A$11="Weekly",AN75/(Formulas!$A$3*1),AN75/(Formulas!$A$3*2))),1),IF(TEXT(ISNUMBER($C75),"#####")="False",ROUND(MIN(1,IF(Input!$A$11="Weekly",AN75/(Formulas!$A$3*1),AN75/(Formulas!$A$3*2))),1),ROUND(MIN(1,IF(Input!$A$11="Weekly",AN75/(Formulas!$A$3*1),AN75/(Formulas!$A$3*2))),1)*$C75))</f>
        <v>0</v>
      </c>
      <c r="AQ75" s="79"/>
      <c r="AR75" s="77"/>
      <c r="AS75" s="77"/>
      <c r="AT75" s="80">
        <f>IF($C75="",ROUND(MIN(1,IF(Input!$A$11="Weekly",AR75/(Formulas!$A$3*1),AR75/(Formulas!$A$3*2))),1),IF(TEXT(ISNUMBER($C75),"#####")="False",ROUND(MIN(1,IF(Input!$A$11="Weekly",AR75/(Formulas!$A$3*1),AR75/(Formulas!$A$3*2))),1),ROUND(MIN(1,IF(Input!$A$11="Weekly",AR75/(Formulas!$A$3*1),AR75/(Formulas!$A$3*2))),1)*$C75))</f>
        <v>0</v>
      </c>
      <c r="AU75" s="79"/>
      <c r="AV75" s="77"/>
      <c r="AW75" s="77"/>
      <c r="AX75" s="80">
        <f>IF($C75="",ROUND(MIN(1,IF(Input!$A$11="Weekly",AV75/(Formulas!$A$3*1),AV75/(Formulas!$A$3*2))),1),IF(TEXT(ISNUMBER($C75),"#####")="False",ROUND(MIN(1,IF(Input!$A$11="Weekly",AV75/(Formulas!$A$3*1),AV75/(Formulas!$A$3*2))),1),ROUND(MIN(1,IF(Input!$A$11="Weekly",AV75/(Formulas!$A$3*1),AV75/(Formulas!$A$3*2))),1)*$C75))</f>
        <v>0</v>
      </c>
      <c r="AY75" s="79"/>
      <c r="AZ75" s="77"/>
      <c r="BA75" s="77"/>
      <c r="BB75" s="80">
        <f>IF($C75="",ROUND(MIN(1,IF(Input!$A$11="Weekly",AZ75/(Formulas!$A$3*1),AZ75/(Formulas!$A$3*2))),1),IF(TEXT(ISNUMBER($C75),"#####")="False",ROUND(MIN(1,IF(Input!$A$11="Weekly",AZ75/(Formulas!$A$3*1),AZ75/(Formulas!$A$3*2))),1),ROUND(MIN(1,IF(Input!$A$11="Weekly",AZ75/(Formulas!$A$3*1),AZ75/(Formulas!$A$3*2))),1)*$C75))</f>
        <v>0</v>
      </c>
      <c r="BC75" s="79"/>
      <c r="BD75" s="77"/>
      <c r="BE75" s="77"/>
      <c r="BF75" s="80">
        <f>IF($C75="",ROUND(MIN(1,IF(Input!$A$11="Weekly",BD75/(Formulas!$A$3*1),BD75/(Formulas!$A$3*2))),1),IF(TEXT(ISNUMBER($C75),"#####")="False",ROUND(MIN(1,IF(Input!$A$11="Weekly",BD75/(Formulas!$A$3*1),BD75/(Formulas!$A$3*2))),1),ROUND(MIN(1,IF(Input!$A$11="Weekly",BD75/(Formulas!$A$3*1),BD75/(Formulas!$A$3*2))),1)*$C75))</f>
        <v>0</v>
      </c>
      <c r="BG75" s="79"/>
      <c r="BH75" s="77"/>
      <c r="BI75" s="77"/>
      <c r="BJ75" s="80">
        <f>IF($C75="",ROUND(MIN(1,IF(Input!$A$11="Weekly",BH75/(Formulas!$A$3*1),BH75/(Formulas!$A$3*2))),1),IF(TEXT(ISNUMBER($C75),"#####")="False",ROUND(MIN(1,IF(Input!$A$11="Weekly",BH75/(Formulas!$A$3*1),BH75/(Formulas!$A$3*2))),1),ROUND(MIN(1,IF(Input!$A$11="Weekly",BH75/(Formulas!$A$3*1),BH75/(Formulas!$A$3*2))),1)*$C75))</f>
        <v>0</v>
      </c>
      <c r="BK75" s="79"/>
      <c r="BL75" s="77"/>
      <c r="BM75" s="77"/>
      <c r="BN75" s="80">
        <f>IF($C75="",ROUND(MIN(1,IF(Input!$A$11="Weekly",BL75/(Formulas!$A$3*1),BL75/(Formulas!$A$3*2))),1),IF(TEXT(ISNUMBER($C75),"#####")="False",ROUND(MIN(1,IF(Input!$A$11="Weekly",BL75/(Formulas!$A$3*1),BL75/(Formulas!$A$3*2))),1),ROUND(MIN(1,IF(Input!$A$11="Weekly",BL75/(Formulas!$A$3*1),BL75/(Formulas!$A$3*2))),1)*$C75))</f>
        <v>0</v>
      </c>
      <c r="BO75" s="79"/>
      <c r="BP75" s="77"/>
      <c r="BQ75" s="77"/>
      <c r="BR75" s="80">
        <f>IF($C75="",ROUND(MIN(1,IF(Input!$A$11="Weekly",BP75/(Formulas!$A$3*1),BP75/(Formulas!$A$3*2))),1),IF(TEXT(ISNUMBER($C75),"#####")="False",ROUND(MIN(1,IF(Input!$A$11="Weekly",BP75/(Formulas!$A$3*1),BP75/(Formulas!$A$3*2))),1),ROUND(MIN(1,IF(Input!$A$11="Weekly",BP75/(Formulas!$A$3*1),BP75/(Formulas!$A$3*2))),1)*$C75))</f>
        <v>0</v>
      </c>
      <c r="BS75" s="79"/>
      <c r="BT75" s="77"/>
      <c r="BU75" s="77"/>
      <c r="BV75" s="80">
        <f>IF($C75="",ROUND(MIN(1,IF(Input!$A$11="Weekly",BT75/(Formulas!$A$3*1),BT75/(Formulas!$A$3*2))),1),IF(TEXT(ISNUMBER($C75),"#####")="False",ROUND(MIN(1,IF(Input!$A$11="Weekly",BT75/(Formulas!$A$3*1),BT75/(Formulas!$A$3*2))),1),ROUND(MIN(1,IF(Input!$A$11="Weekly",BT75/(Formulas!$A$3*1),BT75/(Formulas!$A$3*2))),1)*$C75))</f>
        <v>0</v>
      </c>
      <c r="BW75" s="79"/>
      <c r="BX75" s="77"/>
      <c r="BY75" s="77"/>
      <c r="BZ75" s="80">
        <f>IF($C75="",ROUND(MIN(1,IF(Input!$A$11="Weekly",BX75/(Formulas!$A$3*1),BX75/(Formulas!$A$3*2))),1),IF(TEXT(ISNUMBER($C75),"#####")="False",ROUND(MIN(1,IF(Input!$A$11="Weekly",BX75/(Formulas!$A$3*1),BX75/(Formulas!$A$3*2))),1),ROUND(MIN(1,IF(Input!$A$11="Weekly",BX75/(Formulas!$A$3*1),BX75/(Formulas!$A$3*2))),1)*$C75))</f>
        <v>0</v>
      </c>
      <c r="CA75" s="79"/>
      <c r="CB75" s="77"/>
      <c r="CC75" s="77"/>
      <c r="CD75" s="80">
        <f>IF($C75="",ROUND(MIN(1,IF(Input!$A$11="Weekly",CB75/(Formulas!$A$3*1),CB75/(Formulas!$A$3*2))),1),IF(TEXT(ISNUMBER($C75),"#####")="False",ROUND(MIN(1,IF(Input!$A$11="Weekly",CB75/(Formulas!$A$3*1),CB75/(Formulas!$A$3*2))),1),ROUND(MIN(1,IF(Input!$A$11="Weekly",CB75/(Formulas!$A$3*1),CB75/(Formulas!$A$3*2))),1)*$C75))</f>
        <v>0</v>
      </c>
      <c r="CE75" s="79"/>
      <c r="CF75" s="77"/>
      <c r="CG75" s="77"/>
      <c r="CH75" s="80">
        <f>IF($C75="",ROUND(MIN(1,IF(Input!$A$11="Weekly",CF75/(Formulas!$A$3*1),CF75/(Formulas!$A$3*2))),1),IF(TEXT(ISNUMBER($C75),"#####")="False",ROUND(MIN(1,IF(Input!$A$11="Weekly",CF75/(Formulas!$A$3*1),CF75/(Formulas!$A$3*2))),1),ROUND(MIN(1,IF(Input!$A$11="Weekly",CF75/(Formulas!$A$3*1),CF75/(Formulas!$A$3*2))),1)*$C75))</f>
        <v>0</v>
      </c>
      <c r="CI75" s="79"/>
      <c r="CJ75" s="77"/>
      <c r="CK75" s="77"/>
      <c r="CL75" s="80">
        <f>IF($C75="",ROUND(MIN(1,IF(Input!$A$11="Weekly",CJ75/(Formulas!$A$3*1),CJ75/(Formulas!$A$3*2))),1),IF(TEXT(ISNUMBER($C75),"#####")="False",ROUND(MIN(1,IF(Input!$A$11="Weekly",CJ75/(Formulas!$A$3*1),CJ75/(Formulas!$A$3*2))),1),ROUND(MIN(1,IF(Input!$A$11="Weekly",CJ75/(Formulas!$A$3*1),CJ75/(Formulas!$A$3*2))),1)*$C75))</f>
        <v>0</v>
      </c>
      <c r="CM75" s="79"/>
      <c r="CN75" s="77"/>
      <c r="CO75" s="77"/>
      <c r="CP75" s="80">
        <f>IF($C75="",ROUND(MIN(1,IF(Input!$A$11="Weekly",CN75/(Formulas!$A$3*1),CN75/(Formulas!$A$3*2))),1),IF(TEXT(ISNUMBER($C75),"#####")="False",ROUND(MIN(1,IF(Input!$A$11="Weekly",CN75/(Formulas!$A$3*1),CN75/(Formulas!$A$3*2))),1),ROUND(MIN(1,IF(Input!$A$11="Weekly",CN75/(Formulas!$A$3*1),CN75/(Formulas!$A$3*2))),1)*$C75))</f>
        <v>0</v>
      </c>
      <c r="CQ75" s="79"/>
      <c r="CR75" s="77"/>
      <c r="CS75" s="77"/>
      <c r="CT75" s="80">
        <f>IF($C75="",ROUND(MIN(1,IF(Input!$A$11="Weekly",CR75/(Formulas!$A$3*1),CR75/(Formulas!$A$3*2))),1),IF(TEXT(ISNUMBER($C75),"#####")="False",ROUND(MIN(1,IF(Input!$A$11="Weekly",CR75/(Formulas!$A$3*1),CR75/(Formulas!$A$3*2))),1),ROUND(MIN(1,IF(Input!$A$11="Weekly",CR75/(Formulas!$A$3*1),CR75/(Formulas!$A$3*2))),1)*$C75))</f>
        <v>0</v>
      </c>
      <c r="CU75" s="79"/>
      <c r="CV75" s="77"/>
      <c r="CW75" s="77"/>
      <c r="CX75" s="80">
        <f>IF($C75="",ROUND(MIN(1,IF(Input!$A$11="Weekly",CV75/(Formulas!$A$3*1),CV75/(Formulas!$A$3*2))),1),IF(TEXT(ISNUMBER($C75),"#####")="False",ROUND(MIN(1,IF(Input!$A$11="Weekly",CV75/(Formulas!$A$3*1),CV75/(Formulas!$A$3*2))),1),ROUND(MIN(1,IF(Input!$A$11="Weekly",CV75/(Formulas!$A$3*1),CV75/(Formulas!$A$3*2))),1)*$C75))</f>
        <v>0</v>
      </c>
      <c r="CY75" s="79"/>
      <c r="CZ75" s="77"/>
      <c r="DA75" s="77"/>
      <c r="DB75" s="80">
        <f>IF($C75="",ROUND(MIN(1,IF(Input!$A$11="Weekly",CZ75/(Formulas!$A$3*1),CZ75/(Formulas!$A$3*2))),1),IF(TEXT(ISNUMBER($C75),"#####")="False",ROUND(MIN(1,IF(Input!$A$11="Weekly",CZ75/(Formulas!$A$3*1),CZ75/(Formulas!$A$3*2))),1),ROUND(MIN(1,IF(Input!$A$11="Weekly",CZ75/(Formulas!$A$3*1),CZ75/(Formulas!$A$3*2))),1)*$C75))</f>
        <v>0</v>
      </c>
      <c r="DC75" s="79"/>
      <c r="DD75" s="77"/>
      <c r="DE75" s="77"/>
      <c r="DF75" s="80">
        <f>IF($C75="",ROUND(MIN(1,IF(Input!$A$11="Weekly",DD75/(Formulas!$A$3*1),DD75/(Formulas!$A$3*2))),1),IF(TEXT(ISNUMBER($C75),"#####")="False",ROUND(MIN(1,IF(Input!$A$11="Weekly",DD75/(Formulas!$A$3*1),DD75/(Formulas!$A$3*2))),1),ROUND(MIN(1,IF(Input!$A$11="Weekly",DD75/(Formulas!$A$3*1),DD75/(Formulas!$A$3*2))),1)*$C75))</f>
        <v>0</v>
      </c>
      <c r="DG75" s="79"/>
      <c r="DH75" s="77"/>
      <c r="DI75" s="77"/>
      <c r="DJ75" s="80">
        <f>IF($C75="",ROUND(MIN(1,IF(Input!$A$11="Weekly",DH75/(Formulas!$A$3*1),DH75/(Formulas!$A$3*2))),1),IF(TEXT(ISNUMBER($C75),"#####")="False",ROUND(MIN(1,IF(Input!$A$11="Weekly",DH75/(Formulas!$A$3*1),DH75/(Formulas!$A$3*2))),1),ROUND(MIN(1,IF(Input!$A$11="Weekly",DH75/(Formulas!$A$3*1),DH75/(Formulas!$A$3*2))),1)*$C75))</f>
        <v>0</v>
      </c>
      <c r="DK75" s="79"/>
      <c r="DL75" s="77"/>
      <c r="DM75" s="77"/>
      <c r="DN75" s="80">
        <f>IF($C75="",ROUND(MIN(1,IF(Input!$A$11="Weekly",DL75/(Formulas!$A$3*1),DL75/(Formulas!$A$3*2))),1),IF(TEXT(ISNUMBER($C75),"#####")="False",ROUND(MIN(1,IF(Input!$A$11="Weekly",DL75/(Formulas!$A$3*1),DL75/(Formulas!$A$3*2))),1),ROUND(MIN(1,IF(Input!$A$11="Weekly",DL75/(Formulas!$A$3*1),DL75/(Formulas!$A$3*2))),1)*$C75))</f>
        <v>0</v>
      </c>
      <c r="DO75" s="79"/>
      <c r="DP75" s="77"/>
      <c r="DQ75" s="77"/>
      <c r="DR75" s="80">
        <f>IF($C75="",ROUND(MIN(1,IF(Input!$A$11="Weekly",DP75/(Formulas!$A$3*1),DP75/(Formulas!$A$3*2))),1),IF(TEXT(ISNUMBER($C75),"#####")="False",ROUND(MIN(1,IF(Input!$A$11="Weekly",DP75/(Formulas!$A$3*1),DP75/(Formulas!$A$3*2))),1),ROUND(MIN(1,IF(Input!$A$11="Weekly",DP75/(Formulas!$A$3*1),DP75/(Formulas!$A$3*2))),1)*$C75))</f>
        <v>0</v>
      </c>
      <c r="DS75" s="79"/>
      <c r="DT75" s="77"/>
      <c r="DU75" s="77"/>
      <c r="DV75" s="80">
        <f>IF($C75="",ROUND(MIN(1,IF(Input!$A$11="Weekly",DT75/(Formulas!$A$3*1),DT75/(Formulas!$A$3*2))),1),IF(TEXT(ISNUMBER($C75),"#####")="False",ROUND(MIN(1,IF(Input!$A$11="Weekly",DT75/(Formulas!$A$3*1),DT75/(Formulas!$A$3*2))),1),ROUND(MIN(1,IF(Input!$A$11="Weekly",DT75/(Formulas!$A$3*1),DT75/(Formulas!$A$3*2))),1)*$C75))</f>
        <v>0</v>
      </c>
      <c r="DW75" s="79"/>
      <c r="DX75" s="77"/>
      <c r="DY75" s="77"/>
      <c r="DZ75" s="80">
        <f>IF($C75="",ROUND(MIN(1,IF(Input!$A$11="Weekly",DX75/(Formulas!$A$3*1),DX75/(Formulas!$A$3*2))),1),IF(TEXT(ISNUMBER($C75),"#####")="False",ROUND(MIN(1,IF(Input!$A$11="Weekly",DX75/(Formulas!$A$3*1),DX75/(Formulas!$A$3*2))),1),ROUND(MIN(1,IF(Input!$A$11="Weekly",DX75/(Formulas!$A$3*1),DX75/(Formulas!$A$3*2))),1)*$C75))</f>
        <v>0</v>
      </c>
      <c r="EA75" s="79"/>
      <c r="EB75" s="77"/>
      <c r="EC75" s="77"/>
      <c r="ED75" s="80">
        <f>IF($C75="",ROUND(MIN(1,IF(Input!$A$11="Weekly",EB75/(Formulas!$A$3*1),EB75/(Formulas!$A$3*2))),1),IF(TEXT(ISNUMBER($C75),"#####")="False",ROUND(MIN(1,IF(Input!$A$11="Weekly",EB75/(Formulas!$A$3*1),EB75/(Formulas!$A$3*2))),1),ROUND(MIN(1,IF(Input!$A$11="Weekly",EB75/(Formulas!$A$3*1),EB75/(Formulas!$A$3*2))),1)*$C75))</f>
        <v>0</v>
      </c>
      <c r="EE75" s="79"/>
      <c r="EF75" s="77"/>
      <c r="EG75" s="77"/>
      <c r="EH75" s="80">
        <f>IF($C75="",ROUND(MIN(1,IF(Input!$A$11="Weekly",EF75/(Formulas!$A$3*1),EF75/(Formulas!$A$3*2))),1),IF(TEXT(ISNUMBER($C75),"#####")="False",ROUND(MIN(1,IF(Input!$A$11="Weekly",EF75/(Formulas!$A$3*1),EF75/(Formulas!$A$3*2))),1),ROUND(MIN(1,IF(Input!$A$11="Weekly",EF75/(Formulas!$A$3*1),EF75/(Formulas!$A$3*2))),1)*$C75))</f>
        <v>0</v>
      </c>
      <c r="EI75" s="79"/>
      <c r="EJ75" s="77"/>
      <c r="EK75" s="77"/>
      <c r="EL75" s="80">
        <f>IF($C75="",ROUND(MIN(1,IF(Input!$A$11="Weekly",EJ75/(Formulas!$A$3*1),EJ75/(Formulas!$A$3*2))),1),IF(TEXT(ISNUMBER($C75),"#####")="False",ROUND(MIN(1,IF(Input!$A$11="Weekly",EJ75/(Formulas!$A$3*1),EJ75/(Formulas!$A$3*2))),1),ROUND(MIN(1,IF(Input!$A$11="Weekly",EJ75/(Formulas!$A$3*1),EJ75/(Formulas!$A$3*2))),1)*$C75))</f>
        <v>0</v>
      </c>
      <c r="EM75" s="79"/>
      <c r="EN75" s="77"/>
      <c r="EO75" s="77"/>
      <c r="EP75" s="80">
        <f>IF($C75="",ROUND(MIN(1,IF(Input!$A$11="Weekly",EN75/(Formulas!$A$3*1),EN75/(Formulas!$A$3*2))),1),IF(TEXT(ISNUMBER($C75),"#####")="False",ROUND(MIN(1,IF(Input!$A$11="Weekly",EN75/(Formulas!$A$3*1),EN75/(Formulas!$A$3*2))),1),ROUND(MIN(1,IF(Input!$A$11="Weekly",EN75/(Formulas!$A$3*1),EN75/(Formulas!$A$3*2))),1)*$C75))</f>
        <v>0</v>
      </c>
      <c r="EQ75" s="79"/>
      <c r="ER75" s="77"/>
      <c r="ES75" s="77"/>
      <c r="ET75" s="80">
        <f>IF($C75="",ROUND(MIN(1,IF(Input!$A$11="Weekly",ER75/(Formulas!$A$3*1),ER75/(Formulas!$A$3*2))),1),IF(TEXT(ISNUMBER($C75),"#####")="False",ROUND(MIN(1,IF(Input!$A$11="Weekly",ER75/(Formulas!$A$3*1),ER75/(Formulas!$A$3*2))),1),ROUND(MIN(1,IF(Input!$A$11="Weekly",ER75/(Formulas!$A$3*1),ER75/(Formulas!$A$3*2))),1)*$C75))</f>
        <v>0</v>
      </c>
      <c r="EU75" s="79"/>
      <c r="EV75" s="77"/>
      <c r="EW75" s="77"/>
      <c r="EX75" s="80">
        <f>IF($C75="",ROUND(MIN(1,IF(Input!$A$11="Weekly",EV75/(Formulas!$A$3*1),EV75/(Formulas!$A$3*2))),1),IF(TEXT(ISNUMBER($C75),"#####")="False",ROUND(MIN(1,IF(Input!$A$11="Weekly",EV75/(Formulas!$A$3*1),EV75/(Formulas!$A$3*2))),1),ROUND(MIN(1,IF(Input!$A$11="Weekly",EV75/(Formulas!$A$3*1),EV75/(Formulas!$A$3*2))),1)*$C75))</f>
        <v>0</v>
      </c>
      <c r="EY75" s="79"/>
      <c r="EZ75" s="77"/>
      <c r="FA75" s="77"/>
      <c r="FB75" s="80">
        <f>IF($C75="",ROUND(MIN(1,IF(Input!$A$11="Weekly",EZ75/(Formulas!$A$3*1),EZ75/(Formulas!$A$3*2))),1),IF(TEXT(ISNUMBER($C75),"#####")="False",ROUND(MIN(1,IF(Input!$A$11="Weekly",EZ75/(Formulas!$A$3*1),EZ75/(Formulas!$A$3*2))),1),ROUND(MIN(1,IF(Input!$A$11="Weekly",EZ75/(Formulas!$A$3*1),EZ75/(Formulas!$A$3*2))),1)*$C75))</f>
        <v>0</v>
      </c>
      <c r="FC75" s="79"/>
      <c r="FD75" s="77"/>
      <c r="FE75" s="77"/>
      <c r="FF75" s="80">
        <f>IF($C75="",ROUND(MIN(1,IF(Input!$A$11="Weekly",FD75/(Formulas!$A$3*1),FD75/(Formulas!$A$3*2))),1),IF(TEXT(ISNUMBER($C75),"#####")="False",ROUND(MIN(1,IF(Input!$A$11="Weekly",FD75/(Formulas!$A$3*1),FD75/(Formulas!$A$3*2))),1),ROUND(MIN(1,IF(Input!$A$11="Weekly",FD75/(Formulas!$A$3*1),FD75/(Formulas!$A$3*2))),1)*$C75))</f>
        <v>0</v>
      </c>
      <c r="FG75" s="79"/>
      <c r="FH75" s="77"/>
      <c r="FI75" s="77"/>
      <c r="FJ75" s="80">
        <f>IF($C75="",ROUND(MIN(1,IF(Input!$A$11="Weekly",FH75/(Formulas!$A$3*1),FH75/(Formulas!$A$3*2))),1),IF(TEXT(ISNUMBER($C75),"#####")="False",ROUND(MIN(1,IF(Input!$A$11="Weekly",FH75/(Formulas!$A$3*1),FH75/(Formulas!$A$3*2))),1),ROUND(MIN(1,IF(Input!$A$11="Weekly",FH75/(Formulas!$A$3*1),FH75/(Formulas!$A$3*2))),1)*$C75))</f>
        <v>0</v>
      </c>
      <c r="FK75" s="79"/>
      <c r="FL75" s="77"/>
      <c r="FM75" s="77"/>
      <c r="FN75" s="80">
        <f>IF($C75="",ROUND(MIN(1,IF(Input!$A$11="Weekly",FL75/(Formulas!$A$3*1),FL75/(Formulas!$A$3*2))),1),IF(TEXT(ISNUMBER($C75),"#####")="False",ROUND(MIN(1,IF(Input!$A$11="Weekly",FL75/(Formulas!$A$3*1),FL75/(Formulas!$A$3*2))),1),ROUND(MIN(1,IF(Input!$A$11="Weekly",FL75/(Formulas!$A$3*1),FL75/(Formulas!$A$3*2))),1)*$C75))</f>
        <v>0</v>
      </c>
      <c r="FO75" s="79"/>
      <c r="FP75" s="77"/>
      <c r="FQ75" s="77"/>
      <c r="FR75" s="80">
        <f>IF($C75="",ROUND(MIN(1,IF(Input!$A$11="Weekly",FP75/(Formulas!$A$3*1),FP75/(Formulas!$A$3*2))),1),IF(TEXT(ISNUMBER($C75),"#####")="False",ROUND(MIN(1,IF(Input!$A$11="Weekly",FP75/(Formulas!$A$3*1),FP75/(Formulas!$A$3*2))),1),ROUND(MIN(1,IF(Input!$A$11="Weekly",FP75/(Formulas!$A$3*1),FP75/(Formulas!$A$3*2))),1)*$C75))</f>
        <v>0</v>
      </c>
      <c r="FS75" s="79"/>
      <c r="FT75" s="77"/>
      <c r="FU75" s="77"/>
      <c r="FV75" s="80">
        <f>IF($C75="",ROUND(MIN(1,IF(Input!$A$11="Weekly",FT75/(Formulas!$A$3*1),FT75/(Formulas!$A$3*2))),1),IF(TEXT(ISNUMBER($C75),"#####")="False",ROUND(MIN(1,IF(Input!$A$11="Weekly",FT75/(Formulas!$A$3*1),FT75/(Formulas!$A$3*2))),1),ROUND(MIN(1,IF(Input!$A$11="Weekly",FT75/(Formulas!$A$3*1),FT75/(Formulas!$A$3*2))),1)*$C75))</f>
        <v>0</v>
      </c>
      <c r="FW75" s="79"/>
      <c r="FX75" s="77"/>
      <c r="FY75" s="77"/>
      <c r="FZ75" s="80">
        <f>IF($C75="",ROUND(MIN(1,IF(Input!$A$11="Weekly",FX75/(Formulas!$A$3*1),FX75/(Formulas!$A$3*2))),1),IF(TEXT(ISNUMBER($C75),"#####")="False",ROUND(MIN(1,IF(Input!$A$11="Weekly",FX75/(Formulas!$A$3*1),FX75/(Formulas!$A$3*2))),1),ROUND(MIN(1,IF(Input!$A$11="Weekly",FX75/(Formulas!$A$3*1),FX75/(Formulas!$A$3*2))),1)*$C75))</f>
        <v>0</v>
      </c>
      <c r="GA75" s="79"/>
      <c r="GB75" s="77"/>
      <c r="GC75" s="77"/>
      <c r="GD75" s="80">
        <f>IF($C75="",ROUND(MIN(1,IF(Input!$A$11="Weekly",GB75/(Formulas!$A$3*1),GB75/(Formulas!$A$3*2))),1),IF(TEXT(ISNUMBER($C75),"#####")="False",ROUND(MIN(1,IF(Input!$A$11="Weekly",GB75/(Formulas!$A$3*1),GB75/(Formulas!$A$3*2))),1),ROUND(MIN(1,IF(Input!$A$11="Weekly",GB75/(Formulas!$A$3*1),GB75/(Formulas!$A$3*2))),1)*$C75))</f>
        <v>0</v>
      </c>
      <c r="GE75" s="79"/>
      <c r="GF75" s="77"/>
      <c r="GG75" s="77"/>
      <c r="GH75" s="80">
        <f>IF($C75="",ROUND(MIN(1,IF(Input!$A$11="Weekly",GF75/(Formulas!$A$3*1),GF75/(Formulas!$A$3*2))),1),IF(TEXT(ISNUMBER($C75),"#####")="False",ROUND(MIN(1,IF(Input!$A$11="Weekly",GF75/(Formulas!$A$3*1),GF75/(Formulas!$A$3*2))),1),ROUND(MIN(1,IF(Input!$A$11="Weekly",GF75/(Formulas!$A$3*1),GF75/(Formulas!$A$3*2))),1)*$C75))</f>
        <v>0</v>
      </c>
      <c r="GI75" s="79"/>
      <c r="GJ75" s="77"/>
      <c r="GK75" s="77"/>
      <c r="GL75" s="80">
        <f>IF($C75="",ROUND(MIN(1,IF(Input!$A$11="Weekly",GJ75/(Formulas!$A$3*1),GJ75/(Formulas!$A$3*2))),1),IF(TEXT(ISNUMBER($C75),"#####")="False",ROUND(MIN(1,IF(Input!$A$11="Weekly",GJ75/(Formulas!$A$3*1),GJ75/(Formulas!$A$3*2))),1),ROUND(MIN(1,IF(Input!$A$11="Weekly",GJ75/(Formulas!$A$3*1),GJ75/(Formulas!$A$3*2))),1)*$C75))</f>
        <v>0</v>
      </c>
      <c r="GM75" s="79"/>
      <c r="GN75" s="77"/>
      <c r="GO75" s="77"/>
      <c r="GP75" s="80">
        <f>IF($C75="",ROUND(MIN(1,IF(Input!$A$11="Weekly",GN75/(Formulas!$A$3*1),GN75/(Formulas!$A$3*2))),1),IF(TEXT(ISNUMBER($C75),"#####")="False",ROUND(MIN(1,IF(Input!$A$11="Weekly",GN75/(Formulas!$A$3*1),GN75/(Formulas!$A$3*2))),1),ROUND(MIN(1,IF(Input!$A$11="Weekly",GN75/(Formulas!$A$3*1),GN75/(Formulas!$A$3*2))),1)*$C75))</f>
        <v>0</v>
      </c>
      <c r="GQ75" s="79"/>
      <c r="GR75" s="77"/>
      <c r="GS75" s="77"/>
      <c r="GT75" s="80">
        <f>IF($C75="",ROUND(MIN(1,IF(Input!$A$11="Weekly",GR75/(Formulas!$A$3*1),GR75/(Formulas!$A$3*2))),1),IF(TEXT(ISNUMBER($C75),"#####")="False",ROUND(MIN(1,IF(Input!$A$11="Weekly",GR75/(Formulas!$A$3*1),GR75/(Formulas!$A$3*2))),1),ROUND(MIN(1,IF(Input!$A$11="Weekly",GR75/(Formulas!$A$3*1),GR75/(Formulas!$A$3*2))),1)*$C75))</f>
        <v>0</v>
      </c>
      <c r="GU75" s="79"/>
      <c r="GV75" s="77"/>
      <c r="GW75" s="77"/>
      <c r="GX75" s="80">
        <f>IF($C75="",ROUND(MIN(1,IF(Input!$A$11="Weekly",GV75/(Formulas!$A$3*1),GV75/(Formulas!$A$3*2))),1),IF(TEXT(ISNUMBER($C75),"#####")="False",ROUND(MIN(1,IF(Input!$A$11="Weekly",GV75/(Formulas!$A$3*1),GV75/(Formulas!$A$3*2))),1),ROUND(MIN(1,IF(Input!$A$11="Weekly",GV75/(Formulas!$A$3*1),GV75/(Formulas!$A$3*2))),1)*$C75))</f>
        <v>0</v>
      </c>
      <c r="GY75" s="79"/>
      <c r="GZ75" s="77"/>
      <c r="HA75" s="77"/>
      <c r="HB75" s="80">
        <f>IF($C75="",ROUND(MIN(1,IF(Input!$A$11="Weekly",GZ75/(Formulas!$A$3*1),GZ75/(Formulas!$A$3*2))),1),IF(TEXT(ISNUMBER($C75),"#####")="False",ROUND(MIN(1,IF(Input!$A$11="Weekly",GZ75/(Formulas!$A$3*1),GZ75/(Formulas!$A$3*2))),1),ROUND(MIN(1,IF(Input!$A$11="Weekly",GZ75/(Formulas!$A$3*1),GZ75/(Formulas!$A$3*2))),1)*$C75))</f>
        <v>0</v>
      </c>
      <c r="HC75" s="79"/>
      <c r="HD75" s="77"/>
      <c r="HE75" s="77"/>
      <c r="HF75" s="80">
        <f>IF($C75="",ROUND(MIN(1,IF(Input!$A$11="Weekly",HD75/(Formulas!$A$3*1),HD75/(Formulas!$A$3*2))),1),IF(TEXT(ISNUMBER($C75),"#####")="False",ROUND(MIN(1,IF(Input!$A$11="Weekly",HD75/(Formulas!$A$3*1),HD75/(Formulas!$A$3*2))),1),ROUND(MIN(1,IF(Input!$A$11="Weekly",HD75/(Formulas!$A$3*1),HD75/(Formulas!$A$3*2))),1)*$C75))</f>
        <v>0</v>
      </c>
      <c r="HG75" s="79"/>
      <c r="HH75" s="35"/>
      <c r="HI75" s="35">
        <f t="shared" si="57"/>
        <v>0</v>
      </c>
      <c r="HJ75" s="35"/>
      <c r="HK75" s="35">
        <f t="shared" si="58"/>
        <v>0</v>
      </c>
      <c r="HL75" s="35"/>
      <c r="HM75" s="35">
        <f t="shared" si="59"/>
        <v>0</v>
      </c>
      <c r="HN75" s="35"/>
      <c r="HO75" s="35">
        <f t="shared" si="60"/>
        <v>0</v>
      </c>
      <c r="HP75" s="35"/>
      <c r="HQ75" s="35"/>
      <c r="HR75" s="35"/>
      <c r="HS75" s="35"/>
      <c r="HT75" s="35"/>
    </row>
    <row r="76" spans="1:228" x14ac:dyDescent="0.25">
      <c r="B76" s="74"/>
      <c r="D76" s="77"/>
      <c r="E76" s="77"/>
      <c r="F76" s="80">
        <f>IF($C76="",ROUND(MIN(1,IF(Input!$A$11="Weekly",D76/(Formulas!$A$3*1),D76/(Formulas!$A$3*2))),1),IF(TEXT(ISNUMBER($C76),"#####")="False",ROUND(MIN(1,IF(Input!$A$11="Weekly",D76/(Formulas!$A$3*1),D76/(Formulas!$A$3*2))),1),ROUND(MIN(1,IF(Input!$A$11="Weekly",D76/(Formulas!$A$3*1),D76/(Formulas!$A$3*2))),1)*$C76))</f>
        <v>0</v>
      </c>
      <c r="G76" s="101"/>
      <c r="H76" s="77"/>
      <c r="I76" s="77"/>
      <c r="J76" s="80">
        <f>IF($C76="",ROUND(MIN(1,IF(Input!$A$11="Weekly",H76/(Formulas!$A$3*1),H76/(Formulas!$A$3*2))),1),IF(TEXT(ISNUMBER($C76),"#####")="False",ROUND(MIN(1,IF(Input!$A$11="Weekly",H76/(Formulas!$A$3*1),H76/(Formulas!$A$3*2))),1),ROUND(MIN(1,IF(Input!$A$11="Weekly",H76/(Formulas!$A$3*1),H76/(Formulas!$A$3*2))),1)*$C76))</f>
        <v>0</v>
      </c>
      <c r="K76" s="101"/>
      <c r="L76" s="77"/>
      <c r="M76" s="77"/>
      <c r="N76" s="80">
        <f>IF($C76="",ROUND(MIN(1,IF(Input!$A$11="Weekly",L76/(Formulas!$A$3*1),L76/(Formulas!$A$3*2))),1),IF(TEXT(ISNUMBER($C76),"#####")="False",ROUND(MIN(1,IF(Input!$A$11="Weekly",L76/(Formulas!$A$3*1),L76/(Formulas!$A$3*2))),1),ROUND(MIN(1,IF(Input!$A$11="Weekly",L76/(Formulas!$A$3*1),L76/(Formulas!$A$3*2))),1)*$C76))</f>
        <v>0</v>
      </c>
      <c r="O76" s="101"/>
      <c r="P76" s="77"/>
      <c r="Q76" s="77"/>
      <c r="R76" s="80">
        <f>IF($C76="",ROUND(MIN(1,IF(Input!$A$11="Weekly",P76/(Formulas!$A$3*1),P76/(Formulas!$A$3*2))),1),IF(TEXT(ISNUMBER($C76),"#####")="False",ROUND(MIN(1,IF(Input!$A$11="Weekly",P76/(Formulas!$A$3*1),P76/(Formulas!$A$3*2))),1),ROUND(MIN(1,IF(Input!$A$11="Weekly",P76/(Formulas!$A$3*1),P76/(Formulas!$A$3*2))),1)*$C76))</f>
        <v>0</v>
      </c>
      <c r="S76" s="101"/>
      <c r="T76" s="77"/>
      <c r="U76" s="77"/>
      <c r="V76" s="80">
        <f>IF($C76="",ROUND(MIN(1,IF(Input!$A$11="Weekly",T76/(Formulas!$A$3*1),T76/(Formulas!$A$3*2))),1),IF(TEXT(ISNUMBER($C76),"#####")="False",ROUND(MIN(1,IF(Input!$A$11="Weekly",T76/(Formulas!$A$3*1),T76/(Formulas!$A$3*2))),1),ROUND(MIN(1,IF(Input!$A$11="Weekly",T76/(Formulas!$A$3*1),T76/(Formulas!$A$3*2))),1)*$C76))</f>
        <v>0</v>
      </c>
      <c r="W76" s="79"/>
      <c r="X76" s="77"/>
      <c r="Y76" s="77"/>
      <c r="Z76" s="80">
        <f>IF($C76="",ROUND(MIN(1,IF(Input!$A$11="Weekly",X76/(Formulas!$A$3*1),X76/(Formulas!$A$3*2))),1),IF(TEXT(ISNUMBER($C76),"#####")="False",ROUND(MIN(1,IF(Input!$A$11="Weekly",X76/(Formulas!$A$3*1),X76/(Formulas!$A$3*2))),1),ROUND(MIN(1,IF(Input!$A$11="Weekly",X76/(Formulas!$A$3*1),X76/(Formulas!$A$3*2))),1)*$C76))</f>
        <v>0</v>
      </c>
      <c r="AA76" s="101"/>
      <c r="AB76" s="77"/>
      <c r="AC76" s="77"/>
      <c r="AD76" s="80">
        <f>IF($C76="",ROUND(MIN(1,IF(Input!$A$11="Weekly",AB76/(Formulas!$A$3*1),AB76/(Formulas!$A$3*2))),1),IF(TEXT(ISNUMBER($C76),"#####")="False",ROUND(MIN(1,IF(Input!$A$11="Weekly",AB76/(Formulas!$A$3*1),AB76/(Formulas!$A$3*2))),1),ROUND(MIN(1,IF(Input!$A$11="Weekly",AB76/(Formulas!$A$3*1),AB76/(Formulas!$A$3*2))),1)*$C76))</f>
        <v>0</v>
      </c>
      <c r="AE76" s="101"/>
      <c r="AF76" s="77"/>
      <c r="AG76" s="77"/>
      <c r="AH76" s="80">
        <f>IF($C76="",ROUND(MIN(1,IF(Input!$A$11="Weekly",AF76/(Formulas!$A$3*1),AF76/(Formulas!$A$3*2))),1),IF(TEXT(ISNUMBER($C76),"#####")="False",ROUND(MIN(1,IF(Input!$A$11="Weekly",AF76/(Formulas!$A$3*1),AF76/(Formulas!$A$3*2))),1),ROUND(MIN(1,IF(Input!$A$11="Weekly",AF76/(Formulas!$A$3*1),AF76/(Formulas!$A$3*2))),1)*$C76))</f>
        <v>0</v>
      </c>
      <c r="AI76" s="101"/>
      <c r="AJ76" s="77"/>
      <c r="AK76" s="77"/>
      <c r="AL76" s="80">
        <f>IF($C76="",ROUND(MIN(1,IF(Input!$A$11="Weekly",AJ76/(Formulas!$A$3*1),AJ76/(Formulas!$A$3*2))),1),IF(TEXT(ISNUMBER($C76),"#####")="False",ROUND(MIN(1,IF(Input!$A$11="Weekly",AJ76/(Formulas!$A$3*1),AJ76/(Formulas!$A$3*2))),1),ROUND(MIN(1,IF(Input!$A$11="Weekly",AJ76/(Formulas!$A$3*1),AJ76/(Formulas!$A$3*2))),1)*$C76))</f>
        <v>0</v>
      </c>
      <c r="AM76" s="79"/>
      <c r="AN76" s="77"/>
      <c r="AO76" s="77"/>
      <c r="AP76" s="80">
        <f>IF($C76="",ROUND(MIN(1,IF(Input!$A$11="Weekly",AN76/(Formulas!$A$3*1),AN76/(Formulas!$A$3*2))),1),IF(TEXT(ISNUMBER($C76),"#####")="False",ROUND(MIN(1,IF(Input!$A$11="Weekly",AN76/(Formulas!$A$3*1),AN76/(Formulas!$A$3*2))),1),ROUND(MIN(1,IF(Input!$A$11="Weekly",AN76/(Formulas!$A$3*1),AN76/(Formulas!$A$3*2))),1)*$C76))</f>
        <v>0</v>
      </c>
      <c r="AQ76" s="79"/>
      <c r="AR76" s="77"/>
      <c r="AS76" s="77"/>
      <c r="AT76" s="80">
        <f>IF($C76="",ROUND(MIN(1,IF(Input!$A$11="Weekly",AR76/(Formulas!$A$3*1),AR76/(Formulas!$A$3*2))),1),IF(TEXT(ISNUMBER($C76),"#####")="False",ROUND(MIN(1,IF(Input!$A$11="Weekly",AR76/(Formulas!$A$3*1),AR76/(Formulas!$A$3*2))),1),ROUND(MIN(1,IF(Input!$A$11="Weekly",AR76/(Formulas!$A$3*1),AR76/(Formulas!$A$3*2))),1)*$C76))</f>
        <v>0</v>
      </c>
      <c r="AU76" s="79"/>
      <c r="AV76" s="77"/>
      <c r="AW76" s="77"/>
      <c r="AX76" s="80">
        <f>IF($C76="",ROUND(MIN(1,IF(Input!$A$11="Weekly",AV76/(Formulas!$A$3*1),AV76/(Formulas!$A$3*2))),1),IF(TEXT(ISNUMBER($C76),"#####")="False",ROUND(MIN(1,IF(Input!$A$11="Weekly",AV76/(Formulas!$A$3*1),AV76/(Formulas!$A$3*2))),1),ROUND(MIN(1,IF(Input!$A$11="Weekly",AV76/(Formulas!$A$3*1),AV76/(Formulas!$A$3*2))),1)*$C76))</f>
        <v>0</v>
      </c>
      <c r="AY76" s="79"/>
      <c r="AZ76" s="77"/>
      <c r="BA76" s="77"/>
      <c r="BB76" s="80">
        <f>IF($C76="",ROUND(MIN(1,IF(Input!$A$11="Weekly",AZ76/(Formulas!$A$3*1),AZ76/(Formulas!$A$3*2))),1),IF(TEXT(ISNUMBER($C76),"#####")="False",ROUND(MIN(1,IF(Input!$A$11="Weekly",AZ76/(Formulas!$A$3*1),AZ76/(Formulas!$A$3*2))),1),ROUND(MIN(1,IF(Input!$A$11="Weekly",AZ76/(Formulas!$A$3*1),AZ76/(Formulas!$A$3*2))),1)*$C76))</f>
        <v>0</v>
      </c>
      <c r="BC76" s="79"/>
      <c r="BD76" s="77"/>
      <c r="BE76" s="77"/>
      <c r="BF76" s="80">
        <f>IF($C76="",ROUND(MIN(1,IF(Input!$A$11="Weekly",BD76/(Formulas!$A$3*1),BD76/(Formulas!$A$3*2))),1),IF(TEXT(ISNUMBER($C76),"#####")="False",ROUND(MIN(1,IF(Input!$A$11="Weekly",BD76/(Formulas!$A$3*1),BD76/(Formulas!$A$3*2))),1),ROUND(MIN(1,IF(Input!$A$11="Weekly",BD76/(Formulas!$A$3*1),BD76/(Formulas!$A$3*2))),1)*$C76))</f>
        <v>0</v>
      </c>
      <c r="BG76" s="79"/>
      <c r="BH76" s="77"/>
      <c r="BI76" s="77"/>
      <c r="BJ76" s="80">
        <f>IF($C76="",ROUND(MIN(1,IF(Input!$A$11="Weekly",BH76/(Formulas!$A$3*1),BH76/(Formulas!$A$3*2))),1),IF(TEXT(ISNUMBER($C76),"#####")="False",ROUND(MIN(1,IF(Input!$A$11="Weekly",BH76/(Formulas!$A$3*1),BH76/(Formulas!$A$3*2))),1),ROUND(MIN(1,IF(Input!$A$11="Weekly",BH76/(Formulas!$A$3*1),BH76/(Formulas!$A$3*2))),1)*$C76))</f>
        <v>0</v>
      </c>
      <c r="BK76" s="79"/>
      <c r="BL76" s="77"/>
      <c r="BM76" s="77"/>
      <c r="BN76" s="80">
        <f>IF($C76="",ROUND(MIN(1,IF(Input!$A$11="Weekly",BL76/(Formulas!$A$3*1),BL76/(Formulas!$A$3*2))),1),IF(TEXT(ISNUMBER($C76),"#####")="False",ROUND(MIN(1,IF(Input!$A$11="Weekly",BL76/(Formulas!$A$3*1),BL76/(Formulas!$A$3*2))),1),ROUND(MIN(1,IF(Input!$A$11="Weekly",BL76/(Formulas!$A$3*1),BL76/(Formulas!$A$3*2))),1)*$C76))</f>
        <v>0</v>
      </c>
      <c r="BO76" s="79"/>
      <c r="BP76" s="77"/>
      <c r="BQ76" s="77"/>
      <c r="BR76" s="80">
        <f>IF($C76="",ROUND(MIN(1,IF(Input!$A$11="Weekly",BP76/(Formulas!$A$3*1),BP76/(Formulas!$A$3*2))),1),IF(TEXT(ISNUMBER($C76),"#####")="False",ROUND(MIN(1,IF(Input!$A$11="Weekly",BP76/(Formulas!$A$3*1),BP76/(Formulas!$A$3*2))),1),ROUND(MIN(1,IF(Input!$A$11="Weekly",BP76/(Formulas!$A$3*1),BP76/(Formulas!$A$3*2))),1)*$C76))</f>
        <v>0</v>
      </c>
      <c r="BS76" s="79"/>
      <c r="BT76" s="77"/>
      <c r="BU76" s="77"/>
      <c r="BV76" s="80">
        <f>IF($C76="",ROUND(MIN(1,IF(Input!$A$11="Weekly",BT76/(Formulas!$A$3*1),BT76/(Formulas!$A$3*2))),1),IF(TEXT(ISNUMBER($C76),"#####")="False",ROUND(MIN(1,IF(Input!$A$11="Weekly",BT76/(Formulas!$A$3*1),BT76/(Formulas!$A$3*2))),1),ROUND(MIN(1,IF(Input!$A$11="Weekly",BT76/(Formulas!$A$3*1),BT76/(Formulas!$A$3*2))),1)*$C76))</f>
        <v>0</v>
      </c>
      <c r="BW76" s="79"/>
      <c r="BX76" s="77"/>
      <c r="BY76" s="77"/>
      <c r="BZ76" s="80">
        <f>IF($C76="",ROUND(MIN(1,IF(Input!$A$11="Weekly",BX76/(Formulas!$A$3*1),BX76/(Formulas!$A$3*2))),1),IF(TEXT(ISNUMBER($C76),"#####")="False",ROUND(MIN(1,IF(Input!$A$11="Weekly",BX76/(Formulas!$A$3*1),BX76/(Formulas!$A$3*2))),1),ROUND(MIN(1,IF(Input!$A$11="Weekly",BX76/(Formulas!$A$3*1),BX76/(Formulas!$A$3*2))),1)*$C76))</f>
        <v>0</v>
      </c>
      <c r="CA76" s="79"/>
      <c r="CB76" s="77"/>
      <c r="CC76" s="77"/>
      <c r="CD76" s="80">
        <f>IF($C76="",ROUND(MIN(1,IF(Input!$A$11="Weekly",CB76/(Formulas!$A$3*1),CB76/(Formulas!$A$3*2))),1),IF(TEXT(ISNUMBER($C76),"#####")="False",ROUND(MIN(1,IF(Input!$A$11="Weekly",CB76/(Formulas!$A$3*1),CB76/(Formulas!$A$3*2))),1),ROUND(MIN(1,IF(Input!$A$11="Weekly",CB76/(Formulas!$A$3*1),CB76/(Formulas!$A$3*2))),1)*$C76))</f>
        <v>0</v>
      </c>
      <c r="CE76" s="79"/>
      <c r="CF76" s="77"/>
      <c r="CG76" s="77"/>
      <c r="CH76" s="80">
        <f>IF($C76="",ROUND(MIN(1,IF(Input!$A$11="Weekly",CF76/(Formulas!$A$3*1),CF76/(Formulas!$A$3*2))),1),IF(TEXT(ISNUMBER($C76),"#####")="False",ROUND(MIN(1,IF(Input!$A$11="Weekly",CF76/(Formulas!$A$3*1),CF76/(Formulas!$A$3*2))),1),ROUND(MIN(1,IF(Input!$A$11="Weekly",CF76/(Formulas!$A$3*1),CF76/(Formulas!$A$3*2))),1)*$C76))</f>
        <v>0</v>
      </c>
      <c r="CI76" s="79"/>
      <c r="CJ76" s="77"/>
      <c r="CK76" s="77"/>
      <c r="CL76" s="80">
        <f>IF($C76="",ROUND(MIN(1,IF(Input!$A$11="Weekly",CJ76/(Formulas!$A$3*1),CJ76/(Formulas!$A$3*2))),1),IF(TEXT(ISNUMBER($C76),"#####")="False",ROUND(MIN(1,IF(Input!$A$11="Weekly",CJ76/(Formulas!$A$3*1),CJ76/(Formulas!$A$3*2))),1),ROUND(MIN(1,IF(Input!$A$11="Weekly",CJ76/(Formulas!$A$3*1),CJ76/(Formulas!$A$3*2))),1)*$C76))</f>
        <v>0</v>
      </c>
      <c r="CM76" s="79"/>
      <c r="CN76" s="77"/>
      <c r="CO76" s="77"/>
      <c r="CP76" s="80">
        <f>IF($C76="",ROUND(MIN(1,IF(Input!$A$11="Weekly",CN76/(Formulas!$A$3*1),CN76/(Formulas!$A$3*2))),1),IF(TEXT(ISNUMBER($C76),"#####")="False",ROUND(MIN(1,IF(Input!$A$11="Weekly",CN76/(Formulas!$A$3*1),CN76/(Formulas!$A$3*2))),1),ROUND(MIN(1,IF(Input!$A$11="Weekly",CN76/(Formulas!$A$3*1),CN76/(Formulas!$A$3*2))),1)*$C76))</f>
        <v>0</v>
      </c>
      <c r="CQ76" s="79"/>
      <c r="CR76" s="77"/>
      <c r="CS76" s="77"/>
      <c r="CT76" s="80">
        <f>IF($C76="",ROUND(MIN(1,IF(Input!$A$11="Weekly",CR76/(Formulas!$A$3*1),CR76/(Formulas!$A$3*2))),1),IF(TEXT(ISNUMBER($C76),"#####")="False",ROUND(MIN(1,IF(Input!$A$11="Weekly",CR76/(Formulas!$A$3*1),CR76/(Formulas!$A$3*2))),1),ROUND(MIN(1,IF(Input!$A$11="Weekly",CR76/(Formulas!$A$3*1),CR76/(Formulas!$A$3*2))),1)*$C76))</f>
        <v>0</v>
      </c>
      <c r="CU76" s="79"/>
      <c r="CV76" s="77"/>
      <c r="CW76" s="77"/>
      <c r="CX76" s="80">
        <f>IF($C76="",ROUND(MIN(1,IF(Input!$A$11="Weekly",CV76/(Formulas!$A$3*1),CV76/(Formulas!$A$3*2))),1),IF(TEXT(ISNUMBER($C76),"#####")="False",ROUND(MIN(1,IF(Input!$A$11="Weekly",CV76/(Formulas!$A$3*1),CV76/(Formulas!$A$3*2))),1),ROUND(MIN(1,IF(Input!$A$11="Weekly",CV76/(Formulas!$A$3*1),CV76/(Formulas!$A$3*2))),1)*$C76))</f>
        <v>0</v>
      </c>
      <c r="CY76" s="79"/>
      <c r="CZ76" s="77"/>
      <c r="DA76" s="77"/>
      <c r="DB76" s="80">
        <f>IF($C76="",ROUND(MIN(1,IF(Input!$A$11="Weekly",CZ76/(Formulas!$A$3*1),CZ76/(Formulas!$A$3*2))),1),IF(TEXT(ISNUMBER($C76),"#####")="False",ROUND(MIN(1,IF(Input!$A$11="Weekly",CZ76/(Formulas!$A$3*1),CZ76/(Formulas!$A$3*2))),1),ROUND(MIN(1,IF(Input!$A$11="Weekly",CZ76/(Formulas!$A$3*1),CZ76/(Formulas!$A$3*2))),1)*$C76))</f>
        <v>0</v>
      </c>
      <c r="DC76" s="79"/>
      <c r="DD76" s="77"/>
      <c r="DE76" s="77"/>
      <c r="DF76" s="80">
        <f>IF($C76="",ROUND(MIN(1,IF(Input!$A$11="Weekly",DD76/(Formulas!$A$3*1),DD76/(Formulas!$A$3*2))),1),IF(TEXT(ISNUMBER($C76),"#####")="False",ROUND(MIN(1,IF(Input!$A$11="Weekly",DD76/(Formulas!$A$3*1),DD76/(Formulas!$A$3*2))),1),ROUND(MIN(1,IF(Input!$A$11="Weekly",DD76/(Formulas!$A$3*1),DD76/(Formulas!$A$3*2))),1)*$C76))</f>
        <v>0</v>
      </c>
      <c r="DG76" s="79"/>
      <c r="DH76" s="77"/>
      <c r="DI76" s="77"/>
      <c r="DJ76" s="80">
        <f>IF($C76="",ROUND(MIN(1,IF(Input!$A$11="Weekly",DH76/(Formulas!$A$3*1),DH76/(Formulas!$A$3*2))),1),IF(TEXT(ISNUMBER($C76),"#####")="False",ROUND(MIN(1,IF(Input!$A$11="Weekly",DH76/(Formulas!$A$3*1),DH76/(Formulas!$A$3*2))),1),ROUND(MIN(1,IF(Input!$A$11="Weekly",DH76/(Formulas!$A$3*1),DH76/(Formulas!$A$3*2))),1)*$C76))</f>
        <v>0</v>
      </c>
      <c r="DK76" s="79"/>
      <c r="DL76" s="77"/>
      <c r="DM76" s="77"/>
      <c r="DN76" s="80">
        <f>IF($C76="",ROUND(MIN(1,IF(Input!$A$11="Weekly",DL76/(Formulas!$A$3*1),DL76/(Formulas!$A$3*2))),1),IF(TEXT(ISNUMBER($C76),"#####")="False",ROUND(MIN(1,IF(Input!$A$11="Weekly",DL76/(Formulas!$A$3*1),DL76/(Formulas!$A$3*2))),1),ROUND(MIN(1,IF(Input!$A$11="Weekly",DL76/(Formulas!$A$3*1),DL76/(Formulas!$A$3*2))),1)*$C76))</f>
        <v>0</v>
      </c>
      <c r="DO76" s="79"/>
      <c r="DP76" s="77"/>
      <c r="DQ76" s="77"/>
      <c r="DR76" s="80">
        <f>IF($C76="",ROUND(MIN(1,IF(Input!$A$11="Weekly",DP76/(Formulas!$A$3*1),DP76/(Formulas!$A$3*2))),1),IF(TEXT(ISNUMBER($C76),"#####")="False",ROUND(MIN(1,IF(Input!$A$11="Weekly",DP76/(Formulas!$A$3*1),DP76/(Formulas!$A$3*2))),1),ROUND(MIN(1,IF(Input!$A$11="Weekly",DP76/(Formulas!$A$3*1),DP76/(Formulas!$A$3*2))),1)*$C76))</f>
        <v>0</v>
      </c>
      <c r="DS76" s="79"/>
      <c r="DT76" s="77"/>
      <c r="DU76" s="77"/>
      <c r="DV76" s="80">
        <f>IF($C76="",ROUND(MIN(1,IF(Input!$A$11="Weekly",DT76/(Formulas!$A$3*1),DT76/(Formulas!$A$3*2))),1),IF(TEXT(ISNUMBER($C76),"#####")="False",ROUND(MIN(1,IF(Input!$A$11="Weekly",DT76/(Formulas!$A$3*1),DT76/(Formulas!$A$3*2))),1),ROUND(MIN(1,IF(Input!$A$11="Weekly",DT76/(Formulas!$A$3*1),DT76/(Formulas!$A$3*2))),1)*$C76))</f>
        <v>0</v>
      </c>
      <c r="DW76" s="79"/>
      <c r="DX76" s="77"/>
      <c r="DY76" s="77"/>
      <c r="DZ76" s="80">
        <f>IF($C76="",ROUND(MIN(1,IF(Input!$A$11="Weekly",DX76/(Formulas!$A$3*1),DX76/(Formulas!$A$3*2))),1),IF(TEXT(ISNUMBER($C76),"#####")="False",ROUND(MIN(1,IF(Input!$A$11="Weekly",DX76/(Formulas!$A$3*1),DX76/(Formulas!$A$3*2))),1),ROUND(MIN(1,IF(Input!$A$11="Weekly",DX76/(Formulas!$A$3*1),DX76/(Formulas!$A$3*2))),1)*$C76))</f>
        <v>0</v>
      </c>
      <c r="EA76" s="79"/>
      <c r="EB76" s="77"/>
      <c r="EC76" s="77"/>
      <c r="ED76" s="80">
        <f>IF($C76="",ROUND(MIN(1,IF(Input!$A$11="Weekly",EB76/(Formulas!$A$3*1),EB76/(Formulas!$A$3*2))),1),IF(TEXT(ISNUMBER($C76),"#####")="False",ROUND(MIN(1,IF(Input!$A$11="Weekly",EB76/(Formulas!$A$3*1),EB76/(Formulas!$A$3*2))),1),ROUND(MIN(1,IF(Input!$A$11="Weekly",EB76/(Formulas!$A$3*1),EB76/(Formulas!$A$3*2))),1)*$C76))</f>
        <v>0</v>
      </c>
      <c r="EE76" s="79"/>
      <c r="EF76" s="77"/>
      <c r="EG76" s="77"/>
      <c r="EH76" s="80">
        <f>IF($C76="",ROUND(MIN(1,IF(Input!$A$11="Weekly",EF76/(Formulas!$A$3*1),EF76/(Formulas!$A$3*2))),1),IF(TEXT(ISNUMBER($C76),"#####")="False",ROUND(MIN(1,IF(Input!$A$11="Weekly",EF76/(Formulas!$A$3*1),EF76/(Formulas!$A$3*2))),1),ROUND(MIN(1,IF(Input!$A$11="Weekly",EF76/(Formulas!$A$3*1),EF76/(Formulas!$A$3*2))),1)*$C76))</f>
        <v>0</v>
      </c>
      <c r="EI76" s="79"/>
      <c r="EJ76" s="77"/>
      <c r="EK76" s="77"/>
      <c r="EL76" s="80">
        <f>IF($C76="",ROUND(MIN(1,IF(Input!$A$11="Weekly",EJ76/(Formulas!$A$3*1),EJ76/(Formulas!$A$3*2))),1),IF(TEXT(ISNUMBER($C76),"#####")="False",ROUND(MIN(1,IF(Input!$A$11="Weekly",EJ76/(Formulas!$A$3*1),EJ76/(Formulas!$A$3*2))),1),ROUND(MIN(1,IF(Input!$A$11="Weekly",EJ76/(Formulas!$A$3*1),EJ76/(Formulas!$A$3*2))),1)*$C76))</f>
        <v>0</v>
      </c>
      <c r="EM76" s="79"/>
      <c r="EN76" s="77"/>
      <c r="EO76" s="77"/>
      <c r="EP76" s="80">
        <f>IF($C76="",ROUND(MIN(1,IF(Input!$A$11="Weekly",EN76/(Formulas!$A$3*1),EN76/(Formulas!$A$3*2))),1),IF(TEXT(ISNUMBER($C76),"#####")="False",ROUND(MIN(1,IF(Input!$A$11="Weekly",EN76/(Formulas!$A$3*1),EN76/(Formulas!$A$3*2))),1),ROUND(MIN(1,IF(Input!$A$11="Weekly",EN76/(Formulas!$A$3*1),EN76/(Formulas!$A$3*2))),1)*$C76))</f>
        <v>0</v>
      </c>
      <c r="EQ76" s="79"/>
      <c r="ER76" s="77"/>
      <c r="ES76" s="77"/>
      <c r="ET76" s="80">
        <f>IF($C76="",ROUND(MIN(1,IF(Input!$A$11="Weekly",ER76/(Formulas!$A$3*1),ER76/(Formulas!$A$3*2))),1),IF(TEXT(ISNUMBER($C76),"#####")="False",ROUND(MIN(1,IF(Input!$A$11="Weekly",ER76/(Formulas!$A$3*1),ER76/(Formulas!$A$3*2))),1),ROUND(MIN(1,IF(Input!$A$11="Weekly",ER76/(Formulas!$A$3*1),ER76/(Formulas!$A$3*2))),1)*$C76))</f>
        <v>0</v>
      </c>
      <c r="EU76" s="79"/>
      <c r="EV76" s="77"/>
      <c r="EW76" s="77"/>
      <c r="EX76" s="80">
        <f>IF($C76="",ROUND(MIN(1,IF(Input!$A$11="Weekly",EV76/(Formulas!$A$3*1),EV76/(Formulas!$A$3*2))),1),IF(TEXT(ISNUMBER($C76),"#####")="False",ROUND(MIN(1,IF(Input!$A$11="Weekly",EV76/(Formulas!$A$3*1),EV76/(Formulas!$A$3*2))),1),ROUND(MIN(1,IF(Input!$A$11="Weekly",EV76/(Formulas!$A$3*1),EV76/(Formulas!$A$3*2))),1)*$C76))</f>
        <v>0</v>
      </c>
      <c r="EY76" s="79"/>
      <c r="EZ76" s="77"/>
      <c r="FA76" s="77"/>
      <c r="FB76" s="80">
        <f>IF($C76="",ROUND(MIN(1,IF(Input!$A$11="Weekly",EZ76/(Formulas!$A$3*1),EZ76/(Formulas!$A$3*2))),1),IF(TEXT(ISNUMBER($C76),"#####")="False",ROUND(MIN(1,IF(Input!$A$11="Weekly",EZ76/(Formulas!$A$3*1),EZ76/(Formulas!$A$3*2))),1),ROUND(MIN(1,IF(Input!$A$11="Weekly",EZ76/(Formulas!$A$3*1),EZ76/(Formulas!$A$3*2))),1)*$C76))</f>
        <v>0</v>
      </c>
      <c r="FC76" s="79"/>
      <c r="FD76" s="77"/>
      <c r="FE76" s="77"/>
      <c r="FF76" s="80">
        <f>IF($C76="",ROUND(MIN(1,IF(Input!$A$11="Weekly",FD76/(Formulas!$A$3*1),FD76/(Formulas!$A$3*2))),1),IF(TEXT(ISNUMBER($C76),"#####")="False",ROUND(MIN(1,IF(Input!$A$11="Weekly",FD76/(Formulas!$A$3*1),FD76/(Formulas!$A$3*2))),1),ROUND(MIN(1,IF(Input!$A$11="Weekly",FD76/(Formulas!$A$3*1),FD76/(Formulas!$A$3*2))),1)*$C76))</f>
        <v>0</v>
      </c>
      <c r="FG76" s="79"/>
      <c r="FH76" s="77"/>
      <c r="FI76" s="77"/>
      <c r="FJ76" s="80">
        <f>IF($C76="",ROUND(MIN(1,IF(Input!$A$11="Weekly",FH76/(Formulas!$A$3*1),FH76/(Formulas!$A$3*2))),1),IF(TEXT(ISNUMBER($C76),"#####")="False",ROUND(MIN(1,IF(Input!$A$11="Weekly",FH76/(Formulas!$A$3*1),FH76/(Formulas!$A$3*2))),1),ROUND(MIN(1,IF(Input!$A$11="Weekly",FH76/(Formulas!$A$3*1),FH76/(Formulas!$A$3*2))),1)*$C76))</f>
        <v>0</v>
      </c>
      <c r="FK76" s="79"/>
      <c r="FL76" s="77"/>
      <c r="FM76" s="77"/>
      <c r="FN76" s="80">
        <f>IF($C76="",ROUND(MIN(1,IF(Input!$A$11="Weekly",FL76/(Formulas!$A$3*1),FL76/(Formulas!$A$3*2))),1),IF(TEXT(ISNUMBER($C76),"#####")="False",ROUND(MIN(1,IF(Input!$A$11="Weekly",FL76/(Formulas!$A$3*1),FL76/(Formulas!$A$3*2))),1),ROUND(MIN(1,IF(Input!$A$11="Weekly",FL76/(Formulas!$A$3*1),FL76/(Formulas!$A$3*2))),1)*$C76))</f>
        <v>0</v>
      </c>
      <c r="FO76" s="79"/>
      <c r="FP76" s="77"/>
      <c r="FQ76" s="77"/>
      <c r="FR76" s="80">
        <f>IF($C76="",ROUND(MIN(1,IF(Input!$A$11="Weekly",FP76/(Formulas!$A$3*1),FP76/(Formulas!$A$3*2))),1),IF(TEXT(ISNUMBER($C76),"#####")="False",ROUND(MIN(1,IF(Input!$A$11="Weekly",FP76/(Formulas!$A$3*1),FP76/(Formulas!$A$3*2))),1),ROUND(MIN(1,IF(Input!$A$11="Weekly",FP76/(Formulas!$A$3*1),FP76/(Formulas!$A$3*2))),1)*$C76))</f>
        <v>0</v>
      </c>
      <c r="FS76" s="79"/>
      <c r="FT76" s="77"/>
      <c r="FU76" s="77"/>
      <c r="FV76" s="80">
        <f>IF($C76="",ROUND(MIN(1,IF(Input!$A$11="Weekly",FT76/(Formulas!$A$3*1),FT76/(Formulas!$A$3*2))),1),IF(TEXT(ISNUMBER($C76),"#####")="False",ROUND(MIN(1,IF(Input!$A$11="Weekly",FT76/(Formulas!$A$3*1),FT76/(Formulas!$A$3*2))),1),ROUND(MIN(1,IF(Input!$A$11="Weekly",FT76/(Formulas!$A$3*1),FT76/(Formulas!$A$3*2))),1)*$C76))</f>
        <v>0</v>
      </c>
      <c r="FW76" s="79"/>
      <c r="FX76" s="77"/>
      <c r="FY76" s="77"/>
      <c r="FZ76" s="80">
        <f>IF($C76="",ROUND(MIN(1,IF(Input!$A$11="Weekly",FX76/(Formulas!$A$3*1),FX76/(Formulas!$A$3*2))),1),IF(TEXT(ISNUMBER($C76),"#####")="False",ROUND(MIN(1,IF(Input!$A$11="Weekly",FX76/(Formulas!$A$3*1),FX76/(Formulas!$A$3*2))),1),ROUND(MIN(1,IF(Input!$A$11="Weekly",FX76/(Formulas!$A$3*1),FX76/(Formulas!$A$3*2))),1)*$C76))</f>
        <v>0</v>
      </c>
      <c r="GA76" s="79"/>
      <c r="GB76" s="77"/>
      <c r="GC76" s="77"/>
      <c r="GD76" s="80">
        <f>IF($C76="",ROUND(MIN(1,IF(Input!$A$11="Weekly",GB76/(Formulas!$A$3*1),GB76/(Formulas!$A$3*2))),1),IF(TEXT(ISNUMBER($C76),"#####")="False",ROUND(MIN(1,IF(Input!$A$11="Weekly",GB76/(Formulas!$A$3*1),GB76/(Formulas!$A$3*2))),1),ROUND(MIN(1,IF(Input!$A$11="Weekly",GB76/(Formulas!$A$3*1),GB76/(Formulas!$A$3*2))),1)*$C76))</f>
        <v>0</v>
      </c>
      <c r="GE76" s="79"/>
      <c r="GF76" s="77"/>
      <c r="GG76" s="77"/>
      <c r="GH76" s="80">
        <f>IF($C76="",ROUND(MIN(1,IF(Input!$A$11="Weekly",GF76/(Formulas!$A$3*1),GF76/(Formulas!$A$3*2))),1),IF(TEXT(ISNUMBER($C76),"#####")="False",ROUND(MIN(1,IF(Input!$A$11="Weekly",GF76/(Formulas!$A$3*1),GF76/(Formulas!$A$3*2))),1),ROUND(MIN(1,IF(Input!$A$11="Weekly",GF76/(Formulas!$A$3*1),GF76/(Formulas!$A$3*2))),1)*$C76))</f>
        <v>0</v>
      </c>
      <c r="GI76" s="79"/>
      <c r="GJ76" s="77"/>
      <c r="GK76" s="77"/>
      <c r="GL76" s="80">
        <f>IF($C76="",ROUND(MIN(1,IF(Input!$A$11="Weekly",GJ76/(Formulas!$A$3*1),GJ76/(Formulas!$A$3*2))),1),IF(TEXT(ISNUMBER($C76),"#####")="False",ROUND(MIN(1,IF(Input!$A$11="Weekly",GJ76/(Formulas!$A$3*1),GJ76/(Formulas!$A$3*2))),1),ROUND(MIN(1,IF(Input!$A$11="Weekly",GJ76/(Formulas!$A$3*1),GJ76/(Formulas!$A$3*2))),1)*$C76))</f>
        <v>0</v>
      </c>
      <c r="GM76" s="79"/>
      <c r="GN76" s="77"/>
      <c r="GO76" s="77"/>
      <c r="GP76" s="80">
        <f>IF($C76="",ROUND(MIN(1,IF(Input!$A$11="Weekly",GN76/(Formulas!$A$3*1),GN76/(Formulas!$A$3*2))),1),IF(TEXT(ISNUMBER($C76),"#####")="False",ROUND(MIN(1,IF(Input!$A$11="Weekly",GN76/(Formulas!$A$3*1),GN76/(Formulas!$A$3*2))),1),ROUND(MIN(1,IF(Input!$A$11="Weekly",GN76/(Formulas!$A$3*1),GN76/(Formulas!$A$3*2))),1)*$C76))</f>
        <v>0</v>
      </c>
      <c r="GQ76" s="79"/>
      <c r="GR76" s="77"/>
      <c r="GS76" s="77"/>
      <c r="GT76" s="80">
        <f>IF($C76="",ROUND(MIN(1,IF(Input!$A$11="Weekly",GR76/(Formulas!$A$3*1),GR76/(Formulas!$A$3*2))),1),IF(TEXT(ISNUMBER($C76),"#####")="False",ROUND(MIN(1,IF(Input!$A$11="Weekly",GR76/(Formulas!$A$3*1),GR76/(Formulas!$A$3*2))),1),ROUND(MIN(1,IF(Input!$A$11="Weekly",GR76/(Formulas!$A$3*1),GR76/(Formulas!$A$3*2))),1)*$C76))</f>
        <v>0</v>
      </c>
      <c r="GU76" s="79"/>
      <c r="GV76" s="77"/>
      <c r="GW76" s="77"/>
      <c r="GX76" s="80">
        <f>IF($C76="",ROUND(MIN(1,IF(Input!$A$11="Weekly",GV76/(Formulas!$A$3*1),GV76/(Formulas!$A$3*2))),1),IF(TEXT(ISNUMBER($C76),"#####")="False",ROUND(MIN(1,IF(Input!$A$11="Weekly",GV76/(Formulas!$A$3*1),GV76/(Formulas!$A$3*2))),1),ROUND(MIN(1,IF(Input!$A$11="Weekly",GV76/(Formulas!$A$3*1),GV76/(Formulas!$A$3*2))),1)*$C76))</f>
        <v>0</v>
      </c>
      <c r="GY76" s="79"/>
      <c r="GZ76" s="77"/>
      <c r="HA76" s="77"/>
      <c r="HB76" s="80">
        <f>IF($C76="",ROUND(MIN(1,IF(Input!$A$11="Weekly",GZ76/(Formulas!$A$3*1),GZ76/(Formulas!$A$3*2))),1),IF(TEXT(ISNUMBER($C76),"#####")="False",ROUND(MIN(1,IF(Input!$A$11="Weekly",GZ76/(Formulas!$A$3*1),GZ76/(Formulas!$A$3*2))),1),ROUND(MIN(1,IF(Input!$A$11="Weekly",GZ76/(Formulas!$A$3*1),GZ76/(Formulas!$A$3*2))),1)*$C76))</f>
        <v>0</v>
      </c>
      <c r="HC76" s="79"/>
      <c r="HD76" s="77"/>
      <c r="HE76" s="77"/>
      <c r="HF76" s="80">
        <f>IF($C76="",ROUND(MIN(1,IF(Input!$A$11="Weekly",HD76/(Formulas!$A$3*1),HD76/(Formulas!$A$3*2))),1),IF(TEXT(ISNUMBER($C76),"#####")="False",ROUND(MIN(1,IF(Input!$A$11="Weekly",HD76/(Formulas!$A$3*1),HD76/(Formulas!$A$3*2))),1),ROUND(MIN(1,IF(Input!$A$11="Weekly",HD76/(Formulas!$A$3*1),HD76/(Formulas!$A$3*2))),1)*$C76))</f>
        <v>0</v>
      </c>
      <c r="HG76" s="79"/>
      <c r="HH76" s="35"/>
      <c r="HI76" s="35">
        <f t="shared" si="57"/>
        <v>0</v>
      </c>
      <c r="HJ76" s="35"/>
      <c r="HK76" s="35">
        <f t="shared" si="58"/>
        <v>0</v>
      </c>
      <c r="HL76" s="35"/>
      <c r="HM76" s="35">
        <f t="shared" si="59"/>
        <v>0</v>
      </c>
      <c r="HN76" s="35"/>
      <c r="HO76" s="35">
        <f t="shared" si="60"/>
        <v>0</v>
      </c>
      <c r="HP76" s="35"/>
      <c r="HQ76" s="35"/>
      <c r="HR76" s="35"/>
      <c r="HS76" s="35"/>
      <c r="HT76" s="35"/>
    </row>
    <row r="77" spans="1:228" x14ac:dyDescent="0.25">
      <c r="B77" s="74"/>
      <c r="D77" s="77"/>
      <c r="E77" s="77"/>
      <c r="F77" s="80">
        <f>IF($C77="",ROUND(MIN(1,IF(Input!$A$11="Weekly",D77/(Formulas!$A$3*1),D77/(Formulas!$A$3*2))),1),IF(TEXT(ISNUMBER($C77),"#####")="False",ROUND(MIN(1,IF(Input!$A$11="Weekly",D77/(Formulas!$A$3*1),D77/(Formulas!$A$3*2))),1),ROUND(MIN(1,IF(Input!$A$11="Weekly",D77/(Formulas!$A$3*1),D77/(Formulas!$A$3*2))),1)*$C77))</f>
        <v>0</v>
      </c>
      <c r="G77" s="101"/>
      <c r="H77" s="77"/>
      <c r="I77" s="77"/>
      <c r="J77" s="80">
        <f>IF($C77="",ROUND(MIN(1,IF(Input!$A$11="Weekly",H77/(Formulas!$A$3*1),H77/(Formulas!$A$3*2))),1),IF(TEXT(ISNUMBER($C77),"#####")="False",ROUND(MIN(1,IF(Input!$A$11="Weekly",H77/(Formulas!$A$3*1),H77/(Formulas!$A$3*2))),1),ROUND(MIN(1,IF(Input!$A$11="Weekly",H77/(Formulas!$A$3*1),H77/(Formulas!$A$3*2))),1)*$C77))</f>
        <v>0</v>
      </c>
      <c r="K77" s="101"/>
      <c r="L77" s="77"/>
      <c r="M77" s="77"/>
      <c r="N77" s="80">
        <f>IF($C77="",ROUND(MIN(1,IF(Input!$A$11="Weekly",L77/(Formulas!$A$3*1),L77/(Formulas!$A$3*2))),1),IF(TEXT(ISNUMBER($C77),"#####")="False",ROUND(MIN(1,IF(Input!$A$11="Weekly",L77/(Formulas!$A$3*1),L77/(Formulas!$A$3*2))),1),ROUND(MIN(1,IF(Input!$A$11="Weekly",L77/(Formulas!$A$3*1),L77/(Formulas!$A$3*2))),1)*$C77))</f>
        <v>0</v>
      </c>
      <c r="O77" s="101"/>
      <c r="P77" s="77"/>
      <c r="Q77" s="77"/>
      <c r="R77" s="80">
        <f>IF($C77="",ROUND(MIN(1,IF(Input!$A$11="Weekly",P77/(Formulas!$A$3*1),P77/(Formulas!$A$3*2))),1),IF(TEXT(ISNUMBER($C77),"#####")="False",ROUND(MIN(1,IF(Input!$A$11="Weekly",P77/(Formulas!$A$3*1),P77/(Formulas!$A$3*2))),1),ROUND(MIN(1,IF(Input!$A$11="Weekly",P77/(Formulas!$A$3*1),P77/(Formulas!$A$3*2))),1)*$C77))</f>
        <v>0</v>
      </c>
      <c r="S77" s="101"/>
      <c r="T77" s="77"/>
      <c r="U77" s="77"/>
      <c r="V77" s="80">
        <f>IF($C77="",ROUND(MIN(1,IF(Input!$A$11="Weekly",T77/(Formulas!$A$3*1),T77/(Formulas!$A$3*2))),1),IF(TEXT(ISNUMBER($C77),"#####")="False",ROUND(MIN(1,IF(Input!$A$11="Weekly",T77/(Formulas!$A$3*1),T77/(Formulas!$A$3*2))),1),ROUND(MIN(1,IF(Input!$A$11="Weekly",T77/(Formulas!$A$3*1),T77/(Formulas!$A$3*2))),1)*$C77))</f>
        <v>0</v>
      </c>
      <c r="W77" s="79"/>
      <c r="X77" s="77"/>
      <c r="Y77" s="77"/>
      <c r="Z77" s="80">
        <f>IF($C77="",ROUND(MIN(1,IF(Input!$A$11="Weekly",X77/(Formulas!$A$3*1),X77/(Formulas!$A$3*2))),1),IF(TEXT(ISNUMBER($C77),"#####")="False",ROUND(MIN(1,IF(Input!$A$11="Weekly",X77/(Formulas!$A$3*1),X77/(Formulas!$A$3*2))),1),ROUND(MIN(1,IF(Input!$A$11="Weekly",X77/(Formulas!$A$3*1),X77/(Formulas!$A$3*2))),1)*$C77))</f>
        <v>0</v>
      </c>
      <c r="AA77" s="101"/>
      <c r="AB77" s="77"/>
      <c r="AC77" s="77"/>
      <c r="AD77" s="80">
        <f>IF($C77="",ROUND(MIN(1,IF(Input!$A$11="Weekly",AB77/(Formulas!$A$3*1),AB77/(Formulas!$A$3*2))),1),IF(TEXT(ISNUMBER($C77),"#####")="False",ROUND(MIN(1,IF(Input!$A$11="Weekly",AB77/(Formulas!$A$3*1),AB77/(Formulas!$A$3*2))),1),ROUND(MIN(1,IF(Input!$A$11="Weekly",AB77/(Formulas!$A$3*1),AB77/(Formulas!$A$3*2))),1)*$C77))</f>
        <v>0</v>
      </c>
      <c r="AE77" s="101"/>
      <c r="AF77" s="77"/>
      <c r="AG77" s="77"/>
      <c r="AH77" s="80">
        <f>IF($C77="",ROUND(MIN(1,IF(Input!$A$11="Weekly",AF77/(Formulas!$A$3*1),AF77/(Formulas!$A$3*2))),1),IF(TEXT(ISNUMBER($C77),"#####")="False",ROUND(MIN(1,IF(Input!$A$11="Weekly",AF77/(Formulas!$A$3*1),AF77/(Formulas!$A$3*2))),1),ROUND(MIN(1,IF(Input!$A$11="Weekly",AF77/(Formulas!$A$3*1),AF77/(Formulas!$A$3*2))),1)*$C77))</f>
        <v>0</v>
      </c>
      <c r="AI77" s="101"/>
      <c r="AJ77" s="77"/>
      <c r="AK77" s="77"/>
      <c r="AL77" s="80">
        <f>IF($C77="",ROUND(MIN(1,IF(Input!$A$11="Weekly",AJ77/(Formulas!$A$3*1),AJ77/(Formulas!$A$3*2))),1),IF(TEXT(ISNUMBER($C77),"#####")="False",ROUND(MIN(1,IF(Input!$A$11="Weekly",AJ77/(Formulas!$A$3*1),AJ77/(Formulas!$A$3*2))),1),ROUND(MIN(1,IF(Input!$A$11="Weekly",AJ77/(Formulas!$A$3*1),AJ77/(Formulas!$A$3*2))),1)*$C77))</f>
        <v>0</v>
      </c>
      <c r="AM77" s="79"/>
      <c r="AN77" s="77"/>
      <c r="AO77" s="77"/>
      <c r="AP77" s="80">
        <f>IF($C77="",ROUND(MIN(1,IF(Input!$A$11="Weekly",AN77/(Formulas!$A$3*1),AN77/(Formulas!$A$3*2))),1),IF(TEXT(ISNUMBER($C77),"#####")="False",ROUND(MIN(1,IF(Input!$A$11="Weekly",AN77/(Formulas!$A$3*1),AN77/(Formulas!$A$3*2))),1),ROUND(MIN(1,IF(Input!$A$11="Weekly",AN77/(Formulas!$A$3*1),AN77/(Formulas!$A$3*2))),1)*$C77))</f>
        <v>0</v>
      </c>
      <c r="AQ77" s="79"/>
      <c r="AR77" s="77"/>
      <c r="AS77" s="77"/>
      <c r="AT77" s="80">
        <f>IF($C77="",ROUND(MIN(1,IF(Input!$A$11="Weekly",AR77/(Formulas!$A$3*1),AR77/(Formulas!$A$3*2))),1),IF(TEXT(ISNUMBER($C77),"#####")="False",ROUND(MIN(1,IF(Input!$A$11="Weekly",AR77/(Formulas!$A$3*1),AR77/(Formulas!$A$3*2))),1),ROUND(MIN(1,IF(Input!$A$11="Weekly",AR77/(Formulas!$A$3*1),AR77/(Formulas!$A$3*2))),1)*$C77))</f>
        <v>0</v>
      </c>
      <c r="AU77" s="79"/>
      <c r="AV77" s="77"/>
      <c r="AW77" s="77"/>
      <c r="AX77" s="80">
        <f>IF($C77="",ROUND(MIN(1,IF(Input!$A$11="Weekly",AV77/(Formulas!$A$3*1),AV77/(Formulas!$A$3*2))),1),IF(TEXT(ISNUMBER($C77),"#####")="False",ROUND(MIN(1,IF(Input!$A$11="Weekly",AV77/(Formulas!$A$3*1),AV77/(Formulas!$A$3*2))),1),ROUND(MIN(1,IF(Input!$A$11="Weekly",AV77/(Formulas!$A$3*1),AV77/(Formulas!$A$3*2))),1)*$C77))</f>
        <v>0</v>
      </c>
      <c r="AY77" s="79"/>
      <c r="AZ77" s="77"/>
      <c r="BA77" s="77"/>
      <c r="BB77" s="80">
        <f>IF($C77="",ROUND(MIN(1,IF(Input!$A$11="Weekly",AZ77/(Formulas!$A$3*1),AZ77/(Formulas!$A$3*2))),1),IF(TEXT(ISNUMBER($C77),"#####")="False",ROUND(MIN(1,IF(Input!$A$11="Weekly",AZ77/(Formulas!$A$3*1),AZ77/(Formulas!$A$3*2))),1),ROUND(MIN(1,IF(Input!$A$11="Weekly",AZ77/(Formulas!$A$3*1),AZ77/(Formulas!$A$3*2))),1)*$C77))</f>
        <v>0</v>
      </c>
      <c r="BC77" s="79"/>
      <c r="BD77" s="77"/>
      <c r="BE77" s="77"/>
      <c r="BF77" s="80">
        <f>IF($C77="",ROUND(MIN(1,IF(Input!$A$11="Weekly",BD77/(Formulas!$A$3*1),BD77/(Formulas!$A$3*2))),1),IF(TEXT(ISNUMBER($C77),"#####")="False",ROUND(MIN(1,IF(Input!$A$11="Weekly",BD77/(Formulas!$A$3*1),BD77/(Formulas!$A$3*2))),1),ROUND(MIN(1,IF(Input!$A$11="Weekly",BD77/(Formulas!$A$3*1),BD77/(Formulas!$A$3*2))),1)*$C77))</f>
        <v>0</v>
      </c>
      <c r="BG77" s="79"/>
      <c r="BH77" s="77"/>
      <c r="BI77" s="77"/>
      <c r="BJ77" s="80">
        <f>IF($C77="",ROUND(MIN(1,IF(Input!$A$11="Weekly",BH77/(Formulas!$A$3*1),BH77/(Formulas!$A$3*2))),1),IF(TEXT(ISNUMBER($C77),"#####")="False",ROUND(MIN(1,IF(Input!$A$11="Weekly",BH77/(Formulas!$A$3*1),BH77/(Formulas!$A$3*2))),1),ROUND(MIN(1,IF(Input!$A$11="Weekly",BH77/(Formulas!$A$3*1),BH77/(Formulas!$A$3*2))),1)*$C77))</f>
        <v>0</v>
      </c>
      <c r="BK77" s="79"/>
      <c r="BL77" s="77"/>
      <c r="BM77" s="77"/>
      <c r="BN77" s="80">
        <f>IF($C77="",ROUND(MIN(1,IF(Input!$A$11="Weekly",BL77/(Formulas!$A$3*1),BL77/(Formulas!$A$3*2))),1),IF(TEXT(ISNUMBER($C77),"#####")="False",ROUND(MIN(1,IF(Input!$A$11="Weekly",BL77/(Formulas!$A$3*1),BL77/(Formulas!$A$3*2))),1),ROUND(MIN(1,IF(Input!$A$11="Weekly",BL77/(Formulas!$A$3*1),BL77/(Formulas!$A$3*2))),1)*$C77))</f>
        <v>0</v>
      </c>
      <c r="BO77" s="79"/>
      <c r="BP77" s="77"/>
      <c r="BQ77" s="77"/>
      <c r="BR77" s="80">
        <f>IF($C77="",ROUND(MIN(1,IF(Input!$A$11="Weekly",BP77/(Formulas!$A$3*1),BP77/(Formulas!$A$3*2))),1),IF(TEXT(ISNUMBER($C77),"#####")="False",ROUND(MIN(1,IF(Input!$A$11="Weekly",BP77/(Formulas!$A$3*1),BP77/(Formulas!$A$3*2))),1),ROUND(MIN(1,IF(Input!$A$11="Weekly",BP77/(Formulas!$A$3*1),BP77/(Formulas!$A$3*2))),1)*$C77))</f>
        <v>0</v>
      </c>
      <c r="BS77" s="79"/>
      <c r="BT77" s="77"/>
      <c r="BU77" s="77"/>
      <c r="BV77" s="80">
        <f>IF($C77="",ROUND(MIN(1,IF(Input!$A$11="Weekly",BT77/(Formulas!$A$3*1),BT77/(Formulas!$A$3*2))),1),IF(TEXT(ISNUMBER($C77),"#####")="False",ROUND(MIN(1,IF(Input!$A$11="Weekly",BT77/(Formulas!$A$3*1),BT77/(Formulas!$A$3*2))),1),ROUND(MIN(1,IF(Input!$A$11="Weekly",BT77/(Formulas!$A$3*1),BT77/(Formulas!$A$3*2))),1)*$C77))</f>
        <v>0</v>
      </c>
      <c r="BW77" s="79"/>
      <c r="BX77" s="77"/>
      <c r="BY77" s="77"/>
      <c r="BZ77" s="80">
        <f>IF($C77="",ROUND(MIN(1,IF(Input!$A$11="Weekly",BX77/(Formulas!$A$3*1),BX77/(Formulas!$A$3*2))),1),IF(TEXT(ISNUMBER($C77),"#####")="False",ROUND(MIN(1,IF(Input!$A$11="Weekly",BX77/(Formulas!$A$3*1),BX77/(Formulas!$A$3*2))),1),ROUND(MIN(1,IF(Input!$A$11="Weekly",BX77/(Formulas!$A$3*1),BX77/(Formulas!$A$3*2))),1)*$C77))</f>
        <v>0</v>
      </c>
      <c r="CA77" s="79"/>
      <c r="CB77" s="77"/>
      <c r="CC77" s="77"/>
      <c r="CD77" s="80">
        <f>IF($C77="",ROUND(MIN(1,IF(Input!$A$11="Weekly",CB77/(Formulas!$A$3*1),CB77/(Formulas!$A$3*2))),1),IF(TEXT(ISNUMBER($C77),"#####")="False",ROUND(MIN(1,IF(Input!$A$11="Weekly",CB77/(Formulas!$A$3*1),CB77/(Formulas!$A$3*2))),1),ROUND(MIN(1,IF(Input!$A$11="Weekly",CB77/(Formulas!$A$3*1),CB77/(Formulas!$A$3*2))),1)*$C77))</f>
        <v>0</v>
      </c>
      <c r="CE77" s="79"/>
      <c r="CF77" s="77"/>
      <c r="CG77" s="77"/>
      <c r="CH77" s="80">
        <f>IF($C77="",ROUND(MIN(1,IF(Input!$A$11="Weekly",CF77/(Formulas!$A$3*1),CF77/(Formulas!$A$3*2))),1),IF(TEXT(ISNUMBER($C77),"#####")="False",ROUND(MIN(1,IF(Input!$A$11="Weekly",CF77/(Formulas!$A$3*1),CF77/(Formulas!$A$3*2))),1),ROUND(MIN(1,IF(Input!$A$11="Weekly",CF77/(Formulas!$A$3*1),CF77/(Formulas!$A$3*2))),1)*$C77))</f>
        <v>0</v>
      </c>
      <c r="CI77" s="79"/>
      <c r="CJ77" s="77"/>
      <c r="CK77" s="77"/>
      <c r="CL77" s="80">
        <f>IF($C77="",ROUND(MIN(1,IF(Input!$A$11="Weekly",CJ77/(Formulas!$A$3*1),CJ77/(Formulas!$A$3*2))),1),IF(TEXT(ISNUMBER($C77),"#####")="False",ROUND(MIN(1,IF(Input!$A$11="Weekly",CJ77/(Formulas!$A$3*1),CJ77/(Formulas!$A$3*2))),1),ROUND(MIN(1,IF(Input!$A$11="Weekly",CJ77/(Formulas!$A$3*1),CJ77/(Formulas!$A$3*2))),1)*$C77))</f>
        <v>0</v>
      </c>
      <c r="CM77" s="79"/>
      <c r="CN77" s="77"/>
      <c r="CO77" s="77"/>
      <c r="CP77" s="80">
        <f>IF($C77="",ROUND(MIN(1,IF(Input!$A$11="Weekly",CN77/(Formulas!$A$3*1),CN77/(Formulas!$A$3*2))),1),IF(TEXT(ISNUMBER($C77),"#####")="False",ROUND(MIN(1,IF(Input!$A$11="Weekly",CN77/(Formulas!$A$3*1),CN77/(Formulas!$A$3*2))),1),ROUND(MIN(1,IF(Input!$A$11="Weekly",CN77/(Formulas!$A$3*1),CN77/(Formulas!$A$3*2))),1)*$C77))</f>
        <v>0</v>
      </c>
      <c r="CQ77" s="79"/>
      <c r="CR77" s="77"/>
      <c r="CS77" s="77"/>
      <c r="CT77" s="80">
        <f>IF($C77="",ROUND(MIN(1,IF(Input!$A$11="Weekly",CR77/(Formulas!$A$3*1),CR77/(Formulas!$A$3*2))),1),IF(TEXT(ISNUMBER($C77),"#####")="False",ROUND(MIN(1,IF(Input!$A$11="Weekly",CR77/(Formulas!$A$3*1),CR77/(Formulas!$A$3*2))),1),ROUND(MIN(1,IF(Input!$A$11="Weekly",CR77/(Formulas!$A$3*1),CR77/(Formulas!$A$3*2))),1)*$C77))</f>
        <v>0</v>
      </c>
      <c r="CU77" s="79"/>
      <c r="CV77" s="77"/>
      <c r="CW77" s="77"/>
      <c r="CX77" s="80">
        <f>IF($C77="",ROUND(MIN(1,IF(Input!$A$11="Weekly",CV77/(Formulas!$A$3*1),CV77/(Formulas!$A$3*2))),1),IF(TEXT(ISNUMBER($C77),"#####")="False",ROUND(MIN(1,IF(Input!$A$11="Weekly",CV77/(Formulas!$A$3*1),CV77/(Formulas!$A$3*2))),1),ROUND(MIN(1,IF(Input!$A$11="Weekly",CV77/(Formulas!$A$3*1),CV77/(Formulas!$A$3*2))),1)*$C77))</f>
        <v>0</v>
      </c>
      <c r="CY77" s="79"/>
      <c r="CZ77" s="77"/>
      <c r="DA77" s="77"/>
      <c r="DB77" s="80">
        <f>IF($C77="",ROUND(MIN(1,IF(Input!$A$11="Weekly",CZ77/(Formulas!$A$3*1),CZ77/(Formulas!$A$3*2))),1),IF(TEXT(ISNUMBER($C77),"#####")="False",ROUND(MIN(1,IF(Input!$A$11="Weekly",CZ77/(Formulas!$A$3*1),CZ77/(Formulas!$A$3*2))),1),ROUND(MIN(1,IF(Input!$A$11="Weekly",CZ77/(Formulas!$A$3*1),CZ77/(Formulas!$A$3*2))),1)*$C77))</f>
        <v>0</v>
      </c>
      <c r="DC77" s="79"/>
      <c r="DD77" s="77"/>
      <c r="DE77" s="77"/>
      <c r="DF77" s="80">
        <f>IF($C77="",ROUND(MIN(1,IF(Input!$A$11="Weekly",DD77/(Formulas!$A$3*1),DD77/(Formulas!$A$3*2))),1),IF(TEXT(ISNUMBER($C77),"#####")="False",ROUND(MIN(1,IF(Input!$A$11="Weekly",DD77/(Formulas!$A$3*1),DD77/(Formulas!$A$3*2))),1),ROUND(MIN(1,IF(Input!$A$11="Weekly",DD77/(Formulas!$A$3*1),DD77/(Formulas!$A$3*2))),1)*$C77))</f>
        <v>0</v>
      </c>
      <c r="DG77" s="79"/>
      <c r="DH77" s="77"/>
      <c r="DI77" s="77"/>
      <c r="DJ77" s="80">
        <f>IF($C77="",ROUND(MIN(1,IF(Input!$A$11="Weekly",DH77/(Formulas!$A$3*1),DH77/(Formulas!$A$3*2))),1),IF(TEXT(ISNUMBER($C77),"#####")="False",ROUND(MIN(1,IF(Input!$A$11="Weekly",DH77/(Formulas!$A$3*1),DH77/(Formulas!$A$3*2))),1),ROUND(MIN(1,IF(Input!$A$11="Weekly",DH77/(Formulas!$A$3*1),DH77/(Formulas!$A$3*2))),1)*$C77))</f>
        <v>0</v>
      </c>
      <c r="DK77" s="79"/>
      <c r="DL77" s="77"/>
      <c r="DM77" s="77"/>
      <c r="DN77" s="80">
        <f>IF($C77="",ROUND(MIN(1,IF(Input!$A$11="Weekly",DL77/(Formulas!$A$3*1),DL77/(Formulas!$A$3*2))),1),IF(TEXT(ISNUMBER($C77),"#####")="False",ROUND(MIN(1,IF(Input!$A$11="Weekly",DL77/(Formulas!$A$3*1),DL77/(Formulas!$A$3*2))),1),ROUND(MIN(1,IF(Input!$A$11="Weekly",DL77/(Formulas!$A$3*1),DL77/(Formulas!$A$3*2))),1)*$C77))</f>
        <v>0</v>
      </c>
      <c r="DO77" s="79"/>
      <c r="DP77" s="77"/>
      <c r="DQ77" s="77"/>
      <c r="DR77" s="80">
        <f>IF($C77="",ROUND(MIN(1,IF(Input!$A$11="Weekly",DP77/(Formulas!$A$3*1),DP77/(Formulas!$A$3*2))),1),IF(TEXT(ISNUMBER($C77),"#####")="False",ROUND(MIN(1,IF(Input!$A$11="Weekly",DP77/(Formulas!$A$3*1),DP77/(Formulas!$A$3*2))),1),ROUND(MIN(1,IF(Input!$A$11="Weekly",DP77/(Formulas!$A$3*1),DP77/(Formulas!$A$3*2))),1)*$C77))</f>
        <v>0</v>
      </c>
      <c r="DS77" s="79"/>
      <c r="DT77" s="77"/>
      <c r="DU77" s="77"/>
      <c r="DV77" s="80">
        <f>IF($C77="",ROUND(MIN(1,IF(Input!$A$11="Weekly",DT77/(Formulas!$A$3*1),DT77/(Formulas!$A$3*2))),1),IF(TEXT(ISNUMBER($C77),"#####")="False",ROUND(MIN(1,IF(Input!$A$11="Weekly",DT77/(Formulas!$A$3*1),DT77/(Formulas!$A$3*2))),1),ROUND(MIN(1,IF(Input!$A$11="Weekly",DT77/(Formulas!$A$3*1),DT77/(Formulas!$A$3*2))),1)*$C77))</f>
        <v>0</v>
      </c>
      <c r="DW77" s="79"/>
      <c r="DX77" s="77"/>
      <c r="DY77" s="77"/>
      <c r="DZ77" s="80">
        <f>IF($C77="",ROUND(MIN(1,IF(Input!$A$11="Weekly",DX77/(Formulas!$A$3*1),DX77/(Formulas!$A$3*2))),1),IF(TEXT(ISNUMBER($C77),"#####")="False",ROUND(MIN(1,IF(Input!$A$11="Weekly",DX77/(Formulas!$A$3*1),DX77/(Formulas!$A$3*2))),1),ROUND(MIN(1,IF(Input!$A$11="Weekly",DX77/(Formulas!$A$3*1),DX77/(Formulas!$A$3*2))),1)*$C77))</f>
        <v>0</v>
      </c>
      <c r="EA77" s="79"/>
      <c r="EB77" s="77"/>
      <c r="EC77" s="77"/>
      <c r="ED77" s="80">
        <f>IF($C77="",ROUND(MIN(1,IF(Input!$A$11="Weekly",EB77/(Formulas!$A$3*1),EB77/(Formulas!$A$3*2))),1),IF(TEXT(ISNUMBER($C77),"#####")="False",ROUND(MIN(1,IF(Input!$A$11="Weekly",EB77/(Formulas!$A$3*1),EB77/(Formulas!$A$3*2))),1),ROUND(MIN(1,IF(Input!$A$11="Weekly",EB77/(Formulas!$A$3*1),EB77/(Formulas!$A$3*2))),1)*$C77))</f>
        <v>0</v>
      </c>
      <c r="EE77" s="79"/>
      <c r="EF77" s="77"/>
      <c r="EG77" s="77"/>
      <c r="EH77" s="80">
        <f>IF($C77="",ROUND(MIN(1,IF(Input!$A$11="Weekly",EF77/(Formulas!$A$3*1),EF77/(Formulas!$A$3*2))),1),IF(TEXT(ISNUMBER($C77),"#####")="False",ROUND(MIN(1,IF(Input!$A$11="Weekly",EF77/(Formulas!$A$3*1),EF77/(Formulas!$A$3*2))),1),ROUND(MIN(1,IF(Input!$A$11="Weekly",EF77/(Formulas!$A$3*1),EF77/(Formulas!$A$3*2))),1)*$C77))</f>
        <v>0</v>
      </c>
      <c r="EI77" s="79"/>
      <c r="EJ77" s="77"/>
      <c r="EK77" s="77"/>
      <c r="EL77" s="80">
        <f>IF($C77="",ROUND(MIN(1,IF(Input!$A$11="Weekly",EJ77/(Formulas!$A$3*1),EJ77/(Formulas!$A$3*2))),1),IF(TEXT(ISNUMBER($C77),"#####")="False",ROUND(MIN(1,IF(Input!$A$11="Weekly",EJ77/(Formulas!$A$3*1),EJ77/(Formulas!$A$3*2))),1),ROUND(MIN(1,IF(Input!$A$11="Weekly",EJ77/(Formulas!$A$3*1),EJ77/(Formulas!$A$3*2))),1)*$C77))</f>
        <v>0</v>
      </c>
      <c r="EM77" s="79"/>
      <c r="EN77" s="77"/>
      <c r="EO77" s="77"/>
      <c r="EP77" s="80">
        <f>IF($C77="",ROUND(MIN(1,IF(Input!$A$11="Weekly",EN77/(Formulas!$A$3*1),EN77/(Formulas!$A$3*2))),1),IF(TEXT(ISNUMBER($C77),"#####")="False",ROUND(MIN(1,IF(Input!$A$11="Weekly",EN77/(Formulas!$A$3*1),EN77/(Formulas!$A$3*2))),1),ROUND(MIN(1,IF(Input!$A$11="Weekly",EN77/(Formulas!$A$3*1),EN77/(Formulas!$A$3*2))),1)*$C77))</f>
        <v>0</v>
      </c>
      <c r="EQ77" s="79"/>
      <c r="ER77" s="77"/>
      <c r="ES77" s="77"/>
      <c r="ET77" s="80">
        <f>IF($C77="",ROUND(MIN(1,IF(Input!$A$11="Weekly",ER77/(Formulas!$A$3*1),ER77/(Formulas!$A$3*2))),1),IF(TEXT(ISNUMBER($C77),"#####")="False",ROUND(MIN(1,IF(Input!$A$11="Weekly",ER77/(Formulas!$A$3*1),ER77/(Formulas!$A$3*2))),1),ROUND(MIN(1,IF(Input!$A$11="Weekly",ER77/(Formulas!$A$3*1),ER77/(Formulas!$A$3*2))),1)*$C77))</f>
        <v>0</v>
      </c>
      <c r="EU77" s="79"/>
      <c r="EV77" s="77"/>
      <c r="EW77" s="77"/>
      <c r="EX77" s="80">
        <f>IF($C77="",ROUND(MIN(1,IF(Input!$A$11="Weekly",EV77/(Formulas!$A$3*1),EV77/(Formulas!$A$3*2))),1),IF(TEXT(ISNUMBER($C77),"#####")="False",ROUND(MIN(1,IF(Input!$A$11="Weekly",EV77/(Formulas!$A$3*1),EV77/(Formulas!$A$3*2))),1),ROUND(MIN(1,IF(Input!$A$11="Weekly",EV77/(Formulas!$A$3*1),EV77/(Formulas!$A$3*2))),1)*$C77))</f>
        <v>0</v>
      </c>
      <c r="EY77" s="79"/>
      <c r="EZ77" s="77"/>
      <c r="FA77" s="77"/>
      <c r="FB77" s="80">
        <f>IF($C77="",ROUND(MIN(1,IF(Input!$A$11="Weekly",EZ77/(Formulas!$A$3*1),EZ77/(Formulas!$A$3*2))),1),IF(TEXT(ISNUMBER($C77),"#####")="False",ROUND(MIN(1,IF(Input!$A$11="Weekly",EZ77/(Formulas!$A$3*1),EZ77/(Formulas!$A$3*2))),1),ROUND(MIN(1,IF(Input!$A$11="Weekly",EZ77/(Formulas!$A$3*1),EZ77/(Formulas!$A$3*2))),1)*$C77))</f>
        <v>0</v>
      </c>
      <c r="FC77" s="79"/>
      <c r="FD77" s="77"/>
      <c r="FE77" s="77"/>
      <c r="FF77" s="80">
        <f>IF($C77="",ROUND(MIN(1,IF(Input!$A$11="Weekly",FD77/(Formulas!$A$3*1),FD77/(Formulas!$A$3*2))),1),IF(TEXT(ISNUMBER($C77),"#####")="False",ROUND(MIN(1,IF(Input!$A$11="Weekly",FD77/(Formulas!$A$3*1),FD77/(Formulas!$A$3*2))),1),ROUND(MIN(1,IF(Input!$A$11="Weekly",FD77/(Formulas!$A$3*1),FD77/(Formulas!$A$3*2))),1)*$C77))</f>
        <v>0</v>
      </c>
      <c r="FG77" s="79"/>
      <c r="FH77" s="77"/>
      <c r="FI77" s="77"/>
      <c r="FJ77" s="80">
        <f>IF($C77="",ROUND(MIN(1,IF(Input!$A$11="Weekly",FH77/(Formulas!$A$3*1),FH77/(Formulas!$A$3*2))),1),IF(TEXT(ISNUMBER($C77),"#####")="False",ROUND(MIN(1,IF(Input!$A$11="Weekly",FH77/(Formulas!$A$3*1),FH77/(Formulas!$A$3*2))),1),ROUND(MIN(1,IF(Input!$A$11="Weekly",FH77/(Formulas!$A$3*1),FH77/(Formulas!$A$3*2))),1)*$C77))</f>
        <v>0</v>
      </c>
      <c r="FK77" s="79"/>
      <c r="FL77" s="77"/>
      <c r="FM77" s="77"/>
      <c r="FN77" s="80">
        <f>IF($C77="",ROUND(MIN(1,IF(Input!$A$11="Weekly",FL77/(Formulas!$A$3*1),FL77/(Formulas!$A$3*2))),1),IF(TEXT(ISNUMBER($C77),"#####")="False",ROUND(MIN(1,IF(Input!$A$11="Weekly",FL77/(Formulas!$A$3*1),FL77/(Formulas!$A$3*2))),1),ROUND(MIN(1,IF(Input!$A$11="Weekly",FL77/(Formulas!$A$3*1),FL77/(Formulas!$A$3*2))),1)*$C77))</f>
        <v>0</v>
      </c>
      <c r="FO77" s="79"/>
      <c r="FP77" s="77"/>
      <c r="FQ77" s="77"/>
      <c r="FR77" s="80">
        <f>IF($C77="",ROUND(MIN(1,IF(Input!$A$11="Weekly",FP77/(Formulas!$A$3*1),FP77/(Formulas!$A$3*2))),1),IF(TEXT(ISNUMBER($C77),"#####")="False",ROUND(MIN(1,IF(Input!$A$11="Weekly",FP77/(Formulas!$A$3*1),FP77/(Formulas!$A$3*2))),1),ROUND(MIN(1,IF(Input!$A$11="Weekly",FP77/(Formulas!$A$3*1),FP77/(Formulas!$A$3*2))),1)*$C77))</f>
        <v>0</v>
      </c>
      <c r="FS77" s="79"/>
      <c r="FT77" s="77"/>
      <c r="FU77" s="77"/>
      <c r="FV77" s="80">
        <f>IF($C77="",ROUND(MIN(1,IF(Input!$A$11="Weekly",FT77/(Formulas!$A$3*1),FT77/(Formulas!$A$3*2))),1),IF(TEXT(ISNUMBER($C77),"#####")="False",ROUND(MIN(1,IF(Input!$A$11="Weekly",FT77/(Formulas!$A$3*1),FT77/(Formulas!$A$3*2))),1),ROUND(MIN(1,IF(Input!$A$11="Weekly",FT77/(Formulas!$A$3*1),FT77/(Formulas!$A$3*2))),1)*$C77))</f>
        <v>0</v>
      </c>
      <c r="FW77" s="79"/>
      <c r="FX77" s="77"/>
      <c r="FY77" s="77"/>
      <c r="FZ77" s="80">
        <f>IF($C77="",ROUND(MIN(1,IF(Input!$A$11="Weekly",FX77/(Formulas!$A$3*1),FX77/(Formulas!$A$3*2))),1),IF(TEXT(ISNUMBER($C77),"#####")="False",ROUND(MIN(1,IF(Input!$A$11="Weekly",FX77/(Formulas!$A$3*1),FX77/(Formulas!$A$3*2))),1),ROUND(MIN(1,IF(Input!$A$11="Weekly",FX77/(Formulas!$A$3*1),FX77/(Formulas!$A$3*2))),1)*$C77))</f>
        <v>0</v>
      </c>
      <c r="GA77" s="79"/>
      <c r="GB77" s="77"/>
      <c r="GC77" s="77"/>
      <c r="GD77" s="80">
        <f>IF($C77="",ROUND(MIN(1,IF(Input!$A$11="Weekly",GB77/(Formulas!$A$3*1),GB77/(Formulas!$A$3*2))),1),IF(TEXT(ISNUMBER($C77),"#####")="False",ROUND(MIN(1,IF(Input!$A$11="Weekly",GB77/(Formulas!$A$3*1),GB77/(Formulas!$A$3*2))),1),ROUND(MIN(1,IF(Input!$A$11="Weekly",GB77/(Formulas!$A$3*1),GB77/(Formulas!$A$3*2))),1)*$C77))</f>
        <v>0</v>
      </c>
      <c r="GE77" s="79"/>
      <c r="GF77" s="77"/>
      <c r="GG77" s="77"/>
      <c r="GH77" s="80">
        <f>IF($C77="",ROUND(MIN(1,IF(Input!$A$11="Weekly",GF77/(Formulas!$A$3*1),GF77/(Formulas!$A$3*2))),1),IF(TEXT(ISNUMBER($C77),"#####")="False",ROUND(MIN(1,IF(Input!$A$11="Weekly",GF77/(Formulas!$A$3*1),GF77/(Formulas!$A$3*2))),1),ROUND(MIN(1,IF(Input!$A$11="Weekly",GF77/(Formulas!$A$3*1),GF77/(Formulas!$A$3*2))),1)*$C77))</f>
        <v>0</v>
      </c>
      <c r="GI77" s="79"/>
      <c r="GJ77" s="77"/>
      <c r="GK77" s="77"/>
      <c r="GL77" s="80">
        <f>IF($C77="",ROUND(MIN(1,IF(Input!$A$11="Weekly",GJ77/(Formulas!$A$3*1),GJ77/(Formulas!$A$3*2))),1),IF(TEXT(ISNUMBER($C77),"#####")="False",ROUND(MIN(1,IF(Input!$A$11="Weekly",GJ77/(Formulas!$A$3*1),GJ77/(Formulas!$A$3*2))),1),ROUND(MIN(1,IF(Input!$A$11="Weekly",GJ77/(Formulas!$A$3*1),GJ77/(Formulas!$A$3*2))),1)*$C77))</f>
        <v>0</v>
      </c>
      <c r="GM77" s="79"/>
      <c r="GN77" s="77"/>
      <c r="GO77" s="77"/>
      <c r="GP77" s="80">
        <f>IF($C77="",ROUND(MIN(1,IF(Input!$A$11="Weekly",GN77/(Formulas!$A$3*1),GN77/(Formulas!$A$3*2))),1),IF(TEXT(ISNUMBER($C77),"#####")="False",ROUND(MIN(1,IF(Input!$A$11="Weekly",GN77/(Formulas!$A$3*1),GN77/(Formulas!$A$3*2))),1),ROUND(MIN(1,IF(Input!$A$11="Weekly",GN77/(Formulas!$A$3*1),GN77/(Formulas!$A$3*2))),1)*$C77))</f>
        <v>0</v>
      </c>
      <c r="GQ77" s="79"/>
      <c r="GR77" s="77"/>
      <c r="GS77" s="77"/>
      <c r="GT77" s="80">
        <f>IF($C77="",ROUND(MIN(1,IF(Input!$A$11="Weekly",GR77/(Formulas!$A$3*1),GR77/(Formulas!$A$3*2))),1),IF(TEXT(ISNUMBER($C77),"#####")="False",ROUND(MIN(1,IF(Input!$A$11="Weekly",GR77/(Formulas!$A$3*1),GR77/(Formulas!$A$3*2))),1),ROUND(MIN(1,IF(Input!$A$11="Weekly",GR77/(Formulas!$A$3*1),GR77/(Formulas!$A$3*2))),1)*$C77))</f>
        <v>0</v>
      </c>
      <c r="GU77" s="79"/>
      <c r="GV77" s="77"/>
      <c r="GW77" s="77"/>
      <c r="GX77" s="80">
        <f>IF($C77="",ROUND(MIN(1,IF(Input!$A$11="Weekly",GV77/(Formulas!$A$3*1),GV77/(Formulas!$A$3*2))),1),IF(TEXT(ISNUMBER($C77),"#####")="False",ROUND(MIN(1,IF(Input!$A$11="Weekly",GV77/(Formulas!$A$3*1),GV77/(Formulas!$A$3*2))),1),ROUND(MIN(1,IF(Input!$A$11="Weekly",GV77/(Formulas!$A$3*1),GV77/(Formulas!$A$3*2))),1)*$C77))</f>
        <v>0</v>
      </c>
      <c r="GY77" s="79"/>
      <c r="GZ77" s="77"/>
      <c r="HA77" s="77"/>
      <c r="HB77" s="80">
        <f>IF($C77="",ROUND(MIN(1,IF(Input!$A$11="Weekly",GZ77/(Formulas!$A$3*1),GZ77/(Formulas!$A$3*2))),1),IF(TEXT(ISNUMBER($C77),"#####")="False",ROUND(MIN(1,IF(Input!$A$11="Weekly",GZ77/(Formulas!$A$3*1),GZ77/(Formulas!$A$3*2))),1),ROUND(MIN(1,IF(Input!$A$11="Weekly",GZ77/(Formulas!$A$3*1),GZ77/(Formulas!$A$3*2))),1)*$C77))</f>
        <v>0</v>
      </c>
      <c r="HC77" s="79"/>
      <c r="HD77" s="77"/>
      <c r="HE77" s="77"/>
      <c r="HF77" s="80">
        <f>IF($C77="",ROUND(MIN(1,IF(Input!$A$11="Weekly",HD77/(Formulas!$A$3*1),HD77/(Formulas!$A$3*2))),1),IF(TEXT(ISNUMBER($C77),"#####")="False",ROUND(MIN(1,IF(Input!$A$11="Weekly",HD77/(Formulas!$A$3*1),HD77/(Formulas!$A$3*2))),1),ROUND(MIN(1,IF(Input!$A$11="Weekly",HD77/(Formulas!$A$3*1),HD77/(Formulas!$A$3*2))),1)*$C77))</f>
        <v>0</v>
      </c>
      <c r="HG77" s="79"/>
      <c r="HH77" s="35"/>
      <c r="HI77" s="35">
        <f t="shared" si="57"/>
        <v>0</v>
      </c>
      <c r="HJ77" s="35"/>
      <c r="HK77" s="35">
        <f t="shared" si="58"/>
        <v>0</v>
      </c>
      <c r="HL77" s="35"/>
      <c r="HM77" s="35">
        <f t="shared" si="59"/>
        <v>0</v>
      </c>
      <c r="HN77" s="35"/>
      <c r="HO77" s="35">
        <f t="shared" si="60"/>
        <v>0</v>
      </c>
      <c r="HP77" s="35"/>
      <c r="HQ77" s="35"/>
      <c r="HR77" s="35"/>
      <c r="HS77" s="35"/>
      <c r="HT77" s="35"/>
    </row>
    <row r="78" spans="1:228" x14ac:dyDescent="0.25">
      <c r="B78" s="74"/>
      <c r="D78" s="77"/>
      <c r="E78" s="77"/>
      <c r="F78" s="80">
        <f>IF($C78="",ROUND(MIN(1,IF(Input!$A$11="Weekly",D78/(Formulas!$A$3*1),D78/(Formulas!$A$3*2))),1),IF(TEXT(ISNUMBER($C78),"#####")="False",ROUND(MIN(1,IF(Input!$A$11="Weekly",D78/(Formulas!$A$3*1),D78/(Formulas!$A$3*2))),1),ROUND(MIN(1,IF(Input!$A$11="Weekly",D78/(Formulas!$A$3*1),D78/(Formulas!$A$3*2))),1)*$C78))</f>
        <v>0</v>
      </c>
      <c r="G78" s="101"/>
      <c r="H78" s="77"/>
      <c r="I78" s="77"/>
      <c r="J78" s="80">
        <f>IF($C78="",ROUND(MIN(1,IF(Input!$A$11="Weekly",H78/(Formulas!$A$3*1),H78/(Formulas!$A$3*2))),1),IF(TEXT(ISNUMBER($C78),"#####")="False",ROUND(MIN(1,IF(Input!$A$11="Weekly",H78/(Formulas!$A$3*1),H78/(Formulas!$A$3*2))),1),ROUND(MIN(1,IF(Input!$A$11="Weekly",H78/(Formulas!$A$3*1),H78/(Formulas!$A$3*2))),1)*$C78))</f>
        <v>0</v>
      </c>
      <c r="K78" s="101"/>
      <c r="L78" s="77"/>
      <c r="M78" s="77"/>
      <c r="N78" s="80">
        <f>IF($C78="",ROUND(MIN(1,IF(Input!$A$11="Weekly",L78/(Formulas!$A$3*1),L78/(Formulas!$A$3*2))),1),IF(TEXT(ISNUMBER($C78),"#####")="False",ROUND(MIN(1,IF(Input!$A$11="Weekly",L78/(Formulas!$A$3*1),L78/(Formulas!$A$3*2))),1),ROUND(MIN(1,IF(Input!$A$11="Weekly",L78/(Formulas!$A$3*1),L78/(Formulas!$A$3*2))),1)*$C78))</f>
        <v>0</v>
      </c>
      <c r="O78" s="101"/>
      <c r="P78" s="77"/>
      <c r="Q78" s="77"/>
      <c r="R78" s="80">
        <f>IF($C78="",ROUND(MIN(1,IF(Input!$A$11="Weekly",P78/(Formulas!$A$3*1),P78/(Formulas!$A$3*2))),1),IF(TEXT(ISNUMBER($C78),"#####")="False",ROUND(MIN(1,IF(Input!$A$11="Weekly",P78/(Formulas!$A$3*1),P78/(Formulas!$A$3*2))),1),ROUND(MIN(1,IF(Input!$A$11="Weekly",P78/(Formulas!$A$3*1),P78/(Formulas!$A$3*2))),1)*$C78))</f>
        <v>0</v>
      </c>
      <c r="S78" s="101"/>
      <c r="T78" s="77"/>
      <c r="U78" s="77"/>
      <c r="V78" s="80">
        <f>IF($C78="",ROUND(MIN(1,IF(Input!$A$11="Weekly",T78/(Formulas!$A$3*1),T78/(Formulas!$A$3*2))),1),IF(TEXT(ISNUMBER($C78),"#####")="False",ROUND(MIN(1,IF(Input!$A$11="Weekly",T78/(Formulas!$A$3*1),T78/(Formulas!$A$3*2))),1),ROUND(MIN(1,IF(Input!$A$11="Weekly",T78/(Formulas!$A$3*1),T78/(Formulas!$A$3*2))),1)*$C78))</f>
        <v>0</v>
      </c>
      <c r="W78" s="79"/>
      <c r="X78" s="77"/>
      <c r="Y78" s="77"/>
      <c r="Z78" s="80">
        <f>IF($C78="",ROUND(MIN(1,IF(Input!$A$11="Weekly",X78/(Formulas!$A$3*1),X78/(Formulas!$A$3*2))),1),IF(TEXT(ISNUMBER($C78),"#####")="False",ROUND(MIN(1,IF(Input!$A$11="Weekly",X78/(Formulas!$A$3*1),X78/(Formulas!$A$3*2))),1),ROUND(MIN(1,IF(Input!$A$11="Weekly",X78/(Formulas!$A$3*1),X78/(Formulas!$A$3*2))),1)*$C78))</f>
        <v>0</v>
      </c>
      <c r="AA78" s="101"/>
      <c r="AB78" s="77"/>
      <c r="AC78" s="77"/>
      <c r="AD78" s="80">
        <f>IF($C78="",ROUND(MIN(1,IF(Input!$A$11="Weekly",AB78/(Formulas!$A$3*1),AB78/(Formulas!$A$3*2))),1),IF(TEXT(ISNUMBER($C78),"#####")="False",ROUND(MIN(1,IF(Input!$A$11="Weekly",AB78/(Formulas!$A$3*1),AB78/(Formulas!$A$3*2))),1),ROUND(MIN(1,IF(Input!$A$11="Weekly",AB78/(Formulas!$A$3*1),AB78/(Formulas!$A$3*2))),1)*$C78))</f>
        <v>0</v>
      </c>
      <c r="AE78" s="101"/>
      <c r="AF78" s="77"/>
      <c r="AG78" s="77"/>
      <c r="AH78" s="80">
        <f>IF($C78="",ROUND(MIN(1,IF(Input!$A$11="Weekly",AF78/(Formulas!$A$3*1),AF78/(Formulas!$A$3*2))),1),IF(TEXT(ISNUMBER($C78),"#####")="False",ROUND(MIN(1,IF(Input!$A$11="Weekly",AF78/(Formulas!$A$3*1),AF78/(Formulas!$A$3*2))),1),ROUND(MIN(1,IF(Input!$A$11="Weekly",AF78/(Formulas!$A$3*1),AF78/(Formulas!$A$3*2))),1)*$C78))</f>
        <v>0</v>
      </c>
      <c r="AI78" s="101"/>
      <c r="AJ78" s="77"/>
      <c r="AK78" s="77"/>
      <c r="AL78" s="80">
        <f>IF($C78="",ROUND(MIN(1,IF(Input!$A$11="Weekly",AJ78/(Formulas!$A$3*1),AJ78/(Formulas!$A$3*2))),1),IF(TEXT(ISNUMBER($C78),"#####")="False",ROUND(MIN(1,IF(Input!$A$11="Weekly",AJ78/(Formulas!$A$3*1),AJ78/(Formulas!$A$3*2))),1),ROUND(MIN(1,IF(Input!$A$11="Weekly",AJ78/(Formulas!$A$3*1),AJ78/(Formulas!$A$3*2))),1)*$C78))</f>
        <v>0</v>
      </c>
      <c r="AM78" s="79"/>
      <c r="AN78" s="77"/>
      <c r="AO78" s="77"/>
      <c r="AP78" s="80">
        <f>IF($C78="",ROUND(MIN(1,IF(Input!$A$11="Weekly",AN78/(Formulas!$A$3*1),AN78/(Formulas!$A$3*2))),1),IF(TEXT(ISNUMBER($C78),"#####")="False",ROUND(MIN(1,IF(Input!$A$11="Weekly",AN78/(Formulas!$A$3*1),AN78/(Formulas!$A$3*2))),1),ROUND(MIN(1,IF(Input!$A$11="Weekly",AN78/(Formulas!$A$3*1),AN78/(Formulas!$A$3*2))),1)*$C78))</f>
        <v>0</v>
      </c>
      <c r="AQ78" s="79"/>
      <c r="AR78" s="77"/>
      <c r="AS78" s="77"/>
      <c r="AT78" s="80">
        <f>IF($C78="",ROUND(MIN(1,IF(Input!$A$11="Weekly",AR78/(Formulas!$A$3*1),AR78/(Formulas!$A$3*2))),1),IF(TEXT(ISNUMBER($C78),"#####")="False",ROUND(MIN(1,IF(Input!$A$11="Weekly",AR78/(Formulas!$A$3*1),AR78/(Formulas!$A$3*2))),1),ROUND(MIN(1,IF(Input!$A$11="Weekly",AR78/(Formulas!$A$3*1),AR78/(Formulas!$A$3*2))),1)*$C78))</f>
        <v>0</v>
      </c>
      <c r="AU78" s="79"/>
      <c r="AV78" s="77"/>
      <c r="AW78" s="77"/>
      <c r="AX78" s="80">
        <f>IF($C78="",ROUND(MIN(1,IF(Input!$A$11="Weekly",AV78/(Formulas!$A$3*1),AV78/(Formulas!$A$3*2))),1),IF(TEXT(ISNUMBER($C78),"#####")="False",ROUND(MIN(1,IF(Input!$A$11="Weekly",AV78/(Formulas!$A$3*1),AV78/(Formulas!$A$3*2))),1),ROUND(MIN(1,IF(Input!$A$11="Weekly",AV78/(Formulas!$A$3*1),AV78/(Formulas!$A$3*2))),1)*$C78))</f>
        <v>0</v>
      </c>
      <c r="AY78" s="79"/>
      <c r="AZ78" s="77"/>
      <c r="BA78" s="77"/>
      <c r="BB78" s="80">
        <f>IF($C78="",ROUND(MIN(1,IF(Input!$A$11="Weekly",AZ78/(Formulas!$A$3*1),AZ78/(Formulas!$A$3*2))),1),IF(TEXT(ISNUMBER($C78),"#####")="False",ROUND(MIN(1,IF(Input!$A$11="Weekly",AZ78/(Formulas!$A$3*1),AZ78/(Formulas!$A$3*2))),1),ROUND(MIN(1,IF(Input!$A$11="Weekly",AZ78/(Formulas!$A$3*1),AZ78/(Formulas!$A$3*2))),1)*$C78))</f>
        <v>0</v>
      </c>
      <c r="BC78" s="79"/>
      <c r="BD78" s="77"/>
      <c r="BE78" s="77"/>
      <c r="BF78" s="80">
        <f>IF($C78="",ROUND(MIN(1,IF(Input!$A$11="Weekly",BD78/(Formulas!$A$3*1),BD78/(Formulas!$A$3*2))),1),IF(TEXT(ISNUMBER($C78),"#####")="False",ROUND(MIN(1,IF(Input!$A$11="Weekly",BD78/(Formulas!$A$3*1),BD78/(Formulas!$A$3*2))),1),ROUND(MIN(1,IF(Input!$A$11="Weekly",BD78/(Formulas!$A$3*1),BD78/(Formulas!$A$3*2))),1)*$C78))</f>
        <v>0</v>
      </c>
      <c r="BG78" s="79"/>
      <c r="BH78" s="77"/>
      <c r="BI78" s="77"/>
      <c r="BJ78" s="80">
        <f>IF($C78="",ROUND(MIN(1,IF(Input!$A$11="Weekly",BH78/(Formulas!$A$3*1),BH78/(Formulas!$A$3*2))),1),IF(TEXT(ISNUMBER($C78),"#####")="False",ROUND(MIN(1,IF(Input!$A$11="Weekly",BH78/(Formulas!$A$3*1),BH78/(Formulas!$A$3*2))),1),ROUND(MIN(1,IF(Input!$A$11="Weekly",BH78/(Formulas!$A$3*1),BH78/(Formulas!$A$3*2))),1)*$C78))</f>
        <v>0</v>
      </c>
      <c r="BK78" s="79"/>
      <c r="BL78" s="77"/>
      <c r="BM78" s="77"/>
      <c r="BN78" s="80">
        <f>IF($C78="",ROUND(MIN(1,IF(Input!$A$11="Weekly",BL78/(Formulas!$A$3*1),BL78/(Formulas!$A$3*2))),1),IF(TEXT(ISNUMBER($C78),"#####")="False",ROUND(MIN(1,IF(Input!$A$11="Weekly",BL78/(Formulas!$A$3*1),BL78/(Formulas!$A$3*2))),1),ROUND(MIN(1,IF(Input!$A$11="Weekly",BL78/(Formulas!$A$3*1),BL78/(Formulas!$A$3*2))),1)*$C78))</f>
        <v>0</v>
      </c>
      <c r="BO78" s="79"/>
      <c r="BP78" s="77"/>
      <c r="BQ78" s="77"/>
      <c r="BR78" s="80">
        <f>IF($C78="",ROUND(MIN(1,IF(Input!$A$11="Weekly",BP78/(Formulas!$A$3*1),BP78/(Formulas!$A$3*2))),1),IF(TEXT(ISNUMBER($C78),"#####")="False",ROUND(MIN(1,IF(Input!$A$11="Weekly",BP78/(Formulas!$A$3*1),BP78/(Formulas!$A$3*2))),1),ROUND(MIN(1,IF(Input!$A$11="Weekly",BP78/(Formulas!$A$3*1),BP78/(Formulas!$A$3*2))),1)*$C78))</f>
        <v>0</v>
      </c>
      <c r="BS78" s="79"/>
      <c r="BT78" s="77"/>
      <c r="BU78" s="77"/>
      <c r="BV78" s="80">
        <f>IF($C78="",ROUND(MIN(1,IF(Input!$A$11="Weekly",BT78/(Formulas!$A$3*1),BT78/(Formulas!$A$3*2))),1),IF(TEXT(ISNUMBER($C78),"#####")="False",ROUND(MIN(1,IF(Input!$A$11="Weekly",BT78/(Formulas!$A$3*1),BT78/(Formulas!$A$3*2))),1),ROUND(MIN(1,IF(Input!$A$11="Weekly",BT78/(Formulas!$A$3*1),BT78/(Formulas!$A$3*2))),1)*$C78))</f>
        <v>0</v>
      </c>
      <c r="BW78" s="79"/>
      <c r="BX78" s="77"/>
      <c r="BY78" s="77"/>
      <c r="BZ78" s="80">
        <f>IF($C78="",ROUND(MIN(1,IF(Input!$A$11="Weekly",BX78/(Formulas!$A$3*1),BX78/(Formulas!$A$3*2))),1),IF(TEXT(ISNUMBER($C78),"#####")="False",ROUND(MIN(1,IF(Input!$A$11="Weekly",BX78/(Formulas!$A$3*1),BX78/(Formulas!$A$3*2))),1),ROUND(MIN(1,IF(Input!$A$11="Weekly",BX78/(Formulas!$A$3*1),BX78/(Formulas!$A$3*2))),1)*$C78))</f>
        <v>0</v>
      </c>
      <c r="CA78" s="79"/>
      <c r="CB78" s="77"/>
      <c r="CC78" s="77"/>
      <c r="CD78" s="80">
        <f>IF($C78="",ROUND(MIN(1,IF(Input!$A$11="Weekly",CB78/(Formulas!$A$3*1),CB78/(Formulas!$A$3*2))),1),IF(TEXT(ISNUMBER($C78),"#####")="False",ROUND(MIN(1,IF(Input!$A$11="Weekly",CB78/(Formulas!$A$3*1),CB78/(Formulas!$A$3*2))),1),ROUND(MIN(1,IF(Input!$A$11="Weekly",CB78/(Formulas!$A$3*1),CB78/(Formulas!$A$3*2))),1)*$C78))</f>
        <v>0</v>
      </c>
      <c r="CE78" s="79"/>
      <c r="CF78" s="77"/>
      <c r="CG78" s="77"/>
      <c r="CH78" s="80">
        <f>IF($C78="",ROUND(MIN(1,IF(Input!$A$11="Weekly",CF78/(Formulas!$A$3*1),CF78/(Formulas!$A$3*2))),1),IF(TEXT(ISNUMBER($C78),"#####")="False",ROUND(MIN(1,IF(Input!$A$11="Weekly",CF78/(Formulas!$A$3*1),CF78/(Formulas!$A$3*2))),1),ROUND(MIN(1,IF(Input!$A$11="Weekly",CF78/(Formulas!$A$3*1),CF78/(Formulas!$A$3*2))),1)*$C78))</f>
        <v>0</v>
      </c>
      <c r="CI78" s="79"/>
      <c r="CJ78" s="77"/>
      <c r="CK78" s="77"/>
      <c r="CL78" s="80">
        <f>IF($C78="",ROUND(MIN(1,IF(Input!$A$11="Weekly",CJ78/(Formulas!$A$3*1),CJ78/(Formulas!$A$3*2))),1),IF(TEXT(ISNUMBER($C78),"#####")="False",ROUND(MIN(1,IF(Input!$A$11="Weekly",CJ78/(Formulas!$A$3*1),CJ78/(Formulas!$A$3*2))),1),ROUND(MIN(1,IF(Input!$A$11="Weekly",CJ78/(Formulas!$A$3*1),CJ78/(Formulas!$A$3*2))),1)*$C78))</f>
        <v>0</v>
      </c>
      <c r="CM78" s="79"/>
      <c r="CN78" s="77"/>
      <c r="CO78" s="77"/>
      <c r="CP78" s="80">
        <f>IF($C78="",ROUND(MIN(1,IF(Input!$A$11="Weekly",CN78/(Formulas!$A$3*1),CN78/(Formulas!$A$3*2))),1),IF(TEXT(ISNUMBER($C78),"#####")="False",ROUND(MIN(1,IF(Input!$A$11="Weekly",CN78/(Formulas!$A$3*1),CN78/(Formulas!$A$3*2))),1),ROUND(MIN(1,IF(Input!$A$11="Weekly",CN78/(Formulas!$A$3*1),CN78/(Formulas!$A$3*2))),1)*$C78))</f>
        <v>0</v>
      </c>
      <c r="CQ78" s="79"/>
      <c r="CR78" s="77"/>
      <c r="CS78" s="77"/>
      <c r="CT78" s="80">
        <f>IF($C78="",ROUND(MIN(1,IF(Input!$A$11="Weekly",CR78/(Formulas!$A$3*1),CR78/(Formulas!$A$3*2))),1),IF(TEXT(ISNUMBER($C78),"#####")="False",ROUND(MIN(1,IF(Input!$A$11="Weekly",CR78/(Formulas!$A$3*1),CR78/(Formulas!$A$3*2))),1),ROUND(MIN(1,IF(Input!$A$11="Weekly",CR78/(Formulas!$A$3*1),CR78/(Formulas!$A$3*2))),1)*$C78))</f>
        <v>0</v>
      </c>
      <c r="CU78" s="79"/>
      <c r="CV78" s="77"/>
      <c r="CW78" s="77"/>
      <c r="CX78" s="80">
        <f>IF($C78="",ROUND(MIN(1,IF(Input!$A$11="Weekly",CV78/(Formulas!$A$3*1),CV78/(Formulas!$A$3*2))),1),IF(TEXT(ISNUMBER($C78),"#####")="False",ROUND(MIN(1,IF(Input!$A$11="Weekly",CV78/(Formulas!$A$3*1),CV78/(Formulas!$A$3*2))),1),ROUND(MIN(1,IF(Input!$A$11="Weekly",CV78/(Formulas!$A$3*1),CV78/(Formulas!$A$3*2))),1)*$C78))</f>
        <v>0</v>
      </c>
      <c r="CY78" s="79"/>
      <c r="CZ78" s="77"/>
      <c r="DA78" s="77"/>
      <c r="DB78" s="80">
        <f>IF($C78="",ROUND(MIN(1,IF(Input!$A$11="Weekly",CZ78/(Formulas!$A$3*1),CZ78/(Formulas!$A$3*2))),1),IF(TEXT(ISNUMBER($C78),"#####")="False",ROUND(MIN(1,IF(Input!$A$11="Weekly",CZ78/(Formulas!$A$3*1),CZ78/(Formulas!$A$3*2))),1),ROUND(MIN(1,IF(Input!$A$11="Weekly",CZ78/(Formulas!$A$3*1),CZ78/(Formulas!$A$3*2))),1)*$C78))</f>
        <v>0</v>
      </c>
      <c r="DC78" s="79"/>
      <c r="DD78" s="77"/>
      <c r="DE78" s="77"/>
      <c r="DF78" s="80">
        <f>IF($C78="",ROUND(MIN(1,IF(Input!$A$11="Weekly",DD78/(Formulas!$A$3*1),DD78/(Formulas!$A$3*2))),1),IF(TEXT(ISNUMBER($C78),"#####")="False",ROUND(MIN(1,IF(Input!$A$11="Weekly",DD78/(Formulas!$A$3*1),DD78/(Formulas!$A$3*2))),1),ROUND(MIN(1,IF(Input!$A$11="Weekly",DD78/(Formulas!$A$3*1),DD78/(Formulas!$A$3*2))),1)*$C78))</f>
        <v>0</v>
      </c>
      <c r="DG78" s="79"/>
      <c r="DH78" s="77"/>
      <c r="DI78" s="77"/>
      <c r="DJ78" s="80">
        <f>IF($C78="",ROUND(MIN(1,IF(Input!$A$11="Weekly",DH78/(Formulas!$A$3*1),DH78/(Formulas!$A$3*2))),1),IF(TEXT(ISNUMBER($C78),"#####")="False",ROUND(MIN(1,IF(Input!$A$11="Weekly",DH78/(Formulas!$A$3*1),DH78/(Formulas!$A$3*2))),1),ROUND(MIN(1,IF(Input!$A$11="Weekly",DH78/(Formulas!$A$3*1),DH78/(Formulas!$A$3*2))),1)*$C78))</f>
        <v>0</v>
      </c>
      <c r="DK78" s="79"/>
      <c r="DL78" s="77"/>
      <c r="DM78" s="77"/>
      <c r="DN78" s="80">
        <f>IF($C78="",ROUND(MIN(1,IF(Input!$A$11="Weekly",DL78/(Formulas!$A$3*1),DL78/(Formulas!$A$3*2))),1),IF(TEXT(ISNUMBER($C78),"#####")="False",ROUND(MIN(1,IF(Input!$A$11="Weekly",DL78/(Formulas!$A$3*1),DL78/(Formulas!$A$3*2))),1),ROUND(MIN(1,IF(Input!$A$11="Weekly",DL78/(Formulas!$A$3*1),DL78/(Formulas!$A$3*2))),1)*$C78))</f>
        <v>0</v>
      </c>
      <c r="DO78" s="79"/>
      <c r="DP78" s="77"/>
      <c r="DQ78" s="77"/>
      <c r="DR78" s="80">
        <f>IF($C78="",ROUND(MIN(1,IF(Input!$A$11="Weekly",DP78/(Formulas!$A$3*1),DP78/(Formulas!$A$3*2))),1),IF(TEXT(ISNUMBER($C78),"#####")="False",ROUND(MIN(1,IF(Input!$A$11="Weekly",DP78/(Formulas!$A$3*1),DP78/(Formulas!$A$3*2))),1),ROUND(MIN(1,IF(Input!$A$11="Weekly",DP78/(Formulas!$A$3*1),DP78/(Formulas!$A$3*2))),1)*$C78))</f>
        <v>0</v>
      </c>
      <c r="DS78" s="79"/>
      <c r="DT78" s="77"/>
      <c r="DU78" s="77"/>
      <c r="DV78" s="80">
        <f>IF($C78="",ROUND(MIN(1,IF(Input!$A$11="Weekly",DT78/(Formulas!$A$3*1),DT78/(Formulas!$A$3*2))),1),IF(TEXT(ISNUMBER($C78),"#####")="False",ROUND(MIN(1,IF(Input!$A$11="Weekly",DT78/(Formulas!$A$3*1),DT78/(Formulas!$A$3*2))),1),ROUND(MIN(1,IF(Input!$A$11="Weekly",DT78/(Formulas!$A$3*1),DT78/(Formulas!$A$3*2))),1)*$C78))</f>
        <v>0</v>
      </c>
      <c r="DW78" s="79"/>
      <c r="DX78" s="77"/>
      <c r="DY78" s="77"/>
      <c r="DZ78" s="80">
        <f>IF($C78="",ROUND(MIN(1,IF(Input!$A$11="Weekly",DX78/(Formulas!$A$3*1),DX78/(Formulas!$A$3*2))),1),IF(TEXT(ISNUMBER($C78),"#####")="False",ROUND(MIN(1,IF(Input!$A$11="Weekly",DX78/(Formulas!$A$3*1),DX78/(Formulas!$A$3*2))),1),ROUND(MIN(1,IF(Input!$A$11="Weekly",DX78/(Formulas!$A$3*1),DX78/(Formulas!$A$3*2))),1)*$C78))</f>
        <v>0</v>
      </c>
      <c r="EA78" s="79"/>
      <c r="EB78" s="77"/>
      <c r="EC78" s="77"/>
      <c r="ED78" s="80">
        <f>IF($C78="",ROUND(MIN(1,IF(Input!$A$11="Weekly",EB78/(Formulas!$A$3*1),EB78/(Formulas!$A$3*2))),1),IF(TEXT(ISNUMBER($C78),"#####")="False",ROUND(MIN(1,IF(Input!$A$11="Weekly",EB78/(Formulas!$A$3*1),EB78/(Formulas!$A$3*2))),1),ROUND(MIN(1,IF(Input!$A$11="Weekly",EB78/(Formulas!$A$3*1),EB78/(Formulas!$A$3*2))),1)*$C78))</f>
        <v>0</v>
      </c>
      <c r="EE78" s="79"/>
      <c r="EF78" s="77"/>
      <c r="EG78" s="77"/>
      <c r="EH78" s="80">
        <f>IF($C78="",ROUND(MIN(1,IF(Input!$A$11="Weekly",EF78/(Formulas!$A$3*1),EF78/(Formulas!$A$3*2))),1),IF(TEXT(ISNUMBER($C78),"#####")="False",ROUND(MIN(1,IF(Input!$A$11="Weekly",EF78/(Formulas!$A$3*1),EF78/(Formulas!$A$3*2))),1),ROUND(MIN(1,IF(Input!$A$11="Weekly",EF78/(Formulas!$A$3*1),EF78/(Formulas!$A$3*2))),1)*$C78))</f>
        <v>0</v>
      </c>
      <c r="EI78" s="79"/>
      <c r="EJ78" s="77"/>
      <c r="EK78" s="77"/>
      <c r="EL78" s="80">
        <f>IF($C78="",ROUND(MIN(1,IF(Input!$A$11="Weekly",EJ78/(Formulas!$A$3*1),EJ78/(Formulas!$A$3*2))),1),IF(TEXT(ISNUMBER($C78),"#####")="False",ROUND(MIN(1,IF(Input!$A$11="Weekly",EJ78/(Formulas!$A$3*1),EJ78/(Formulas!$A$3*2))),1),ROUND(MIN(1,IF(Input!$A$11="Weekly",EJ78/(Formulas!$A$3*1),EJ78/(Formulas!$A$3*2))),1)*$C78))</f>
        <v>0</v>
      </c>
      <c r="EM78" s="79"/>
      <c r="EN78" s="77"/>
      <c r="EO78" s="77"/>
      <c r="EP78" s="80">
        <f>IF($C78="",ROUND(MIN(1,IF(Input!$A$11="Weekly",EN78/(Formulas!$A$3*1),EN78/(Formulas!$A$3*2))),1),IF(TEXT(ISNUMBER($C78),"#####")="False",ROUND(MIN(1,IF(Input!$A$11="Weekly",EN78/(Formulas!$A$3*1),EN78/(Formulas!$A$3*2))),1),ROUND(MIN(1,IF(Input!$A$11="Weekly",EN78/(Formulas!$A$3*1),EN78/(Formulas!$A$3*2))),1)*$C78))</f>
        <v>0</v>
      </c>
      <c r="EQ78" s="79"/>
      <c r="ER78" s="77"/>
      <c r="ES78" s="77"/>
      <c r="ET78" s="80">
        <f>IF($C78="",ROUND(MIN(1,IF(Input!$A$11="Weekly",ER78/(Formulas!$A$3*1),ER78/(Formulas!$A$3*2))),1),IF(TEXT(ISNUMBER($C78),"#####")="False",ROUND(MIN(1,IF(Input!$A$11="Weekly",ER78/(Formulas!$A$3*1),ER78/(Formulas!$A$3*2))),1),ROUND(MIN(1,IF(Input!$A$11="Weekly",ER78/(Formulas!$A$3*1),ER78/(Formulas!$A$3*2))),1)*$C78))</f>
        <v>0</v>
      </c>
      <c r="EU78" s="79"/>
      <c r="EV78" s="77"/>
      <c r="EW78" s="77"/>
      <c r="EX78" s="80">
        <f>IF($C78="",ROUND(MIN(1,IF(Input!$A$11="Weekly",EV78/(Formulas!$A$3*1),EV78/(Formulas!$A$3*2))),1),IF(TEXT(ISNUMBER($C78),"#####")="False",ROUND(MIN(1,IF(Input!$A$11="Weekly",EV78/(Formulas!$A$3*1),EV78/(Formulas!$A$3*2))),1),ROUND(MIN(1,IF(Input!$A$11="Weekly",EV78/(Formulas!$A$3*1),EV78/(Formulas!$A$3*2))),1)*$C78))</f>
        <v>0</v>
      </c>
      <c r="EY78" s="79"/>
      <c r="EZ78" s="77"/>
      <c r="FA78" s="77"/>
      <c r="FB78" s="80">
        <f>IF($C78="",ROUND(MIN(1,IF(Input!$A$11="Weekly",EZ78/(Formulas!$A$3*1),EZ78/(Formulas!$A$3*2))),1),IF(TEXT(ISNUMBER($C78),"#####")="False",ROUND(MIN(1,IF(Input!$A$11="Weekly",EZ78/(Formulas!$A$3*1),EZ78/(Formulas!$A$3*2))),1),ROUND(MIN(1,IF(Input!$A$11="Weekly",EZ78/(Formulas!$A$3*1),EZ78/(Formulas!$A$3*2))),1)*$C78))</f>
        <v>0</v>
      </c>
      <c r="FC78" s="79"/>
      <c r="FD78" s="77"/>
      <c r="FE78" s="77"/>
      <c r="FF78" s="80">
        <f>IF($C78="",ROUND(MIN(1,IF(Input!$A$11="Weekly",FD78/(Formulas!$A$3*1),FD78/(Formulas!$A$3*2))),1),IF(TEXT(ISNUMBER($C78),"#####")="False",ROUND(MIN(1,IF(Input!$A$11="Weekly",FD78/(Formulas!$A$3*1),FD78/(Formulas!$A$3*2))),1),ROUND(MIN(1,IF(Input!$A$11="Weekly",FD78/(Formulas!$A$3*1),FD78/(Formulas!$A$3*2))),1)*$C78))</f>
        <v>0</v>
      </c>
      <c r="FG78" s="79"/>
      <c r="FH78" s="77"/>
      <c r="FI78" s="77"/>
      <c r="FJ78" s="80">
        <f>IF($C78="",ROUND(MIN(1,IF(Input!$A$11="Weekly",FH78/(Formulas!$A$3*1),FH78/(Formulas!$A$3*2))),1),IF(TEXT(ISNUMBER($C78),"#####")="False",ROUND(MIN(1,IF(Input!$A$11="Weekly",FH78/(Formulas!$A$3*1),FH78/(Formulas!$A$3*2))),1),ROUND(MIN(1,IF(Input!$A$11="Weekly",FH78/(Formulas!$A$3*1),FH78/(Formulas!$A$3*2))),1)*$C78))</f>
        <v>0</v>
      </c>
      <c r="FK78" s="79"/>
      <c r="FL78" s="77"/>
      <c r="FM78" s="77"/>
      <c r="FN78" s="80">
        <f>IF($C78="",ROUND(MIN(1,IF(Input!$A$11="Weekly",FL78/(Formulas!$A$3*1),FL78/(Formulas!$A$3*2))),1),IF(TEXT(ISNUMBER($C78),"#####")="False",ROUND(MIN(1,IF(Input!$A$11="Weekly",FL78/(Formulas!$A$3*1),FL78/(Formulas!$A$3*2))),1),ROUND(MIN(1,IF(Input!$A$11="Weekly",FL78/(Formulas!$A$3*1),FL78/(Formulas!$A$3*2))),1)*$C78))</f>
        <v>0</v>
      </c>
      <c r="FO78" s="79"/>
      <c r="FP78" s="77"/>
      <c r="FQ78" s="77"/>
      <c r="FR78" s="80">
        <f>IF($C78="",ROUND(MIN(1,IF(Input!$A$11="Weekly",FP78/(Formulas!$A$3*1),FP78/(Formulas!$A$3*2))),1),IF(TEXT(ISNUMBER($C78),"#####")="False",ROUND(MIN(1,IF(Input!$A$11="Weekly",FP78/(Formulas!$A$3*1),FP78/(Formulas!$A$3*2))),1),ROUND(MIN(1,IF(Input!$A$11="Weekly",FP78/(Formulas!$A$3*1),FP78/(Formulas!$A$3*2))),1)*$C78))</f>
        <v>0</v>
      </c>
      <c r="FS78" s="79"/>
      <c r="FT78" s="77"/>
      <c r="FU78" s="77"/>
      <c r="FV78" s="80">
        <f>IF($C78="",ROUND(MIN(1,IF(Input!$A$11="Weekly",FT78/(Formulas!$A$3*1),FT78/(Formulas!$A$3*2))),1),IF(TEXT(ISNUMBER($C78),"#####")="False",ROUND(MIN(1,IF(Input!$A$11="Weekly",FT78/(Formulas!$A$3*1),FT78/(Formulas!$A$3*2))),1),ROUND(MIN(1,IF(Input!$A$11="Weekly",FT78/(Formulas!$A$3*1),FT78/(Formulas!$A$3*2))),1)*$C78))</f>
        <v>0</v>
      </c>
      <c r="FW78" s="79"/>
      <c r="FX78" s="77"/>
      <c r="FY78" s="77"/>
      <c r="FZ78" s="80">
        <f>IF($C78="",ROUND(MIN(1,IF(Input!$A$11="Weekly",FX78/(Formulas!$A$3*1),FX78/(Formulas!$A$3*2))),1),IF(TEXT(ISNUMBER($C78),"#####")="False",ROUND(MIN(1,IF(Input!$A$11="Weekly",FX78/(Formulas!$A$3*1),FX78/(Formulas!$A$3*2))),1),ROUND(MIN(1,IF(Input!$A$11="Weekly",FX78/(Formulas!$A$3*1),FX78/(Formulas!$A$3*2))),1)*$C78))</f>
        <v>0</v>
      </c>
      <c r="GA78" s="79"/>
      <c r="GB78" s="77"/>
      <c r="GC78" s="77"/>
      <c r="GD78" s="80">
        <f>IF($C78="",ROUND(MIN(1,IF(Input!$A$11="Weekly",GB78/(Formulas!$A$3*1),GB78/(Formulas!$A$3*2))),1),IF(TEXT(ISNUMBER($C78),"#####")="False",ROUND(MIN(1,IF(Input!$A$11="Weekly",GB78/(Formulas!$A$3*1),GB78/(Formulas!$A$3*2))),1),ROUND(MIN(1,IF(Input!$A$11="Weekly",GB78/(Formulas!$A$3*1),GB78/(Formulas!$A$3*2))),1)*$C78))</f>
        <v>0</v>
      </c>
      <c r="GE78" s="79"/>
      <c r="GF78" s="77"/>
      <c r="GG78" s="77"/>
      <c r="GH78" s="80">
        <f>IF($C78="",ROUND(MIN(1,IF(Input!$A$11="Weekly",GF78/(Formulas!$A$3*1),GF78/(Formulas!$A$3*2))),1),IF(TEXT(ISNUMBER($C78),"#####")="False",ROUND(MIN(1,IF(Input!$A$11="Weekly",GF78/(Formulas!$A$3*1),GF78/(Formulas!$A$3*2))),1),ROUND(MIN(1,IF(Input!$A$11="Weekly",GF78/(Formulas!$A$3*1),GF78/(Formulas!$A$3*2))),1)*$C78))</f>
        <v>0</v>
      </c>
      <c r="GI78" s="79"/>
      <c r="GJ78" s="77"/>
      <c r="GK78" s="77"/>
      <c r="GL78" s="80">
        <f>IF($C78="",ROUND(MIN(1,IF(Input!$A$11="Weekly",GJ78/(Formulas!$A$3*1),GJ78/(Formulas!$A$3*2))),1),IF(TEXT(ISNUMBER($C78),"#####")="False",ROUND(MIN(1,IF(Input!$A$11="Weekly",GJ78/(Formulas!$A$3*1),GJ78/(Formulas!$A$3*2))),1),ROUND(MIN(1,IF(Input!$A$11="Weekly",GJ78/(Formulas!$A$3*1),GJ78/(Formulas!$A$3*2))),1)*$C78))</f>
        <v>0</v>
      </c>
      <c r="GM78" s="79"/>
      <c r="GN78" s="77"/>
      <c r="GO78" s="77"/>
      <c r="GP78" s="80">
        <f>IF($C78="",ROUND(MIN(1,IF(Input!$A$11="Weekly",GN78/(Formulas!$A$3*1),GN78/(Formulas!$A$3*2))),1),IF(TEXT(ISNUMBER($C78),"#####")="False",ROUND(MIN(1,IF(Input!$A$11="Weekly",GN78/(Formulas!$A$3*1),GN78/(Formulas!$A$3*2))),1),ROUND(MIN(1,IF(Input!$A$11="Weekly",GN78/(Formulas!$A$3*1),GN78/(Formulas!$A$3*2))),1)*$C78))</f>
        <v>0</v>
      </c>
      <c r="GQ78" s="79"/>
      <c r="GR78" s="77"/>
      <c r="GS78" s="77"/>
      <c r="GT78" s="80">
        <f>IF($C78="",ROUND(MIN(1,IF(Input!$A$11="Weekly",GR78/(Formulas!$A$3*1),GR78/(Formulas!$A$3*2))),1),IF(TEXT(ISNUMBER($C78),"#####")="False",ROUND(MIN(1,IF(Input!$A$11="Weekly",GR78/(Formulas!$A$3*1),GR78/(Formulas!$A$3*2))),1),ROUND(MIN(1,IF(Input!$A$11="Weekly",GR78/(Formulas!$A$3*1),GR78/(Formulas!$A$3*2))),1)*$C78))</f>
        <v>0</v>
      </c>
      <c r="GU78" s="79"/>
      <c r="GV78" s="77"/>
      <c r="GW78" s="77"/>
      <c r="GX78" s="80">
        <f>IF($C78="",ROUND(MIN(1,IF(Input!$A$11="Weekly",GV78/(Formulas!$A$3*1),GV78/(Formulas!$A$3*2))),1),IF(TEXT(ISNUMBER($C78),"#####")="False",ROUND(MIN(1,IF(Input!$A$11="Weekly",GV78/(Formulas!$A$3*1),GV78/(Formulas!$A$3*2))),1),ROUND(MIN(1,IF(Input!$A$11="Weekly",GV78/(Formulas!$A$3*1),GV78/(Formulas!$A$3*2))),1)*$C78))</f>
        <v>0</v>
      </c>
      <c r="GY78" s="79"/>
      <c r="GZ78" s="77"/>
      <c r="HA78" s="77"/>
      <c r="HB78" s="80">
        <f>IF($C78="",ROUND(MIN(1,IF(Input!$A$11="Weekly",GZ78/(Formulas!$A$3*1),GZ78/(Formulas!$A$3*2))),1),IF(TEXT(ISNUMBER($C78),"#####")="False",ROUND(MIN(1,IF(Input!$A$11="Weekly",GZ78/(Formulas!$A$3*1),GZ78/(Formulas!$A$3*2))),1),ROUND(MIN(1,IF(Input!$A$11="Weekly",GZ78/(Formulas!$A$3*1),GZ78/(Formulas!$A$3*2))),1)*$C78))</f>
        <v>0</v>
      </c>
      <c r="HC78" s="79"/>
      <c r="HD78" s="77"/>
      <c r="HE78" s="77"/>
      <c r="HF78" s="80">
        <f>IF($C78="",ROUND(MIN(1,IF(Input!$A$11="Weekly",HD78/(Formulas!$A$3*1),HD78/(Formulas!$A$3*2))),1),IF(TEXT(ISNUMBER($C78),"#####")="False",ROUND(MIN(1,IF(Input!$A$11="Weekly",HD78/(Formulas!$A$3*1),HD78/(Formulas!$A$3*2))),1),ROUND(MIN(1,IF(Input!$A$11="Weekly",HD78/(Formulas!$A$3*1),HD78/(Formulas!$A$3*2))),1)*$C78))</f>
        <v>0</v>
      </c>
      <c r="HG78" s="79"/>
      <c r="HH78" s="35"/>
      <c r="HI78" s="35">
        <f t="shared" si="57"/>
        <v>0</v>
      </c>
      <c r="HJ78" s="35"/>
      <c r="HK78" s="35">
        <f t="shared" si="58"/>
        <v>0</v>
      </c>
      <c r="HL78" s="35"/>
      <c r="HM78" s="35">
        <f t="shared" si="59"/>
        <v>0</v>
      </c>
      <c r="HN78" s="35"/>
      <c r="HO78" s="35">
        <f t="shared" si="60"/>
        <v>0</v>
      </c>
      <c r="HP78" s="35"/>
      <c r="HQ78" s="35"/>
      <c r="HR78" s="35"/>
      <c r="HS78" s="35"/>
      <c r="HT78" s="35"/>
    </row>
    <row r="79" spans="1:228" x14ac:dyDescent="0.25">
      <c r="B79" s="74"/>
      <c r="D79" s="77"/>
      <c r="E79" s="77"/>
      <c r="F79" s="80">
        <f>IF($C79="",ROUND(MIN(1,IF(Input!$A$11="Weekly",D79/(Formulas!$A$3*1),D79/(Formulas!$A$3*2))),1),IF(TEXT(ISNUMBER($C79),"#####")="False",ROUND(MIN(1,IF(Input!$A$11="Weekly",D79/(Formulas!$A$3*1),D79/(Formulas!$A$3*2))),1),ROUND(MIN(1,IF(Input!$A$11="Weekly",D79/(Formulas!$A$3*1),D79/(Formulas!$A$3*2))),1)*$C79))</f>
        <v>0</v>
      </c>
      <c r="G79" s="101"/>
      <c r="H79" s="77"/>
      <c r="I79" s="77"/>
      <c r="J79" s="80">
        <f>IF($C79="",ROUND(MIN(1,IF(Input!$A$11="Weekly",H79/(Formulas!$A$3*1),H79/(Formulas!$A$3*2))),1),IF(TEXT(ISNUMBER($C79),"#####")="False",ROUND(MIN(1,IF(Input!$A$11="Weekly",H79/(Formulas!$A$3*1),H79/(Formulas!$A$3*2))),1),ROUND(MIN(1,IF(Input!$A$11="Weekly",H79/(Formulas!$A$3*1),H79/(Formulas!$A$3*2))),1)*$C79))</f>
        <v>0</v>
      </c>
      <c r="K79" s="101"/>
      <c r="L79" s="77"/>
      <c r="M79" s="77"/>
      <c r="N79" s="80">
        <f>IF($C79="",ROUND(MIN(1,IF(Input!$A$11="Weekly",L79/(Formulas!$A$3*1),L79/(Formulas!$A$3*2))),1),IF(TEXT(ISNUMBER($C79),"#####")="False",ROUND(MIN(1,IF(Input!$A$11="Weekly",L79/(Formulas!$A$3*1),L79/(Formulas!$A$3*2))),1),ROUND(MIN(1,IF(Input!$A$11="Weekly",L79/(Formulas!$A$3*1),L79/(Formulas!$A$3*2))),1)*$C79))</f>
        <v>0</v>
      </c>
      <c r="O79" s="101"/>
      <c r="P79" s="77"/>
      <c r="Q79" s="77"/>
      <c r="R79" s="80">
        <f>IF($C79="",ROUND(MIN(1,IF(Input!$A$11="Weekly",P79/(Formulas!$A$3*1),P79/(Formulas!$A$3*2))),1),IF(TEXT(ISNUMBER($C79),"#####")="False",ROUND(MIN(1,IF(Input!$A$11="Weekly",P79/(Formulas!$A$3*1),P79/(Formulas!$A$3*2))),1),ROUND(MIN(1,IF(Input!$A$11="Weekly",P79/(Formulas!$A$3*1),P79/(Formulas!$A$3*2))),1)*$C79))</f>
        <v>0</v>
      </c>
      <c r="S79" s="101"/>
      <c r="T79" s="77"/>
      <c r="U79" s="77"/>
      <c r="V79" s="80">
        <f>IF($C79="",ROUND(MIN(1,IF(Input!$A$11="Weekly",T79/(Formulas!$A$3*1),T79/(Formulas!$A$3*2))),1),IF(TEXT(ISNUMBER($C79),"#####")="False",ROUND(MIN(1,IF(Input!$A$11="Weekly",T79/(Formulas!$A$3*1),T79/(Formulas!$A$3*2))),1),ROUND(MIN(1,IF(Input!$A$11="Weekly",T79/(Formulas!$A$3*1),T79/(Formulas!$A$3*2))),1)*$C79))</f>
        <v>0</v>
      </c>
      <c r="W79" s="79"/>
      <c r="X79" s="77"/>
      <c r="Y79" s="77"/>
      <c r="Z79" s="80">
        <f>IF($C79="",ROUND(MIN(1,IF(Input!$A$11="Weekly",X79/(Formulas!$A$3*1),X79/(Formulas!$A$3*2))),1),IF(TEXT(ISNUMBER($C79),"#####")="False",ROUND(MIN(1,IF(Input!$A$11="Weekly",X79/(Formulas!$A$3*1),X79/(Formulas!$A$3*2))),1),ROUND(MIN(1,IF(Input!$A$11="Weekly",X79/(Formulas!$A$3*1),X79/(Formulas!$A$3*2))),1)*$C79))</f>
        <v>0</v>
      </c>
      <c r="AA79" s="101"/>
      <c r="AB79" s="77"/>
      <c r="AC79" s="77"/>
      <c r="AD79" s="80">
        <f>IF($C79="",ROUND(MIN(1,IF(Input!$A$11="Weekly",AB79/(Formulas!$A$3*1),AB79/(Formulas!$A$3*2))),1),IF(TEXT(ISNUMBER($C79),"#####")="False",ROUND(MIN(1,IF(Input!$A$11="Weekly",AB79/(Formulas!$A$3*1),AB79/(Formulas!$A$3*2))),1),ROUND(MIN(1,IF(Input!$A$11="Weekly",AB79/(Formulas!$A$3*1),AB79/(Formulas!$A$3*2))),1)*$C79))</f>
        <v>0</v>
      </c>
      <c r="AE79" s="101"/>
      <c r="AF79" s="77"/>
      <c r="AG79" s="77"/>
      <c r="AH79" s="80">
        <f>IF($C79="",ROUND(MIN(1,IF(Input!$A$11="Weekly",AF79/(Formulas!$A$3*1),AF79/(Formulas!$A$3*2))),1),IF(TEXT(ISNUMBER($C79),"#####")="False",ROUND(MIN(1,IF(Input!$A$11="Weekly",AF79/(Formulas!$A$3*1),AF79/(Formulas!$A$3*2))),1),ROUND(MIN(1,IF(Input!$A$11="Weekly",AF79/(Formulas!$A$3*1),AF79/(Formulas!$A$3*2))),1)*$C79))</f>
        <v>0</v>
      </c>
      <c r="AI79" s="101"/>
      <c r="AJ79" s="77"/>
      <c r="AK79" s="77"/>
      <c r="AL79" s="80">
        <f>IF($C79="",ROUND(MIN(1,IF(Input!$A$11="Weekly",AJ79/(Formulas!$A$3*1),AJ79/(Formulas!$A$3*2))),1),IF(TEXT(ISNUMBER($C79),"#####")="False",ROUND(MIN(1,IF(Input!$A$11="Weekly",AJ79/(Formulas!$A$3*1),AJ79/(Formulas!$A$3*2))),1),ROUND(MIN(1,IF(Input!$A$11="Weekly",AJ79/(Formulas!$A$3*1),AJ79/(Formulas!$A$3*2))),1)*$C79))</f>
        <v>0</v>
      </c>
      <c r="AM79" s="79"/>
      <c r="AN79" s="77"/>
      <c r="AO79" s="77"/>
      <c r="AP79" s="80">
        <f>IF($C79="",ROUND(MIN(1,IF(Input!$A$11="Weekly",AN79/(Formulas!$A$3*1),AN79/(Formulas!$A$3*2))),1),IF(TEXT(ISNUMBER($C79),"#####")="False",ROUND(MIN(1,IF(Input!$A$11="Weekly",AN79/(Formulas!$A$3*1),AN79/(Formulas!$A$3*2))),1),ROUND(MIN(1,IF(Input!$A$11="Weekly",AN79/(Formulas!$A$3*1),AN79/(Formulas!$A$3*2))),1)*$C79))</f>
        <v>0</v>
      </c>
      <c r="AQ79" s="79"/>
      <c r="AR79" s="77"/>
      <c r="AS79" s="77"/>
      <c r="AT79" s="80">
        <f>IF($C79="",ROUND(MIN(1,IF(Input!$A$11="Weekly",AR79/(Formulas!$A$3*1),AR79/(Formulas!$A$3*2))),1),IF(TEXT(ISNUMBER($C79),"#####")="False",ROUND(MIN(1,IF(Input!$A$11="Weekly",AR79/(Formulas!$A$3*1),AR79/(Formulas!$A$3*2))),1),ROUND(MIN(1,IF(Input!$A$11="Weekly",AR79/(Formulas!$A$3*1),AR79/(Formulas!$A$3*2))),1)*$C79))</f>
        <v>0</v>
      </c>
      <c r="AU79" s="79"/>
      <c r="AV79" s="77"/>
      <c r="AW79" s="77"/>
      <c r="AX79" s="80">
        <f>IF($C79="",ROUND(MIN(1,IF(Input!$A$11="Weekly",AV79/(Formulas!$A$3*1),AV79/(Formulas!$A$3*2))),1),IF(TEXT(ISNUMBER($C79),"#####")="False",ROUND(MIN(1,IF(Input!$A$11="Weekly",AV79/(Formulas!$A$3*1),AV79/(Formulas!$A$3*2))),1),ROUND(MIN(1,IF(Input!$A$11="Weekly",AV79/(Formulas!$A$3*1),AV79/(Formulas!$A$3*2))),1)*$C79))</f>
        <v>0</v>
      </c>
      <c r="AY79" s="79"/>
      <c r="AZ79" s="77"/>
      <c r="BA79" s="77"/>
      <c r="BB79" s="80">
        <f>IF($C79="",ROUND(MIN(1,IF(Input!$A$11="Weekly",AZ79/(Formulas!$A$3*1),AZ79/(Formulas!$A$3*2))),1),IF(TEXT(ISNUMBER($C79),"#####")="False",ROUND(MIN(1,IF(Input!$A$11="Weekly",AZ79/(Formulas!$A$3*1),AZ79/(Formulas!$A$3*2))),1),ROUND(MIN(1,IF(Input!$A$11="Weekly",AZ79/(Formulas!$A$3*1),AZ79/(Formulas!$A$3*2))),1)*$C79))</f>
        <v>0</v>
      </c>
      <c r="BC79" s="79"/>
      <c r="BD79" s="77"/>
      <c r="BE79" s="77"/>
      <c r="BF79" s="80">
        <f>IF($C79="",ROUND(MIN(1,IF(Input!$A$11="Weekly",BD79/(Formulas!$A$3*1),BD79/(Formulas!$A$3*2))),1),IF(TEXT(ISNUMBER($C79),"#####")="False",ROUND(MIN(1,IF(Input!$A$11="Weekly",BD79/(Formulas!$A$3*1),BD79/(Formulas!$A$3*2))),1),ROUND(MIN(1,IF(Input!$A$11="Weekly",BD79/(Formulas!$A$3*1),BD79/(Formulas!$A$3*2))),1)*$C79))</f>
        <v>0</v>
      </c>
      <c r="BG79" s="79"/>
      <c r="BH79" s="77"/>
      <c r="BI79" s="77"/>
      <c r="BJ79" s="80">
        <f>IF($C79="",ROUND(MIN(1,IF(Input!$A$11="Weekly",BH79/(Formulas!$A$3*1),BH79/(Formulas!$A$3*2))),1),IF(TEXT(ISNUMBER($C79),"#####")="False",ROUND(MIN(1,IF(Input!$A$11="Weekly",BH79/(Formulas!$A$3*1),BH79/(Formulas!$A$3*2))),1),ROUND(MIN(1,IF(Input!$A$11="Weekly",BH79/(Formulas!$A$3*1),BH79/(Formulas!$A$3*2))),1)*$C79))</f>
        <v>0</v>
      </c>
      <c r="BK79" s="79"/>
      <c r="BL79" s="77"/>
      <c r="BM79" s="77"/>
      <c r="BN79" s="80">
        <f>IF($C79="",ROUND(MIN(1,IF(Input!$A$11="Weekly",BL79/(Formulas!$A$3*1),BL79/(Formulas!$A$3*2))),1),IF(TEXT(ISNUMBER($C79),"#####")="False",ROUND(MIN(1,IF(Input!$A$11="Weekly",BL79/(Formulas!$A$3*1),BL79/(Formulas!$A$3*2))),1),ROUND(MIN(1,IF(Input!$A$11="Weekly",BL79/(Formulas!$A$3*1),BL79/(Formulas!$A$3*2))),1)*$C79))</f>
        <v>0</v>
      </c>
      <c r="BO79" s="79"/>
      <c r="BP79" s="77"/>
      <c r="BQ79" s="77"/>
      <c r="BR79" s="80">
        <f>IF($C79="",ROUND(MIN(1,IF(Input!$A$11="Weekly",BP79/(Formulas!$A$3*1),BP79/(Formulas!$A$3*2))),1),IF(TEXT(ISNUMBER($C79),"#####")="False",ROUND(MIN(1,IF(Input!$A$11="Weekly",BP79/(Formulas!$A$3*1),BP79/(Formulas!$A$3*2))),1),ROUND(MIN(1,IF(Input!$A$11="Weekly",BP79/(Formulas!$A$3*1),BP79/(Formulas!$A$3*2))),1)*$C79))</f>
        <v>0</v>
      </c>
      <c r="BS79" s="79"/>
      <c r="BT79" s="77"/>
      <c r="BU79" s="77"/>
      <c r="BV79" s="80">
        <f>IF($C79="",ROUND(MIN(1,IF(Input!$A$11="Weekly",BT79/(Formulas!$A$3*1),BT79/(Formulas!$A$3*2))),1),IF(TEXT(ISNUMBER($C79),"#####")="False",ROUND(MIN(1,IF(Input!$A$11="Weekly",BT79/(Formulas!$A$3*1),BT79/(Formulas!$A$3*2))),1),ROUND(MIN(1,IF(Input!$A$11="Weekly",BT79/(Formulas!$A$3*1),BT79/(Formulas!$A$3*2))),1)*$C79))</f>
        <v>0</v>
      </c>
      <c r="BW79" s="79"/>
      <c r="BX79" s="77"/>
      <c r="BY79" s="77"/>
      <c r="BZ79" s="80">
        <f>IF($C79="",ROUND(MIN(1,IF(Input!$A$11="Weekly",BX79/(Formulas!$A$3*1),BX79/(Formulas!$A$3*2))),1),IF(TEXT(ISNUMBER($C79),"#####")="False",ROUND(MIN(1,IF(Input!$A$11="Weekly",BX79/(Formulas!$A$3*1),BX79/(Formulas!$A$3*2))),1),ROUND(MIN(1,IF(Input!$A$11="Weekly",BX79/(Formulas!$A$3*1),BX79/(Formulas!$A$3*2))),1)*$C79))</f>
        <v>0</v>
      </c>
      <c r="CA79" s="79"/>
      <c r="CB79" s="77"/>
      <c r="CC79" s="77"/>
      <c r="CD79" s="80">
        <f>IF($C79="",ROUND(MIN(1,IF(Input!$A$11="Weekly",CB79/(Formulas!$A$3*1),CB79/(Formulas!$A$3*2))),1),IF(TEXT(ISNUMBER($C79),"#####")="False",ROUND(MIN(1,IF(Input!$A$11="Weekly",CB79/(Formulas!$A$3*1),CB79/(Formulas!$A$3*2))),1),ROUND(MIN(1,IF(Input!$A$11="Weekly",CB79/(Formulas!$A$3*1),CB79/(Formulas!$A$3*2))),1)*$C79))</f>
        <v>0</v>
      </c>
      <c r="CE79" s="79"/>
      <c r="CF79" s="77"/>
      <c r="CG79" s="77"/>
      <c r="CH79" s="80">
        <f>IF($C79="",ROUND(MIN(1,IF(Input!$A$11="Weekly",CF79/(Formulas!$A$3*1),CF79/(Formulas!$A$3*2))),1),IF(TEXT(ISNUMBER($C79),"#####")="False",ROUND(MIN(1,IF(Input!$A$11="Weekly",CF79/(Formulas!$A$3*1),CF79/(Formulas!$A$3*2))),1),ROUND(MIN(1,IF(Input!$A$11="Weekly",CF79/(Formulas!$A$3*1),CF79/(Formulas!$A$3*2))),1)*$C79))</f>
        <v>0</v>
      </c>
      <c r="CI79" s="79"/>
      <c r="CJ79" s="77"/>
      <c r="CK79" s="77"/>
      <c r="CL79" s="80">
        <f>IF($C79="",ROUND(MIN(1,IF(Input!$A$11="Weekly",CJ79/(Formulas!$A$3*1),CJ79/(Formulas!$A$3*2))),1),IF(TEXT(ISNUMBER($C79),"#####")="False",ROUND(MIN(1,IF(Input!$A$11="Weekly",CJ79/(Formulas!$A$3*1),CJ79/(Formulas!$A$3*2))),1),ROUND(MIN(1,IF(Input!$A$11="Weekly",CJ79/(Formulas!$A$3*1),CJ79/(Formulas!$A$3*2))),1)*$C79))</f>
        <v>0</v>
      </c>
      <c r="CM79" s="79"/>
      <c r="CN79" s="77"/>
      <c r="CO79" s="77"/>
      <c r="CP79" s="80">
        <f>IF($C79="",ROUND(MIN(1,IF(Input!$A$11="Weekly",CN79/(Formulas!$A$3*1),CN79/(Formulas!$A$3*2))),1),IF(TEXT(ISNUMBER($C79),"#####")="False",ROUND(MIN(1,IF(Input!$A$11="Weekly",CN79/(Formulas!$A$3*1),CN79/(Formulas!$A$3*2))),1),ROUND(MIN(1,IF(Input!$A$11="Weekly",CN79/(Formulas!$A$3*1),CN79/(Formulas!$A$3*2))),1)*$C79))</f>
        <v>0</v>
      </c>
      <c r="CQ79" s="79"/>
      <c r="CR79" s="77"/>
      <c r="CS79" s="77"/>
      <c r="CT79" s="80">
        <f>IF($C79="",ROUND(MIN(1,IF(Input!$A$11="Weekly",CR79/(Formulas!$A$3*1),CR79/(Formulas!$A$3*2))),1),IF(TEXT(ISNUMBER($C79),"#####")="False",ROUND(MIN(1,IF(Input!$A$11="Weekly",CR79/(Formulas!$A$3*1),CR79/(Formulas!$A$3*2))),1),ROUND(MIN(1,IF(Input!$A$11="Weekly",CR79/(Formulas!$A$3*1),CR79/(Formulas!$A$3*2))),1)*$C79))</f>
        <v>0</v>
      </c>
      <c r="CU79" s="79"/>
      <c r="CV79" s="77"/>
      <c r="CW79" s="77"/>
      <c r="CX79" s="80">
        <f>IF($C79="",ROUND(MIN(1,IF(Input!$A$11="Weekly",CV79/(Formulas!$A$3*1),CV79/(Formulas!$A$3*2))),1),IF(TEXT(ISNUMBER($C79),"#####")="False",ROUND(MIN(1,IF(Input!$A$11="Weekly",CV79/(Formulas!$A$3*1),CV79/(Formulas!$A$3*2))),1),ROUND(MIN(1,IF(Input!$A$11="Weekly",CV79/(Formulas!$A$3*1),CV79/(Formulas!$A$3*2))),1)*$C79))</f>
        <v>0</v>
      </c>
      <c r="CY79" s="79"/>
      <c r="CZ79" s="77"/>
      <c r="DA79" s="77"/>
      <c r="DB79" s="80">
        <f>IF($C79="",ROUND(MIN(1,IF(Input!$A$11="Weekly",CZ79/(Formulas!$A$3*1),CZ79/(Formulas!$A$3*2))),1),IF(TEXT(ISNUMBER($C79),"#####")="False",ROUND(MIN(1,IF(Input!$A$11="Weekly",CZ79/(Formulas!$A$3*1),CZ79/(Formulas!$A$3*2))),1),ROUND(MIN(1,IF(Input!$A$11="Weekly",CZ79/(Formulas!$A$3*1),CZ79/(Formulas!$A$3*2))),1)*$C79))</f>
        <v>0</v>
      </c>
      <c r="DC79" s="79"/>
      <c r="DD79" s="77"/>
      <c r="DE79" s="77"/>
      <c r="DF79" s="80">
        <f>IF($C79="",ROUND(MIN(1,IF(Input!$A$11="Weekly",DD79/(Formulas!$A$3*1),DD79/(Formulas!$A$3*2))),1),IF(TEXT(ISNUMBER($C79),"#####")="False",ROUND(MIN(1,IF(Input!$A$11="Weekly",DD79/(Formulas!$A$3*1),DD79/(Formulas!$A$3*2))),1),ROUND(MIN(1,IF(Input!$A$11="Weekly",DD79/(Formulas!$A$3*1),DD79/(Formulas!$A$3*2))),1)*$C79))</f>
        <v>0</v>
      </c>
      <c r="DG79" s="79"/>
      <c r="DH79" s="77"/>
      <c r="DI79" s="77"/>
      <c r="DJ79" s="80">
        <f>IF($C79="",ROUND(MIN(1,IF(Input!$A$11="Weekly",DH79/(Formulas!$A$3*1),DH79/(Formulas!$A$3*2))),1),IF(TEXT(ISNUMBER($C79),"#####")="False",ROUND(MIN(1,IF(Input!$A$11="Weekly",DH79/(Formulas!$A$3*1),DH79/(Formulas!$A$3*2))),1),ROUND(MIN(1,IF(Input!$A$11="Weekly",DH79/(Formulas!$A$3*1),DH79/(Formulas!$A$3*2))),1)*$C79))</f>
        <v>0</v>
      </c>
      <c r="DK79" s="79"/>
      <c r="DL79" s="77"/>
      <c r="DM79" s="77"/>
      <c r="DN79" s="80">
        <f>IF($C79="",ROUND(MIN(1,IF(Input!$A$11="Weekly",DL79/(Formulas!$A$3*1),DL79/(Formulas!$A$3*2))),1),IF(TEXT(ISNUMBER($C79),"#####")="False",ROUND(MIN(1,IF(Input!$A$11="Weekly",DL79/(Formulas!$A$3*1),DL79/(Formulas!$A$3*2))),1),ROUND(MIN(1,IF(Input!$A$11="Weekly",DL79/(Formulas!$A$3*1),DL79/(Formulas!$A$3*2))),1)*$C79))</f>
        <v>0</v>
      </c>
      <c r="DO79" s="79"/>
      <c r="DP79" s="77"/>
      <c r="DQ79" s="77"/>
      <c r="DR79" s="80">
        <f>IF($C79="",ROUND(MIN(1,IF(Input!$A$11="Weekly",DP79/(Formulas!$A$3*1),DP79/(Formulas!$A$3*2))),1),IF(TEXT(ISNUMBER($C79),"#####")="False",ROUND(MIN(1,IF(Input!$A$11="Weekly",DP79/(Formulas!$A$3*1),DP79/(Formulas!$A$3*2))),1),ROUND(MIN(1,IF(Input!$A$11="Weekly",DP79/(Formulas!$A$3*1),DP79/(Formulas!$A$3*2))),1)*$C79))</f>
        <v>0</v>
      </c>
      <c r="DS79" s="79"/>
      <c r="DT79" s="77"/>
      <c r="DU79" s="77"/>
      <c r="DV79" s="80">
        <f>IF($C79="",ROUND(MIN(1,IF(Input!$A$11="Weekly",DT79/(Formulas!$A$3*1),DT79/(Formulas!$A$3*2))),1),IF(TEXT(ISNUMBER($C79),"#####")="False",ROUND(MIN(1,IF(Input!$A$11="Weekly",DT79/(Formulas!$A$3*1),DT79/(Formulas!$A$3*2))),1),ROUND(MIN(1,IF(Input!$A$11="Weekly",DT79/(Formulas!$A$3*1),DT79/(Formulas!$A$3*2))),1)*$C79))</f>
        <v>0</v>
      </c>
      <c r="DW79" s="79"/>
      <c r="DX79" s="77"/>
      <c r="DY79" s="77"/>
      <c r="DZ79" s="80">
        <f>IF($C79="",ROUND(MIN(1,IF(Input!$A$11="Weekly",DX79/(Formulas!$A$3*1),DX79/(Formulas!$A$3*2))),1),IF(TEXT(ISNUMBER($C79),"#####")="False",ROUND(MIN(1,IF(Input!$A$11="Weekly",DX79/(Formulas!$A$3*1),DX79/(Formulas!$A$3*2))),1),ROUND(MIN(1,IF(Input!$A$11="Weekly",DX79/(Formulas!$A$3*1),DX79/(Formulas!$A$3*2))),1)*$C79))</f>
        <v>0</v>
      </c>
      <c r="EA79" s="79"/>
      <c r="EB79" s="77"/>
      <c r="EC79" s="77"/>
      <c r="ED79" s="80">
        <f>IF($C79="",ROUND(MIN(1,IF(Input!$A$11="Weekly",EB79/(Formulas!$A$3*1),EB79/(Formulas!$A$3*2))),1),IF(TEXT(ISNUMBER($C79),"#####")="False",ROUND(MIN(1,IF(Input!$A$11="Weekly",EB79/(Formulas!$A$3*1),EB79/(Formulas!$A$3*2))),1),ROUND(MIN(1,IF(Input!$A$11="Weekly",EB79/(Formulas!$A$3*1),EB79/(Formulas!$A$3*2))),1)*$C79))</f>
        <v>0</v>
      </c>
      <c r="EE79" s="79"/>
      <c r="EF79" s="77"/>
      <c r="EG79" s="77"/>
      <c r="EH79" s="80">
        <f>IF($C79="",ROUND(MIN(1,IF(Input!$A$11="Weekly",EF79/(Formulas!$A$3*1),EF79/(Formulas!$A$3*2))),1),IF(TEXT(ISNUMBER($C79),"#####")="False",ROUND(MIN(1,IF(Input!$A$11="Weekly",EF79/(Formulas!$A$3*1),EF79/(Formulas!$A$3*2))),1),ROUND(MIN(1,IF(Input!$A$11="Weekly",EF79/(Formulas!$A$3*1),EF79/(Formulas!$A$3*2))),1)*$C79))</f>
        <v>0</v>
      </c>
      <c r="EI79" s="79"/>
      <c r="EJ79" s="77"/>
      <c r="EK79" s="77"/>
      <c r="EL79" s="80">
        <f>IF($C79="",ROUND(MIN(1,IF(Input!$A$11="Weekly",EJ79/(Formulas!$A$3*1),EJ79/(Formulas!$A$3*2))),1),IF(TEXT(ISNUMBER($C79),"#####")="False",ROUND(MIN(1,IF(Input!$A$11="Weekly",EJ79/(Formulas!$A$3*1),EJ79/(Formulas!$A$3*2))),1),ROUND(MIN(1,IF(Input!$A$11="Weekly",EJ79/(Formulas!$A$3*1),EJ79/(Formulas!$A$3*2))),1)*$C79))</f>
        <v>0</v>
      </c>
      <c r="EM79" s="79"/>
      <c r="EN79" s="77"/>
      <c r="EO79" s="77"/>
      <c r="EP79" s="80">
        <f>IF($C79="",ROUND(MIN(1,IF(Input!$A$11="Weekly",EN79/(Formulas!$A$3*1),EN79/(Formulas!$A$3*2))),1),IF(TEXT(ISNUMBER($C79),"#####")="False",ROUND(MIN(1,IF(Input!$A$11="Weekly",EN79/(Formulas!$A$3*1),EN79/(Formulas!$A$3*2))),1),ROUND(MIN(1,IF(Input!$A$11="Weekly",EN79/(Formulas!$A$3*1),EN79/(Formulas!$A$3*2))),1)*$C79))</f>
        <v>0</v>
      </c>
      <c r="EQ79" s="79"/>
      <c r="ER79" s="77"/>
      <c r="ES79" s="77"/>
      <c r="ET79" s="80">
        <f>IF($C79="",ROUND(MIN(1,IF(Input!$A$11="Weekly",ER79/(Formulas!$A$3*1),ER79/(Formulas!$A$3*2))),1),IF(TEXT(ISNUMBER($C79),"#####")="False",ROUND(MIN(1,IF(Input!$A$11="Weekly",ER79/(Formulas!$A$3*1),ER79/(Formulas!$A$3*2))),1),ROUND(MIN(1,IF(Input!$A$11="Weekly",ER79/(Formulas!$A$3*1),ER79/(Formulas!$A$3*2))),1)*$C79))</f>
        <v>0</v>
      </c>
      <c r="EU79" s="79"/>
      <c r="EV79" s="77"/>
      <c r="EW79" s="77"/>
      <c r="EX79" s="80">
        <f>IF($C79="",ROUND(MIN(1,IF(Input!$A$11="Weekly",EV79/(Formulas!$A$3*1),EV79/(Formulas!$A$3*2))),1),IF(TEXT(ISNUMBER($C79),"#####")="False",ROUND(MIN(1,IF(Input!$A$11="Weekly",EV79/(Formulas!$A$3*1),EV79/(Formulas!$A$3*2))),1),ROUND(MIN(1,IF(Input!$A$11="Weekly",EV79/(Formulas!$A$3*1),EV79/(Formulas!$A$3*2))),1)*$C79))</f>
        <v>0</v>
      </c>
      <c r="EY79" s="79"/>
      <c r="EZ79" s="77"/>
      <c r="FA79" s="77"/>
      <c r="FB79" s="80">
        <f>IF($C79="",ROUND(MIN(1,IF(Input!$A$11="Weekly",EZ79/(Formulas!$A$3*1),EZ79/(Formulas!$A$3*2))),1),IF(TEXT(ISNUMBER($C79),"#####")="False",ROUND(MIN(1,IF(Input!$A$11="Weekly",EZ79/(Formulas!$A$3*1),EZ79/(Formulas!$A$3*2))),1),ROUND(MIN(1,IF(Input!$A$11="Weekly",EZ79/(Formulas!$A$3*1),EZ79/(Formulas!$A$3*2))),1)*$C79))</f>
        <v>0</v>
      </c>
      <c r="FC79" s="79"/>
      <c r="FD79" s="77"/>
      <c r="FE79" s="77"/>
      <c r="FF79" s="80">
        <f>IF($C79="",ROUND(MIN(1,IF(Input!$A$11="Weekly",FD79/(Formulas!$A$3*1),FD79/(Formulas!$A$3*2))),1),IF(TEXT(ISNUMBER($C79),"#####")="False",ROUND(MIN(1,IF(Input!$A$11="Weekly",FD79/(Formulas!$A$3*1),FD79/(Formulas!$A$3*2))),1),ROUND(MIN(1,IF(Input!$A$11="Weekly",FD79/(Formulas!$A$3*1),FD79/(Formulas!$A$3*2))),1)*$C79))</f>
        <v>0</v>
      </c>
      <c r="FG79" s="79"/>
      <c r="FH79" s="77"/>
      <c r="FI79" s="77"/>
      <c r="FJ79" s="80">
        <f>IF($C79="",ROUND(MIN(1,IF(Input!$A$11="Weekly",FH79/(Formulas!$A$3*1),FH79/(Formulas!$A$3*2))),1),IF(TEXT(ISNUMBER($C79),"#####")="False",ROUND(MIN(1,IF(Input!$A$11="Weekly",FH79/(Formulas!$A$3*1),FH79/(Formulas!$A$3*2))),1),ROUND(MIN(1,IF(Input!$A$11="Weekly",FH79/(Formulas!$A$3*1),FH79/(Formulas!$A$3*2))),1)*$C79))</f>
        <v>0</v>
      </c>
      <c r="FK79" s="79"/>
      <c r="FL79" s="77"/>
      <c r="FM79" s="77"/>
      <c r="FN79" s="80">
        <f>IF($C79="",ROUND(MIN(1,IF(Input!$A$11="Weekly",FL79/(Formulas!$A$3*1),FL79/(Formulas!$A$3*2))),1),IF(TEXT(ISNUMBER($C79),"#####")="False",ROUND(MIN(1,IF(Input!$A$11="Weekly",FL79/(Formulas!$A$3*1),FL79/(Formulas!$A$3*2))),1),ROUND(MIN(1,IF(Input!$A$11="Weekly",FL79/(Formulas!$A$3*1),FL79/(Formulas!$A$3*2))),1)*$C79))</f>
        <v>0</v>
      </c>
      <c r="FO79" s="79"/>
      <c r="FP79" s="77"/>
      <c r="FQ79" s="77"/>
      <c r="FR79" s="80">
        <f>IF($C79="",ROUND(MIN(1,IF(Input!$A$11="Weekly",FP79/(Formulas!$A$3*1),FP79/(Formulas!$A$3*2))),1),IF(TEXT(ISNUMBER($C79),"#####")="False",ROUND(MIN(1,IF(Input!$A$11="Weekly",FP79/(Formulas!$A$3*1),FP79/(Formulas!$A$3*2))),1),ROUND(MIN(1,IF(Input!$A$11="Weekly",FP79/(Formulas!$A$3*1),FP79/(Formulas!$A$3*2))),1)*$C79))</f>
        <v>0</v>
      </c>
      <c r="FS79" s="79"/>
      <c r="FT79" s="77"/>
      <c r="FU79" s="77"/>
      <c r="FV79" s="80">
        <f>IF($C79="",ROUND(MIN(1,IF(Input!$A$11="Weekly",FT79/(Formulas!$A$3*1),FT79/(Formulas!$A$3*2))),1),IF(TEXT(ISNUMBER($C79),"#####")="False",ROUND(MIN(1,IF(Input!$A$11="Weekly",FT79/(Formulas!$A$3*1),FT79/(Formulas!$A$3*2))),1),ROUND(MIN(1,IF(Input!$A$11="Weekly",FT79/(Formulas!$A$3*1),FT79/(Formulas!$A$3*2))),1)*$C79))</f>
        <v>0</v>
      </c>
      <c r="FW79" s="79"/>
      <c r="FX79" s="77"/>
      <c r="FY79" s="77"/>
      <c r="FZ79" s="80">
        <f>IF($C79="",ROUND(MIN(1,IF(Input!$A$11="Weekly",FX79/(Formulas!$A$3*1),FX79/(Formulas!$A$3*2))),1),IF(TEXT(ISNUMBER($C79),"#####")="False",ROUND(MIN(1,IF(Input!$A$11="Weekly",FX79/(Formulas!$A$3*1),FX79/(Formulas!$A$3*2))),1),ROUND(MIN(1,IF(Input!$A$11="Weekly",FX79/(Formulas!$A$3*1),FX79/(Formulas!$A$3*2))),1)*$C79))</f>
        <v>0</v>
      </c>
      <c r="GA79" s="79"/>
      <c r="GB79" s="77"/>
      <c r="GC79" s="77"/>
      <c r="GD79" s="80">
        <f>IF($C79="",ROUND(MIN(1,IF(Input!$A$11="Weekly",GB79/(Formulas!$A$3*1),GB79/(Formulas!$A$3*2))),1),IF(TEXT(ISNUMBER($C79),"#####")="False",ROUND(MIN(1,IF(Input!$A$11="Weekly",GB79/(Formulas!$A$3*1),GB79/(Formulas!$A$3*2))),1),ROUND(MIN(1,IF(Input!$A$11="Weekly",GB79/(Formulas!$A$3*1),GB79/(Formulas!$A$3*2))),1)*$C79))</f>
        <v>0</v>
      </c>
      <c r="GE79" s="79"/>
      <c r="GF79" s="77"/>
      <c r="GG79" s="77"/>
      <c r="GH79" s="80">
        <f>IF($C79="",ROUND(MIN(1,IF(Input!$A$11="Weekly",GF79/(Formulas!$A$3*1),GF79/(Formulas!$A$3*2))),1),IF(TEXT(ISNUMBER($C79),"#####")="False",ROUND(MIN(1,IF(Input!$A$11="Weekly",GF79/(Formulas!$A$3*1),GF79/(Formulas!$A$3*2))),1),ROUND(MIN(1,IF(Input!$A$11="Weekly",GF79/(Formulas!$A$3*1),GF79/(Formulas!$A$3*2))),1)*$C79))</f>
        <v>0</v>
      </c>
      <c r="GI79" s="79"/>
      <c r="GJ79" s="77"/>
      <c r="GK79" s="77"/>
      <c r="GL79" s="80">
        <f>IF($C79="",ROUND(MIN(1,IF(Input!$A$11="Weekly",GJ79/(Formulas!$A$3*1),GJ79/(Formulas!$A$3*2))),1),IF(TEXT(ISNUMBER($C79),"#####")="False",ROUND(MIN(1,IF(Input!$A$11="Weekly",GJ79/(Formulas!$A$3*1),GJ79/(Formulas!$A$3*2))),1),ROUND(MIN(1,IF(Input!$A$11="Weekly",GJ79/(Formulas!$A$3*1),GJ79/(Formulas!$A$3*2))),1)*$C79))</f>
        <v>0</v>
      </c>
      <c r="GM79" s="79"/>
      <c r="GN79" s="77"/>
      <c r="GO79" s="77"/>
      <c r="GP79" s="80">
        <f>IF($C79="",ROUND(MIN(1,IF(Input!$A$11="Weekly",GN79/(Formulas!$A$3*1),GN79/(Formulas!$A$3*2))),1),IF(TEXT(ISNUMBER($C79),"#####")="False",ROUND(MIN(1,IF(Input!$A$11="Weekly",GN79/(Formulas!$A$3*1),GN79/(Formulas!$A$3*2))),1),ROUND(MIN(1,IF(Input!$A$11="Weekly",GN79/(Formulas!$A$3*1),GN79/(Formulas!$A$3*2))),1)*$C79))</f>
        <v>0</v>
      </c>
      <c r="GQ79" s="79"/>
      <c r="GR79" s="77"/>
      <c r="GS79" s="77"/>
      <c r="GT79" s="80">
        <f>IF($C79="",ROUND(MIN(1,IF(Input!$A$11="Weekly",GR79/(Formulas!$A$3*1),GR79/(Formulas!$A$3*2))),1),IF(TEXT(ISNUMBER($C79),"#####")="False",ROUND(MIN(1,IF(Input!$A$11="Weekly",GR79/(Formulas!$A$3*1),GR79/(Formulas!$A$3*2))),1),ROUND(MIN(1,IF(Input!$A$11="Weekly",GR79/(Formulas!$A$3*1),GR79/(Formulas!$A$3*2))),1)*$C79))</f>
        <v>0</v>
      </c>
      <c r="GU79" s="79"/>
      <c r="GV79" s="77"/>
      <c r="GW79" s="77"/>
      <c r="GX79" s="80">
        <f>IF($C79="",ROUND(MIN(1,IF(Input!$A$11="Weekly",GV79/(Formulas!$A$3*1),GV79/(Formulas!$A$3*2))),1),IF(TEXT(ISNUMBER($C79),"#####")="False",ROUND(MIN(1,IF(Input!$A$11="Weekly",GV79/(Formulas!$A$3*1),GV79/(Formulas!$A$3*2))),1),ROUND(MIN(1,IF(Input!$A$11="Weekly",GV79/(Formulas!$A$3*1),GV79/(Formulas!$A$3*2))),1)*$C79))</f>
        <v>0</v>
      </c>
      <c r="GY79" s="79"/>
      <c r="GZ79" s="77"/>
      <c r="HA79" s="77"/>
      <c r="HB79" s="80">
        <f>IF($C79="",ROUND(MIN(1,IF(Input!$A$11="Weekly",GZ79/(Formulas!$A$3*1),GZ79/(Formulas!$A$3*2))),1),IF(TEXT(ISNUMBER($C79),"#####")="False",ROUND(MIN(1,IF(Input!$A$11="Weekly",GZ79/(Formulas!$A$3*1),GZ79/(Formulas!$A$3*2))),1),ROUND(MIN(1,IF(Input!$A$11="Weekly",GZ79/(Formulas!$A$3*1),GZ79/(Formulas!$A$3*2))),1)*$C79))</f>
        <v>0</v>
      </c>
      <c r="HC79" s="79"/>
      <c r="HD79" s="77"/>
      <c r="HE79" s="77"/>
      <c r="HF79" s="80">
        <f>IF($C79="",ROUND(MIN(1,IF(Input!$A$11="Weekly",HD79/(Formulas!$A$3*1),HD79/(Formulas!$A$3*2))),1),IF(TEXT(ISNUMBER($C79),"#####")="False",ROUND(MIN(1,IF(Input!$A$11="Weekly",HD79/(Formulas!$A$3*1),HD79/(Formulas!$A$3*2))),1),ROUND(MIN(1,IF(Input!$A$11="Weekly",HD79/(Formulas!$A$3*1),HD79/(Formulas!$A$3*2))),1)*$C79))</f>
        <v>0</v>
      </c>
      <c r="HG79" s="79"/>
      <c r="HH79" s="35"/>
      <c r="HI79" s="35">
        <f t="shared" si="57"/>
        <v>0</v>
      </c>
      <c r="HJ79" s="35"/>
      <c r="HK79" s="35">
        <f t="shared" si="58"/>
        <v>0</v>
      </c>
      <c r="HL79" s="35"/>
      <c r="HM79" s="35">
        <f t="shared" si="59"/>
        <v>0</v>
      </c>
      <c r="HN79" s="35"/>
      <c r="HO79" s="35">
        <f t="shared" si="60"/>
        <v>0</v>
      </c>
      <c r="HP79" s="35"/>
      <c r="HQ79" s="35"/>
      <c r="HR79" s="35"/>
      <c r="HS79" s="35"/>
      <c r="HT79" s="35"/>
    </row>
    <row r="80" spans="1:228" x14ac:dyDescent="0.25">
      <c r="B80" s="74"/>
      <c r="D80" s="77"/>
      <c r="E80" s="77"/>
      <c r="F80" s="80">
        <f>IF($C80="",ROUND(MIN(1,IF(Input!$A$11="Weekly",D80/(Formulas!$A$3*1),D80/(Formulas!$A$3*2))),1),IF(TEXT(ISNUMBER($C80),"#####")="False",ROUND(MIN(1,IF(Input!$A$11="Weekly",D80/(Formulas!$A$3*1),D80/(Formulas!$A$3*2))),1),ROUND(MIN(1,IF(Input!$A$11="Weekly",D80/(Formulas!$A$3*1),D80/(Formulas!$A$3*2))),1)*$C80))</f>
        <v>0</v>
      </c>
      <c r="G80" s="101"/>
      <c r="H80" s="77"/>
      <c r="I80" s="77"/>
      <c r="J80" s="80">
        <f>IF($C80="",ROUND(MIN(1,IF(Input!$A$11="Weekly",H80/(Formulas!$A$3*1),H80/(Formulas!$A$3*2))),1),IF(TEXT(ISNUMBER($C80),"#####")="False",ROUND(MIN(1,IF(Input!$A$11="Weekly",H80/(Formulas!$A$3*1),H80/(Formulas!$A$3*2))),1),ROUND(MIN(1,IF(Input!$A$11="Weekly",H80/(Formulas!$A$3*1),H80/(Formulas!$A$3*2))),1)*$C80))</f>
        <v>0</v>
      </c>
      <c r="K80" s="101"/>
      <c r="L80" s="77"/>
      <c r="M80" s="77"/>
      <c r="N80" s="80">
        <f>IF($C80="",ROUND(MIN(1,IF(Input!$A$11="Weekly",L80/(Formulas!$A$3*1),L80/(Formulas!$A$3*2))),1),IF(TEXT(ISNUMBER($C80),"#####")="False",ROUND(MIN(1,IF(Input!$A$11="Weekly",L80/(Formulas!$A$3*1),L80/(Formulas!$A$3*2))),1),ROUND(MIN(1,IF(Input!$A$11="Weekly",L80/(Formulas!$A$3*1),L80/(Formulas!$A$3*2))),1)*$C80))</f>
        <v>0</v>
      </c>
      <c r="O80" s="101"/>
      <c r="P80" s="77"/>
      <c r="Q80" s="77"/>
      <c r="R80" s="80">
        <f>IF($C80="",ROUND(MIN(1,IF(Input!$A$11="Weekly",P80/(Formulas!$A$3*1),P80/(Formulas!$A$3*2))),1),IF(TEXT(ISNUMBER($C80),"#####")="False",ROUND(MIN(1,IF(Input!$A$11="Weekly",P80/(Formulas!$A$3*1),P80/(Formulas!$A$3*2))),1),ROUND(MIN(1,IF(Input!$A$11="Weekly",P80/(Formulas!$A$3*1),P80/(Formulas!$A$3*2))),1)*$C80))</f>
        <v>0</v>
      </c>
      <c r="S80" s="101"/>
      <c r="T80" s="77"/>
      <c r="U80" s="77"/>
      <c r="V80" s="80">
        <f>IF($C80="",ROUND(MIN(1,IF(Input!$A$11="Weekly",T80/(Formulas!$A$3*1),T80/(Formulas!$A$3*2))),1),IF(TEXT(ISNUMBER($C80),"#####")="False",ROUND(MIN(1,IF(Input!$A$11="Weekly",T80/(Formulas!$A$3*1),T80/(Formulas!$A$3*2))),1),ROUND(MIN(1,IF(Input!$A$11="Weekly",T80/(Formulas!$A$3*1),T80/(Formulas!$A$3*2))),1)*$C80))</f>
        <v>0</v>
      </c>
      <c r="W80" s="79"/>
      <c r="X80" s="77"/>
      <c r="Y80" s="77"/>
      <c r="Z80" s="80">
        <f>IF($C80="",ROUND(MIN(1,IF(Input!$A$11="Weekly",X80/(Formulas!$A$3*1),X80/(Formulas!$A$3*2))),1),IF(TEXT(ISNUMBER($C80),"#####")="False",ROUND(MIN(1,IF(Input!$A$11="Weekly",X80/(Formulas!$A$3*1),X80/(Formulas!$A$3*2))),1),ROUND(MIN(1,IF(Input!$A$11="Weekly",X80/(Formulas!$A$3*1),X80/(Formulas!$A$3*2))),1)*$C80))</f>
        <v>0</v>
      </c>
      <c r="AA80" s="101"/>
      <c r="AB80" s="77"/>
      <c r="AC80" s="77"/>
      <c r="AD80" s="80">
        <f>IF($C80="",ROUND(MIN(1,IF(Input!$A$11="Weekly",AB80/(Formulas!$A$3*1),AB80/(Formulas!$A$3*2))),1),IF(TEXT(ISNUMBER($C80),"#####")="False",ROUND(MIN(1,IF(Input!$A$11="Weekly",AB80/(Formulas!$A$3*1),AB80/(Formulas!$A$3*2))),1),ROUND(MIN(1,IF(Input!$A$11="Weekly",AB80/(Formulas!$A$3*1),AB80/(Formulas!$A$3*2))),1)*$C80))</f>
        <v>0</v>
      </c>
      <c r="AE80" s="101"/>
      <c r="AF80" s="77"/>
      <c r="AG80" s="77"/>
      <c r="AH80" s="80">
        <f>IF($C80="",ROUND(MIN(1,IF(Input!$A$11="Weekly",AF80/(Formulas!$A$3*1),AF80/(Formulas!$A$3*2))),1),IF(TEXT(ISNUMBER($C80),"#####")="False",ROUND(MIN(1,IF(Input!$A$11="Weekly",AF80/(Formulas!$A$3*1),AF80/(Formulas!$A$3*2))),1),ROUND(MIN(1,IF(Input!$A$11="Weekly",AF80/(Formulas!$A$3*1),AF80/(Formulas!$A$3*2))),1)*$C80))</f>
        <v>0</v>
      </c>
      <c r="AI80" s="101"/>
      <c r="AJ80" s="77"/>
      <c r="AK80" s="77"/>
      <c r="AL80" s="80">
        <f>IF($C80="",ROUND(MIN(1,IF(Input!$A$11="Weekly",AJ80/(Formulas!$A$3*1),AJ80/(Formulas!$A$3*2))),1),IF(TEXT(ISNUMBER($C80),"#####")="False",ROUND(MIN(1,IF(Input!$A$11="Weekly",AJ80/(Formulas!$A$3*1),AJ80/(Formulas!$A$3*2))),1),ROUND(MIN(1,IF(Input!$A$11="Weekly",AJ80/(Formulas!$A$3*1),AJ80/(Formulas!$A$3*2))),1)*$C80))</f>
        <v>0</v>
      </c>
      <c r="AM80" s="79"/>
      <c r="AN80" s="77"/>
      <c r="AO80" s="77"/>
      <c r="AP80" s="80">
        <f>IF($C80="",ROUND(MIN(1,IF(Input!$A$11="Weekly",AN80/(Formulas!$A$3*1),AN80/(Formulas!$A$3*2))),1),IF(TEXT(ISNUMBER($C80),"#####")="False",ROUND(MIN(1,IF(Input!$A$11="Weekly",AN80/(Formulas!$A$3*1),AN80/(Formulas!$A$3*2))),1),ROUND(MIN(1,IF(Input!$A$11="Weekly",AN80/(Formulas!$A$3*1),AN80/(Formulas!$A$3*2))),1)*$C80))</f>
        <v>0</v>
      </c>
      <c r="AQ80" s="79"/>
      <c r="AR80" s="77"/>
      <c r="AS80" s="77"/>
      <c r="AT80" s="80">
        <f>IF($C80="",ROUND(MIN(1,IF(Input!$A$11="Weekly",AR80/(Formulas!$A$3*1),AR80/(Formulas!$A$3*2))),1),IF(TEXT(ISNUMBER($C80),"#####")="False",ROUND(MIN(1,IF(Input!$A$11="Weekly",AR80/(Formulas!$A$3*1),AR80/(Formulas!$A$3*2))),1),ROUND(MIN(1,IF(Input!$A$11="Weekly",AR80/(Formulas!$A$3*1),AR80/(Formulas!$A$3*2))),1)*$C80))</f>
        <v>0</v>
      </c>
      <c r="AU80" s="79"/>
      <c r="AV80" s="77"/>
      <c r="AW80" s="77"/>
      <c r="AX80" s="80">
        <f>IF($C80="",ROUND(MIN(1,IF(Input!$A$11="Weekly",AV80/(Formulas!$A$3*1),AV80/(Formulas!$A$3*2))),1),IF(TEXT(ISNUMBER($C80),"#####")="False",ROUND(MIN(1,IF(Input!$A$11="Weekly",AV80/(Formulas!$A$3*1),AV80/(Formulas!$A$3*2))),1),ROUND(MIN(1,IF(Input!$A$11="Weekly",AV80/(Formulas!$A$3*1),AV80/(Formulas!$A$3*2))),1)*$C80))</f>
        <v>0</v>
      </c>
      <c r="AY80" s="79"/>
      <c r="AZ80" s="77"/>
      <c r="BA80" s="77"/>
      <c r="BB80" s="80">
        <f>IF($C80="",ROUND(MIN(1,IF(Input!$A$11="Weekly",AZ80/(Formulas!$A$3*1),AZ80/(Formulas!$A$3*2))),1),IF(TEXT(ISNUMBER($C80),"#####")="False",ROUND(MIN(1,IF(Input!$A$11="Weekly",AZ80/(Formulas!$A$3*1),AZ80/(Formulas!$A$3*2))),1),ROUND(MIN(1,IF(Input!$A$11="Weekly",AZ80/(Formulas!$A$3*1),AZ80/(Formulas!$A$3*2))),1)*$C80))</f>
        <v>0</v>
      </c>
      <c r="BC80" s="79"/>
      <c r="BD80" s="77"/>
      <c r="BE80" s="77"/>
      <c r="BF80" s="80">
        <f>IF($C80="",ROUND(MIN(1,IF(Input!$A$11="Weekly",BD80/(Formulas!$A$3*1),BD80/(Formulas!$A$3*2))),1),IF(TEXT(ISNUMBER($C80),"#####")="False",ROUND(MIN(1,IF(Input!$A$11="Weekly",BD80/(Formulas!$A$3*1),BD80/(Formulas!$A$3*2))),1),ROUND(MIN(1,IF(Input!$A$11="Weekly",BD80/(Formulas!$A$3*1),BD80/(Formulas!$A$3*2))),1)*$C80))</f>
        <v>0</v>
      </c>
      <c r="BG80" s="79"/>
      <c r="BH80" s="77"/>
      <c r="BI80" s="77"/>
      <c r="BJ80" s="80">
        <f>IF($C80="",ROUND(MIN(1,IF(Input!$A$11="Weekly",BH80/(Formulas!$A$3*1),BH80/(Formulas!$A$3*2))),1),IF(TEXT(ISNUMBER($C80),"#####")="False",ROUND(MIN(1,IF(Input!$A$11="Weekly",BH80/(Formulas!$A$3*1),BH80/(Formulas!$A$3*2))),1),ROUND(MIN(1,IF(Input!$A$11="Weekly",BH80/(Formulas!$A$3*1),BH80/(Formulas!$A$3*2))),1)*$C80))</f>
        <v>0</v>
      </c>
      <c r="BK80" s="79"/>
      <c r="BL80" s="77"/>
      <c r="BM80" s="77"/>
      <c r="BN80" s="80">
        <f>IF($C80="",ROUND(MIN(1,IF(Input!$A$11="Weekly",BL80/(Formulas!$A$3*1),BL80/(Formulas!$A$3*2))),1),IF(TEXT(ISNUMBER($C80),"#####")="False",ROUND(MIN(1,IF(Input!$A$11="Weekly",BL80/(Formulas!$A$3*1),BL80/(Formulas!$A$3*2))),1),ROUND(MIN(1,IF(Input!$A$11="Weekly",BL80/(Formulas!$A$3*1),BL80/(Formulas!$A$3*2))),1)*$C80))</f>
        <v>0</v>
      </c>
      <c r="BO80" s="79"/>
      <c r="BP80" s="77"/>
      <c r="BQ80" s="77"/>
      <c r="BR80" s="80">
        <f>IF($C80="",ROUND(MIN(1,IF(Input!$A$11="Weekly",BP80/(Formulas!$A$3*1),BP80/(Formulas!$A$3*2))),1),IF(TEXT(ISNUMBER($C80),"#####")="False",ROUND(MIN(1,IF(Input!$A$11="Weekly",BP80/(Formulas!$A$3*1),BP80/(Formulas!$A$3*2))),1),ROUND(MIN(1,IF(Input!$A$11="Weekly",BP80/(Formulas!$A$3*1),BP80/(Formulas!$A$3*2))),1)*$C80))</f>
        <v>0</v>
      </c>
      <c r="BS80" s="79"/>
      <c r="BT80" s="77"/>
      <c r="BU80" s="77"/>
      <c r="BV80" s="80">
        <f>IF($C80="",ROUND(MIN(1,IF(Input!$A$11="Weekly",BT80/(Formulas!$A$3*1),BT80/(Formulas!$A$3*2))),1),IF(TEXT(ISNUMBER($C80),"#####")="False",ROUND(MIN(1,IF(Input!$A$11="Weekly",BT80/(Formulas!$A$3*1),BT80/(Formulas!$A$3*2))),1),ROUND(MIN(1,IF(Input!$A$11="Weekly",BT80/(Formulas!$A$3*1),BT80/(Formulas!$A$3*2))),1)*$C80))</f>
        <v>0</v>
      </c>
      <c r="BW80" s="79"/>
      <c r="BX80" s="77"/>
      <c r="BY80" s="77"/>
      <c r="BZ80" s="80">
        <f>IF($C80="",ROUND(MIN(1,IF(Input!$A$11="Weekly",BX80/(Formulas!$A$3*1),BX80/(Formulas!$A$3*2))),1),IF(TEXT(ISNUMBER($C80),"#####")="False",ROUND(MIN(1,IF(Input!$A$11="Weekly",BX80/(Formulas!$A$3*1),BX80/(Formulas!$A$3*2))),1),ROUND(MIN(1,IF(Input!$A$11="Weekly",BX80/(Formulas!$A$3*1),BX80/(Formulas!$A$3*2))),1)*$C80))</f>
        <v>0</v>
      </c>
      <c r="CA80" s="79"/>
      <c r="CB80" s="77"/>
      <c r="CC80" s="77"/>
      <c r="CD80" s="80">
        <f>IF($C80="",ROUND(MIN(1,IF(Input!$A$11="Weekly",CB80/(Formulas!$A$3*1),CB80/(Formulas!$A$3*2))),1),IF(TEXT(ISNUMBER($C80),"#####")="False",ROUND(MIN(1,IF(Input!$A$11="Weekly",CB80/(Formulas!$A$3*1),CB80/(Formulas!$A$3*2))),1),ROUND(MIN(1,IF(Input!$A$11="Weekly",CB80/(Formulas!$A$3*1),CB80/(Formulas!$A$3*2))),1)*$C80))</f>
        <v>0</v>
      </c>
      <c r="CE80" s="79"/>
      <c r="CF80" s="77"/>
      <c r="CG80" s="77"/>
      <c r="CH80" s="80">
        <f>IF($C80="",ROUND(MIN(1,IF(Input!$A$11="Weekly",CF80/(Formulas!$A$3*1),CF80/(Formulas!$A$3*2))),1),IF(TEXT(ISNUMBER($C80),"#####")="False",ROUND(MIN(1,IF(Input!$A$11="Weekly",CF80/(Formulas!$A$3*1),CF80/(Formulas!$A$3*2))),1),ROUND(MIN(1,IF(Input!$A$11="Weekly",CF80/(Formulas!$A$3*1),CF80/(Formulas!$A$3*2))),1)*$C80))</f>
        <v>0</v>
      </c>
      <c r="CI80" s="79"/>
      <c r="CJ80" s="77"/>
      <c r="CK80" s="77"/>
      <c r="CL80" s="80">
        <f>IF($C80="",ROUND(MIN(1,IF(Input!$A$11="Weekly",CJ80/(Formulas!$A$3*1),CJ80/(Formulas!$A$3*2))),1),IF(TEXT(ISNUMBER($C80),"#####")="False",ROUND(MIN(1,IF(Input!$A$11="Weekly",CJ80/(Formulas!$A$3*1),CJ80/(Formulas!$A$3*2))),1),ROUND(MIN(1,IF(Input!$A$11="Weekly",CJ80/(Formulas!$A$3*1),CJ80/(Formulas!$A$3*2))),1)*$C80))</f>
        <v>0</v>
      </c>
      <c r="CM80" s="79"/>
      <c r="CN80" s="77"/>
      <c r="CO80" s="77"/>
      <c r="CP80" s="80">
        <f>IF($C80="",ROUND(MIN(1,IF(Input!$A$11="Weekly",CN80/(Formulas!$A$3*1),CN80/(Formulas!$A$3*2))),1),IF(TEXT(ISNUMBER($C80),"#####")="False",ROUND(MIN(1,IF(Input!$A$11="Weekly",CN80/(Formulas!$A$3*1),CN80/(Formulas!$A$3*2))),1),ROUND(MIN(1,IF(Input!$A$11="Weekly",CN80/(Formulas!$A$3*1),CN80/(Formulas!$A$3*2))),1)*$C80))</f>
        <v>0</v>
      </c>
      <c r="CQ80" s="79"/>
      <c r="CR80" s="77"/>
      <c r="CS80" s="77"/>
      <c r="CT80" s="80">
        <f>IF($C80="",ROUND(MIN(1,IF(Input!$A$11="Weekly",CR80/(Formulas!$A$3*1),CR80/(Formulas!$A$3*2))),1),IF(TEXT(ISNUMBER($C80),"#####")="False",ROUND(MIN(1,IF(Input!$A$11="Weekly",CR80/(Formulas!$A$3*1),CR80/(Formulas!$A$3*2))),1),ROUND(MIN(1,IF(Input!$A$11="Weekly",CR80/(Formulas!$A$3*1),CR80/(Formulas!$A$3*2))),1)*$C80))</f>
        <v>0</v>
      </c>
      <c r="CU80" s="79"/>
      <c r="CV80" s="77"/>
      <c r="CW80" s="77"/>
      <c r="CX80" s="80">
        <f>IF($C80="",ROUND(MIN(1,IF(Input!$A$11="Weekly",CV80/(Formulas!$A$3*1),CV80/(Formulas!$A$3*2))),1),IF(TEXT(ISNUMBER($C80),"#####")="False",ROUND(MIN(1,IF(Input!$A$11="Weekly",CV80/(Formulas!$A$3*1),CV80/(Formulas!$A$3*2))),1),ROUND(MIN(1,IF(Input!$A$11="Weekly",CV80/(Formulas!$A$3*1),CV80/(Formulas!$A$3*2))),1)*$C80))</f>
        <v>0</v>
      </c>
      <c r="CY80" s="79"/>
      <c r="CZ80" s="77"/>
      <c r="DA80" s="77"/>
      <c r="DB80" s="80">
        <f>IF($C80="",ROUND(MIN(1,IF(Input!$A$11="Weekly",CZ80/(Formulas!$A$3*1),CZ80/(Formulas!$A$3*2))),1),IF(TEXT(ISNUMBER($C80),"#####")="False",ROUND(MIN(1,IF(Input!$A$11="Weekly",CZ80/(Formulas!$A$3*1),CZ80/(Formulas!$A$3*2))),1),ROUND(MIN(1,IF(Input!$A$11="Weekly",CZ80/(Formulas!$A$3*1),CZ80/(Formulas!$A$3*2))),1)*$C80))</f>
        <v>0</v>
      </c>
      <c r="DC80" s="79"/>
      <c r="DD80" s="77"/>
      <c r="DE80" s="77"/>
      <c r="DF80" s="80">
        <f>IF($C80="",ROUND(MIN(1,IF(Input!$A$11="Weekly",DD80/(Formulas!$A$3*1),DD80/(Formulas!$A$3*2))),1),IF(TEXT(ISNUMBER($C80),"#####")="False",ROUND(MIN(1,IF(Input!$A$11="Weekly",DD80/(Formulas!$A$3*1),DD80/(Formulas!$A$3*2))),1),ROUND(MIN(1,IF(Input!$A$11="Weekly",DD80/(Formulas!$A$3*1),DD80/(Formulas!$A$3*2))),1)*$C80))</f>
        <v>0</v>
      </c>
      <c r="DG80" s="79"/>
      <c r="DH80" s="77"/>
      <c r="DI80" s="77"/>
      <c r="DJ80" s="80">
        <f>IF($C80="",ROUND(MIN(1,IF(Input!$A$11="Weekly",DH80/(Formulas!$A$3*1),DH80/(Formulas!$A$3*2))),1),IF(TEXT(ISNUMBER($C80),"#####")="False",ROUND(MIN(1,IF(Input!$A$11="Weekly",DH80/(Formulas!$A$3*1),DH80/(Formulas!$A$3*2))),1),ROUND(MIN(1,IF(Input!$A$11="Weekly",DH80/(Formulas!$A$3*1),DH80/(Formulas!$A$3*2))),1)*$C80))</f>
        <v>0</v>
      </c>
      <c r="DK80" s="79"/>
      <c r="DL80" s="77"/>
      <c r="DM80" s="77"/>
      <c r="DN80" s="80">
        <f>IF($C80="",ROUND(MIN(1,IF(Input!$A$11="Weekly",DL80/(Formulas!$A$3*1),DL80/(Formulas!$A$3*2))),1),IF(TEXT(ISNUMBER($C80),"#####")="False",ROUND(MIN(1,IF(Input!$A$11="Weekly",DL80/(Formulas!$A$3*1),DL80/(Formulas!$A$3*2))),1),ROUND(MIN(1,IF(Input!$A$11="Weekly",DL80/(Formulas!$A$3*1),DL80/(Formulas!$A$3*2))),1)*$C80))</f>
        <v>0</v>
      </c>
      <c r="DO80" s="79"/>
      <c r="DP80" s="77"/>
      <c r="DQ80" s="77"/>
      <c r="DR80" s="80">
        <f>IF($C80="",ROUND(MIN(1,IF(Input!$A$11="Weekly",DP80/(Formulas!$A$3*1),DP80/(Formulas!$A$3*2))),1),IF(TEXT(ISNUMBER($C80),"#####")="False",ROUND(MIN(1,IF(Input!$A$11="Weekly",DP80/(Formulas!$A$3*1),DP80/(Formulas!$A$3*2))),1),ROUND(MIN(1,IF(Input!$A$11="Weekly",DP80/(Formulas!$A$3*1),DP80/(Formulas!$A$3*2))),1)*$C80))</f>
        <v>0</v>
      </c>
      <c r="DS80" s="79"/>
      <c r="DT80" s="77"/>
      <c r="DU80" s="77"/>
      <c r="DV80" s="80">
        <f>IF($C80="",ROUND(MIN(1,IF(Input!$A$11="Weekly",DT80/(Formulas!$A$3*1),DT80/(Formulas!$A$3*2))),1),IF(TEXT(ISNUMBER($C80),"#####")="False",ROUND(MIN(1,IF(Input!$A$11="Weekly",DT80/(Formulas!$A$3*1),DT80/(Formulas!$A$3*2))),1),ROUND(MIN(1,IF(Input!$A$11="Weekly",DT80/(Formulas!$A$3*1),DT80/(Formulas!$A$3*2))),1)*$C80))</f>
        <v>0</v>
      </c>
      <c r="DW80" s="79"/>
      <c r="DX80" s="77"/>
      <c r="DY80" s="77"/>
      <c r="DZ80" s="80">
        <f>IF($C80="",ROUND(MIN(1,IF(Input!$A$11="Weekly",DX80/(Formulas!$A$3*1),DX80/(Formulas!$A$3*2))),1),IF(TEXT(ISNUMBER($C80),"#####")="False",ROUND(MIN(1,IF(Input!$A$11="Weekly",DX80/(Formulas!$A$3*1),DX80/(Formulas!$A$3*2))),1),ROUND(MIN(1,IF(Input!$A$11="Weekly",DX80/(Formulas!$A$3*1),DX80/(Formulas!$A$3*2))),1)*$C80))</f>
        <v>0</v>
      </c>
      <c r="EA80" s="79"/>
      <c r="EB80" s="77"/>
      <c r="EC80" s="77"/>
      <c r="ED80" s="80">
        <f>IF($C80="",ROUND(MIN(1,IF(Input!$A$11="Weekly",EB80/(Formulas!$A$3*1),EB80/(Formulas!$A$3*2))),1),IF(TEXT(ISNUMBER($C80),"#####")="False",ROUND(MIN(1,IF(Input!$A$11="Weekly",EB80/(Formulas!$A$3*1),EB80/(Formulas!$A$3*2))),1),ROUND(MIN(1,IF(Input!$A$11="Weekly",EB80/(Formulas!$A$3*1),EB80/(Formulas!$A$3*2))),1)*$C80))</f>
        <v>0</v>
      </c>
      <c r="EE80" s="79"/>
      <c r="EF80" s="77"/>
      <c r="EG80" s="77"/>
      <c r="EH80" s="80">
        <f>IF($C80="",ROUND(MIN(1,IF(Input!$A$11="Weekly",EF80/(Formulas!$A$3*1),EF80/(Formulas!$A$3*2))),1),IF(TEXT(ISNUMBER($C80),"#####")="False",ROUND(MIN(1,IF(Input!$A$11="Weekly",EF80/(Formulas!$A$3*1),EF80/(Formulas!$A$3*2))),1),ROUND(MIN(1,IF(Input!$A$11="Weekly",EF80/(Formulas!$A$3*1),EF80/(Formulas!$A$3*2))),1)*$C80))</f>
        <v>0</v>
      </c>
      <c r="EI80" s="79"/>
      <c r="EJ80" s="77"/>
      <c r="EK80" s="77"/>
      <c r="EL80" s="80">
        <f>IF($C80="",ROUND(MIN(1,IF(Input!$A$11="Weekly",EJ80/(Formulas!$A$3*1),EJ80/(Formulas!$A$3*2))),1),IF(TEXT(ISNUMBER($C80),"#####")="False",ROUND(MIN(1,IF(Input!$A$11="Weekly",EJ80/(Formulas!$A$3*1),EJ80/(Formulas!$A$3*2))),1),ROUND(MIN(1,IF(Input!$A$11="Weekly",EJ80/(Formulas!$A$3*1),EJ80/(Formulas!$A$3*2))),1)*$C80))</f>
        <v>0</v>
      </c>
      <c r="EM80" s="79"/>
      <c r="EN80" s="77"/>
      <c r="EO80" s="77"/>
      <c r="EP80" s="80">
        <f>IF($C80="",ROUND(MIN(1,IF(Input!$A$11="Weekly",EN80/(Formulas!$A$3*1),EN80/(Formulas!$A$3*2))),1),IF(TEXT(ISNUMBER($C80),"#####")="False",ROUND(MIN(1,IF(Input!$A$11="Weekly",EN80/(Formulas!$A$3*1),EN80/(Formulas!$A$3*2))),1),ROUND(MIN(1,IF(Input!$A$11="Weekly",EN80/(Formulas!$A$3*1),EN80/(Formulas!$A$3*2))),1)*$C80))</f>
        <v>0</v>
      </c>
      <c r="EQ80" s="79"/>
      <c r="ER80" s="77"/>
      <c r="ES80" s="77"/>
      <c r="ET80" s="80">
        <f>IF($C80="",ROUND(MIN(1,IF(Input!$A$11="Weekly",ER80/(Formulas!$A$3*1),ER80/(Formulas!$A$3*2))),1),IF(TEXT(ISNUMBER($C80),"#####")="False",ROUND(MIN(1,IF(Input!$A$11="Weekly",ER80/(Formulas!$A$3*1),ER80/(Formulas!$A$3*2))),1),ROUND(MIN(1,IF(Input!$A$11="Weekly",ER80/(Formulas!$A$3*1),ER80/(Formulas!$A$3*2))),1)*$C80))</f>
        <v>0</v>
      </c>
      <c r="EU80" s="79"/>
      <c r="EV80" s="77"/>
      <c r="EW80" s="77"/>
      <c r="EX80" s="80">
        <f>IF($C80="",ROUND(MIN(1,IF(Input!$A$11="Weekly",EV80/(Formulas!$A$3*1),EV80/(Formulas!$A$3*2))),1),IF(TEXT(ISNUMBER($C80),"#####")="False",ROUND(MIN(1,IF(Input!$A$11="Weekly",EV80/(Formulas!$A$3*1),EV80/(Formulas!$A$3*2))),1),ROUND(MIN(1,IF(Input!$A$11="Weekly",EV80/(Formulas!$A$3*1),EV80/(Formulas!$A$3*2))),1)*$C80))</f>
        <v>0</v>
      </c>
      <c r="EY80" s="79"/>
      <c r="EZ80" s="77"/>
      <c r="FA80" s="77"/>
      <c r="FB80" s="80">
        <f>IF($C80="",ROUND(MIN(1,IF(Input!$A$11="Weekly",EZ80/(Formulas!$A$3*1),EZ80/(Formulas!$A$3*2))),1),IF(TEXT(ISNUMBER($C80),"#####")="False",ROUND(MIN(1,IF(Input!$A$11="Weekly",EZ80/(Formulas!$A$3*1),EZ80/(Formulas!$A$3*2))),1),ROUND(MIN(1,IF(Input!$A$11="Weekly",EZ80/(Formulas!$A$3*1),EZ80/(Formulas!$A$3*2))),1)*$C80))</f>
        <v>0</v>
      </c>
      <c r="FC80" s="79"/>
      <c r="FD80" s="77"/>
      <c r="FE80" s="77"/>
      <c r="FF80" s="80">
        <f>IF($C80="",ROUND(MIN(1,IF(Input!$A$11="Weekly",FD80/(Formulas!$A$3*1),FD80/(Formulas!$A$3*2))),1),IF(TEXT(ISNUMBER($C80),"#####")="False",ROUND(MIN(1,IF(Input!$A$11="Weekly",FD80/(Formulas!$A$3*1),FD80/(Formulas!$A$3*2))),1),ROUND(MIN(1,IF(Input!$A$11="Weekly",FD80/(Formulas!$A$3*1),FD80/(Formulas!$A$3*2))),1)*$C80))</f>
        <v>0</v>
      </c>
      <c r="FG80" s="79"/>
      <c r="FH80" s="77"/>
      <c r="FI80" s="77"/>
      <c r="FJ80" s="80">
        <f>IF($C80="",ROUND(MIN(1,IF(Input!$A$11="Weekly",FH80/(Formulas!$A$3*1),FH80/(Formulas!$A$3*2))),1),IF(TEXT(ISNUMBER($C80),"#####")="False",ROUND(MIN(1,IF(Input!$A$11="Weekly",FH80/(Formulas!$A$3*1),FH80/(Formulas!$A$3*2))),1),ROUND(MIN(1,IF(Input!$A$11="Weekly",FH80/(Formulas!$A$3*1),FH80/(Formulas!$A$3*2))),1)*$C80))</f>
        <v>0</v>
      </c>
      <c r="FK80" s="79"/>
      <c r="FL80" s="77"/>
      <c r="FM80" s="77"/>
      <c r="FN80" s="80">
        <f>IF($C80="",ROUND(MIN(1,IF(Input!$A$11="Weekly",FL80/(Formulas!$A$3*1),FL80/(Formulas!$A$3*2))),1),IF(TEXT(ISNUMBER($C80),"#####")="False",ROUND(MIN(1,IF(Input!$A$11="Weekly",FL80/(Formulas!$A$3*1),FL80/(Formulas!$A$3*2))),1),ROUND(MIN(1,IF(Input!$A$11="Weekly",FL80/(Formulas!$A$3*1),FL80/(Formulas!$A$3*2))),1)*$C80))</f>
        <v>0</v>
      </c>
      <c r="FO80" s="79"/>
      <c r="FP80" s="77"/>
      <c r="FQ80" s="77"/>
      <c r="FR80" s="80">
        <f>IF($C80="",ROUND(MIN(1,IF(Input!$A$11="Weekly",FP80/(Formulas!$A$3*1),FP80/(Formulas!$A$3*2))),1),IF(TEXT(ISNUMBER($C80),"#####")="False",ROUND(MIN(1,IF(Input!$A$11="Weekly",FP80/(Formulas!$A$3*1),FP80/(Formulas!$A$3*2))),1),ROUND(MIN(1,IF(Input!$A$11="Weekly",FP80/(Formulas!$A$3*1),FP80/(Formulas!$A$3*2))),1)*$C80))</f>
        <v>0</v>
      </c>
      <c r="FS80" s="79"/>
      <c r="FT80" s="77"/>
      <c r="FU80" s="77"/>
      <c r="FV80" s="80">
        <f>IF($C80="",ROUND(MIN(1,IF(Input!$A$11="Weekly",FT80/(Formulas!$A$3*1),FT80/(Formulas!$A$3*2))),1),IF(TEXT(ISNUMBER($C80),"#####")="False",ROUND(MIN(1,IF(Input!$A$11="Weekly",FT80/(Formulas!$A$3*1),FT80/(Formulas!$A$3*2))),1),ROUND(MIN(1,IF(Input!$A$11="Weekly",FT80/(Formulas!$A$3*1),FT80/(Formulas!$A$3*2))),1)*$C80))</f>
        <v>0</v>
      </c>
      <c r="FW80" s="79"/>
      <c r="FX80" s="77"/>
      <c r="FY80" s="77"/>
      <c r="FZ80" s="80">
        <f>IF($C80="",ROUND(MIN(1,IF(Input!$A$11="Weekly",FX80/(Formulas!$A$3*1),FX80/(Formulas!$A$3*2))),1),IF(TEXT(ISNUMBER($C80),"#####")="False",ROUND(MIN(1,IF(Input!$A$11="Weekly",FX80/(Formulas!$A$3*1),FX80/(Formulas!$A$3*2))),1),ROUND(MIN(1,IF(Input!$A$11="Weekly",FX80/(Formulas!$A$3*1),FX80/(Formulas!$A$3*2))),1)*$C80))</f>
        <v>0</v>
      </c>
      <c r="GA80" s="79"/>
      <c r="GB80" s="77"/>
      <c r="GC80" s="77"/>
      <c r="GD80" s="80">
        <f>IF($C80="",ROUND(MIN(1,IF(Input!$A$11="Weekly",GB80/(Formulas!$A$3*1),GB80/(Formulas!$A$3*2))),1),IF(TEXT(ISNUMBER($C80),"#####")="False",ROUND(MIN(1,IF(Input!$A$11="Weekly",GB80/(Formulas!$A$3*1),GB80/(Formulas!$A$3*2))),1),ROUND(MIN(1,IF(Input!$A$11="Weekly",GB80/(Formulas!$A$3*1),GB80/(Formulas!$A$3*2))),1)*$C80))</f>
        <v>0</v>
      </c>
      <c r="GE80" s="79"/>
      <c r="GF80" s="77"/>
      <c r="GG80" s="77"/>
      <c r="GH80" s="80">
        <f>IF($C80="",ROUND(MIN(1,IF(Input!$A$11="Weekly",GF80/(Formulas!$A$3*1),GF80/(Formulas!$A$3*2))),1),IF(TEXT(ISNUMBER($C80),"#####")="False",ROUND(MIN(1,IF(Input!$A$11="Weekly",GF80/(Formulas!$A$3*1),GF80/(Formulas!$A$3*2))),1),ROUND(MIN(1,IF(Input!$A$11="Weekly",GF80/(Formulas!$A$3*1),GF80/(Formulas!$A$3*2))),1)*$C80))</f>
        <v>0</v>
      </c>
      <c r="GI80" s="79"/>
      <c r="GJ80" s="77"/>
      <c r="GK80" s="77"/>
      <c r="GL80" s="80">
        <f>IF($C80="",ROUND(MIN(1,IF(Input!$A$11="Weekly",GJ80/(Formulas!$A$3*1),GJ80/(Formulas!$A$3*2))),1),IF(TEXT(ISNUMBER($C80),"#####")="False",ROUND(MIN(1,IF(Input!$A$11="Weekly",GJ80/(Formulas!$A$3*1),GJ80/(Formulas!$A$3*2))),1),ROUND(MIN(1,IF(Input!$A$11="Weekly",GJ80/(Formulas!$A$3*1),GJ80/(Formulas!$A$3*2))),1)*$C80))</f>
        <v>0</v>
      </c>
      <c r="GM80" s="79"/>
      <c r="GN80" s="77"/>
      <c r="GO80" s="77"/>
      <c r="GP80" s="80">
        <f>IF($C80="",ROUND(MIN(1,IF(Input!$A$11="Weekly",GN80/(Formulas!$A$3*1),GN80/(Formulas!$A$3*2))),1),IF(TEXT(ISNUMBER($C80),"#####")="False",ROUND(MIN(1,IF(Input!$A$11="Weekly",GN80/(Formulas!$A$3*1),GN80/(Formulas!$A$3*2))),1),ROUND(MIN(1,IF(Input!$A$11="Weekly",GN80/(Formulas!$A$3*1),GN80/(Formulas!$A$3*2))),1)*$C80))</f>
        <v>0</v>
      </c>
      <c r="GQ80" s="79"/>
      <c r="GR80" s="77"/>
      <c r="GS80" s="77"/>
      <c r="GT80" s="80">
        <f>IF($C80="",ROUND(MIN(1,IF(Input!$A$11="Weekly",GR80/(Formulas!$A$3*1),GR80/(Formulas!$A$3*2))),1),IF(TEXT(ISNUMBER($C80),"#####")="False",ROUND(MIN(1,IF(Input!$A$11="Weekly",GR80/(Formulas!$A$3*1),GR80/(Formulas!$A$3*2))),1),ROUND(MIN(1,IF(Input!$A$11="Weekly",GR80/(Formulas!$A$3*1),GR80/(Formulas!$A$3*2))),1)*$C80))</f>
        <v>0</v>
      </c>
      <c r="GU80" s="79"/>
      <c r="GV80" s="77"/>
      <c r="GW80" s="77"/>
      <c r="GX80" s="80">
        <f>IF($C80="",ROUND(MIN(1,IF(Input!$A$11="Weekly",GV80/(Formulas!$A$3*1),GV80/(Formulas!$A$3*2))),1),IF(TEXT(ISNUMBER($C80),"#####")="False",ROUND(MIN(1,IF(Input!$A$11="Weekly",GV80/(Formulas!$A$3*1),GV80/(Formulas!$A$3*2))),1),ROUND(MIN(1,IF(Input!$A$11="Weekly",GV80/(Formulas!$A$3*1),GV80/(Formulas!$A$3*2))),1)*$C80))</f>
        <v>0</v>
      </c>
      <c r="GY80" s="79"/>
      <c r="GZ80" s="77"/>
      <c r="HA80" s="77"/>
      <c r="HB80" s="80">
        <f>IF($C80="",ROUND(MIN(1,IF(Input!$A$11="Weekly",GZ80/(Formulas!$A$3*1),GZ80/(Formulas!$A$3*2))),1),IF(TEXT(ISNUMBER($C80),"#####")="False",ROUND(MIN(1,IF(Input!$A$11="Weekly",GZ80/(Formulas!$A$3*1),GZ80/(Formulas!$A$3*2))),1),ROUND(MIN(1,IF(Input!$A$11="Weekly",GZ80/(Formulas!$A$3*1),GZ80/(Formulas!$A$3*2))),1)*$C80))</f>
        <v>0</v>
      </c>
      <c r="HC80" s="79"/>
      <c r="HD80" s="77"/>
      <c r="HE80" s="77"/>
      <c r="HF80" s="80">
        <f>IF($C80="",ROUND(MIN(1,IF(Input!$A$11="Weekly",HD80/(Formulas!$A$3*1),HD80/(Formulas!$A$3*2))),1),IF(TEXT(ISNUMBER($C80),"#####")="False",ROUND(MIN(1,IF(Input!$A$11="Weekly",HD80/(Formulas!$A$3*1),HD80/(Formulas!$A$3*2))),1),ROUND(MIN(1,IF(Input!$A$11="Weekly",HD80/(Formulas!$A$3*1),HD80/(Formulas!$A$3*2))),1)*$C80))</f>
        <v>0</v>
      </c>
      <c r="HG80" s="79"/>
      <c r="HH80" s="35"/>
      <c r="HI80" s="35">
        <f t="shared" si="57"/>
        <v>0</v>
      </c>
      <c r="HJ80" s="35"/>
      <c r="HK80" s="35">
        <f t="shared" si="58"/>
        <v>0</v>
      </c>
      <c r="HL80" s="35"/>
      <c r="HM80" s="35">
        <f t="shared" si="59"/>
        <v>0</v>
      </c>
      <c r="HN80" s="35"/>
      <c r="HO80" s="35">
        <f t="shared" si="60"/>
        <v>0</v>
      </c>
      <c r="HP80" s="35"/>
      <c r="HQ80" s="35"/>
      <c r="HR80" s="35"/>
      <c r="HS80" s="35"/>
      <c r="HT80" s="35"/>
    </row>
    <row r="82" spans="1:228" x14ac:dyDescent="0.25">
      <c r="B82" s="22" t="s">
        <v>112</v>
      </c>
      <c r="D82" s="126">
        <f>SUBTOTAL(9,D70:D81)</f>
        <v>0</v>
      </c>
      <c r="E82" s="126">
        <f t="shared" ref="E82" si="61">SUBTOTAL(9,E70:E81)</f>
        <v>0</v>
      </c>
      <c r="F82" s="126">
        <f>SUBTOTAL(9,F70:F81)</f>
        <v>0</v>
      </c>
      <c r="H82" s="126">
        <f>SUBTOTAL(9,H70:H81)</f>
        <v>0</v>
      </c>
      <c r="I82" s="126">
        <f t="shared" ref="I82:J82" si="62">SUBTOTAL(9,I70:I81)</f>
        <v>0</v>
      </c>
      <c r="J82" s="126">
        <f t="shared" si="62"/>
        <v>0</v>
      </c>
      <c r="L82" s="126">
        <f>SUBTOTAL(9,L70:L81)</f>
        <v>0</v>
      </c>
      <c r="M82" s="126">
        <f t="shared" ref="M82:N82" si="63">SUBTOTAL(9,M70:M81)</f>
        <v>0</v>
      </c>
      <c r="N82" s="126">
        <f t="shared" si="63"/>
        <v>0</v>
      </c>
      <c r="P82" s="126">
        <f>SUBTOTAL(9,P70:P81)</f>
        <v>0</v>
      </c>
      <c r="Q82" s="126">
        <f t="shared" ref="Q82:R82" si="64">SUBTOTAL(9,Q70:Q81)</f>
        <v>0</v>
      </c>
      <c r="R82" s="126">
        <f t="shared" si="64"/>
        <v>0</v>
      </c>
      <c r="T82" s="126">
        <f>SUBTOTAL(9,T70:T81)</f>
        <v>0</v>
      </c>
      <c r="U82" s="126">
        <f t="shared" ref="U82:V82" si="65">SUBTOTAL(9,U70:U81)</f>
        <v>0</v>
      </c>
      <c r="V82" s="126">
        <f t="shared" si="65"/>
        <v>0</v>
      </c>
      <c r="X82" s="126">
        <f>SUBTOTAL(9,X70:X81)</f>
        <v>0</v>
      </c>
      <c r="Y82" s="126">
        <f t="shared" ref="Y82:Z82" si="66">SUBTOTAL(9,Y70:Y81)</f>
        <v>0</v>
      </c>
      <c r="Z82" s="126">
        <f t="shared" si="66"/>
        <v>0</v>
      </c>
      <c r="AB82" s="126">
        <f>SUBTOTAL(9,AB70:AB81)</f>
        <v>0</v>
      </c>
      <c r="AC82" s="126">
        <f t="shared" ref="AC82:AD82" si="67">SUBTOTAL(9,AC70:AC81)</f>
        <v>0</v>
      </c>
      <c r="AD82" s="126">
        <f t="shared" si="67"/>
        <v>0</v>
      </c>
      <c r="AF82" s="126">
        <f>SUBTOTAL(9,AF70:AF81)</f>
        <v>0</v>
      </c>
      <c r="AG82" s="126">
        <f t="shared" ref="AG82:AH82" si="68">SUBTOTAL(9,AG70:AG81)</f>
        <v>0</v>
      </c>
      <c r="AH82" s="126">
        <f t="shared" si="68"/>
        <v>0</v>
      </c>
      <c r="AJ82" s="126">
        <f>SUBTOTAL(9,AJ70:AJ81)</f>
        <v>0</v>
      </c>
      <c r="AK82" s="126">
        <f t="shared" ref="AK82:AL82" si="69">SUBTOTAL(9,AK70:AK81)</f>
        <v>0</v>
      </c>
      <c r="AL82" s="126">
        <f t="shared" si="69"/>
        <v>0</v>
      </c>
      <c r="AN82" s="126">
        <f>SUBTOTAL(9,AN70:AN81)</f>
        <v>0</v>
      </c>
      <c r="AO82" s="126">
        <f t="shared" ref="AO82:AP82" si="70">SUBTOTAL(9,AO70:AO81)</f>
        <v>0</v>
      </c>
      <c r="AP82" s="126">
        <f t="shared" si="70"/>
        <v>0</v>
      </c>
      <c r="AR82" s="126">
        <f>SUBTOTAL(9,AR70:AR81)</f>
        <v>0</v>
      </c>
      <c r="AS82" s="126">
        <f t="shared" ref="AS82:AT82" si="71">SUBTOTAL(9,AS70:AS81)</f>
        <v>0</v>
      </c>
      <c r="AT82" s="126">
        <f t="shared" si="71"/>
        <v>0</v>
      </c>
      <c r="AV82" s="126">
        <f>SUBTOTAL(9,AV70:AV81)</f>
        <v>0</v>
      </c>
      <c r="AW82" s="126">
        <f t="shared" ref="AW82:AX82" si="72">SUBTOTAL(9,AW70:AW81)</f>
        <v>0</v>
      </c>
      <c r="AX82" s="126">
        <f t="shared" si="72"/>
        <v>0</v>
      </c>
      <c r="AZ82" s="126">
        <f>SUBTOTAL(9,AZ70:AZ81)</f>
        <v>0</v>
      </c>
      <c r="BA82" s="126">
        <f t="shared" ref="BA82:BB82" si="73">SUBTOTAL(9,BA70:BA81)</f>
        <v>0</v>
      </c>
      <c r="BB82" s="126">
        <f t="shared" si="73"/>
        <v>0</v>
      </c>
      <c r="BD82" s="126">
        <f>SUBTOTAL(9,BD70:BD81)</f>
        <v>0</v>
      </c>
      <c r="BE82" s="126">
        <f t="shared" ref="BE82:BF82" si="74">SUBTOTAL(9,BE70:BE81)</f>
        <v>0</v>
      </c>
      <c r="BF82" s="126">
        <f t="shared" si="74"/>
        <v>0</v>
      </c>
      <c r="BH82" s="126">
        <f>SUBTOTAL(9,BH70:BH81)</f>
        <v>0</v>
      </c>
      <c r="BI82" s="126">
        <f t="shared" ref="BI82:BJ82" si="75">SUBTOTAL(9,BI70:BI81)</f>
        <v>0</v>
      </c>
      <c r="BJ82" s="126">
        <f t="shared" si="75"/>
        <v>0</v>
      </c>
      <c r="BL82" s="126">
        <f>SUBTOTAL(9,BL70:BL81)</f>
        <v>0</v>
      </c>
      <c r="BM82" s="126">
        <f t="shared" ref="BM82:BN82" si="76">SUBTOTAL(9,BM70:BM81)</f>
        <v>0</v>
      </c>
      <c r="BN82" s="126">
        <f t="shared" si="76"/>
        <v>0</v>
      </c>
      <c r="BP82" s="126">
        <f>SUBTOTAL(9,BP70:BP81)</f>
        <v>0</v>
      </c>
      <c r="BQ82" s="126">
        <f t="shared" ref="BQ82:BR82" si="77">SUBTOTAL(9,BQ70:BQ81)</f>
        <v>0</v>
      </c>
      <c r="BR82" s="126">
        <f t="shared" si="77"/>
        <v>0</v>
      </c>
      <c r="BT82" s="126">
        <f>SUBTOTAL(9,BT70:BT81)</f>
        <v>0</v>
      </c>
      <c r="BU82" s="126">
        <f t="shared" ref="BU82:BV82" si="78">SUBTOTAL(9,BU70:BU81)</f>
        <v>0</v>
      </c>
      <c r="BV82" s="126">
        <f t="shared" si="78"/>
        <v>0</v>
      </c>
      <c r="BX82" s="126">
        <f>SUBTOTAL(9,BX70:BX81)</f>
        <v>0</v>
      </c>
      <c r="BY82" s="126">
        <f t="shared" ref="BY82:BZ82" si="79">SUBTOTAL(9,BY70:BY81)</f>
        <v>0</v>
      </c>
      <c r="BZ82" s="126">
        <f t="shared" si="79"/>
        <v>0</v>
      </c>
      <c r="CB82" s="126">
        <f>SUBTOTAL(9,CB70:CB81)</f>
        <v>0</v>
      </c>
      <c r="CC82" s="126">
        <f t="shared" ref="CC82:CD82" si="80">SUBTOTAL(9,CC70:CC81)</f>
        <v>0</v>
      </c>
      <c r="CD82" s="126">
        <f t="shared" si="80"/>
        <v>0</v>
      </c>
      <c r="CF82" s="126">
        <f>SUBTOTAL(9,CF70:CF81)</f>
        <v>0</v>
      </c>
      <c r="CG82" s="126">
        <f t="shared" ref="CG82:CH82" si="81">SUBTOTAL(9,CG70:CG81)</f>
        <v>0</v>
      </c>
      <c r="CH82" s="126">
        <f t="shared" si="81"/>
        <v>0</v>
      </c>
      <c r="CJ82" s="126">
        <f>SUBTOTAL(9,CJ70:CJ81)</f>
        <v>0</v>
      </c>
      <c r="CK82" s="126">
        <f t="shared" ref="CK82:CL82" si="82">SUBTOTAL(9,CK70:CK81)</f>
        <v>0</v>
      </c>
      <c r="CL82" s="126">
        <f t="shared" si="82"/>
        <v>0</v>
      </c>
      <c r="CN82" s="126">
        <f>SUBTOTAL(9,CN70:CN81)</f>
        <v>0</v>
      </c>
      <c r="CO82" s="126">
        <f t="shared" ref="CO82:CP82" si="83">SUBTOTAL(9,CO70:CO81)</f>
        <v>0</v>
      </c>
      <c r="CP82" s="126">
        <f t="shared" si="83"/>
        <v>0</v>
      </c>
      <c r="CR82" s="126">
        <f>SUBTOTAL(9,CR70:CR81)</f>
        <v>0</v>
      </c>
      <c r="CS82" s="126">
        <f t="shared" ref="CS82:CT82" si="84">SUBTOTAL(9,CS70:CS81)</f>
        <v>0</v>
      </c>
      <c r="CT82" s="126">
        <f t="shared" si="84"/>
        <v>0</v>
      </c>
      <c r="CV82" s="126">
        <f>SUBTOTAL(9,CV70:CV81)</f>
        <v>0</v>
      </c>
      <c r="CW82" s="126">
        <f t="shared" ref="CW82:CX82" si="85">SUBTOTAL(9,CW70:CW81)</f>
        <v>0</v>
      </c>
      <c r="CX82" s="126">
        <f t="shared" si="85"/>
        <v>0</v>
      </c>
      <c r="CZ82" s="126">
        <f>SUBTOTAL(9,CZ70:CZ81)</f>
        <v>0</v>
      </c>
      <c r="DA82" s="126">
        <f t="shared" ref="DA82:DB82" si="86">SUBTOTAL(9,DA70:DA81)</f>
        <v>0</v>
      </c>
      <c r="DB82" s="126">
        <f t="shared" si="86"/>
        <v>0</v>
      </c>
      <c r="DD82" s="126">
        <f>SUBTOTAL(9,DD70:DD81)</f>
        <v>0</v>
      </c>
      <c r="DE82" s="126">
        <f t="shared" ref="DE82:DF82" si="87">SUBTOTAL(9,DE70:DE81)</f>
        <v>0</v>
      </c>
      <c r="DF82" s="126">
        <f t="shared" si="87"/>
        <v>0</v>
      </c>
      <c r="DH82" s="126">
        <f>SUBTOTAL(9,DH70:DH81)</f>
        <v>0</v>
      </c>
      <c r="DI82" s="126">
        <f t="shared" ref="DI82:DJ82" si="88">SUBTOTAL(9,DI70:DI81)</f>
        <v>0</v>
      </c>
      <c r="DJ82" s="126">
        <f t="shared" si="88"/>
        <v>0</v>
      </c>
      <c r="DL82" s="126">
        <f>SUBTOTAL(9,DL70:DL81)</f>
        <v>0</v>
      </c>
      <c r="DM82" s="126">
        <f t="shared" ref="DM82:DN82" si="89">SUBTOTAL(9,DM70:DM81)</f>
        <v>0</v>
      </c>
      <c r="DN82" s="126">
        <f t="shared" si="89"/>
        <v>0</v>
      </c>
      <c r="DP82" s="126">
        <f>SUBTOTAL(9,DP70:DP81)</f>
        <v>0</v>
      </c>
      <c r="DQ82" s="126">
        <f t="shared" ref="DQ82:DR82" si="90">SUBTOTAL(9,DQ70:DQ81)</f>
        <v>0</v>
      </c>
      <c r="DR82" s="126">
        <f t="shared" si="90"/>
        <v>0</v>
      </c>
      <c r="DT82" s="126">
        <f>SUBTOTAL(9,DT70:DT81)</f>
        <v>0</v>
      </c>
      <c r="DU82" s="126">
        <f t="shared" ref="DU82:DV82" si="91">SUBTOTAL(9,DU70:DU81)</f>
        <v>0</v>
      </c>
      <c r="DV82" s="126">
        <f t="shared" si="91"/>
        <v>0</v>
      </c>
      <c r="DX82" s="126">
        <f>SUBTOTAL(9,DX70:DX81)</f>
        <v>0</v>
      </c>
      <c r="DY82" s="126">
        <f t="shared" ref="DY82:DZ82" si="92">SUBTOTAL(9,DY70:DY81)</f>
        <v>0</v>
      </c>
      <c r="DZ82" s="126">
        <f t="shared" si="92"/>
        <v>0</v>
      </c>
      <c r="EB82" s="126">
        <f>SUBTOTAL(9,EB70:EB81)</f>
        <v>0</v>
      </c>
      <c r="EC82" s="126">
        <f t="shared" ref="EC82:ED82" si="93">SUBTOTAL(9,EC70:EC81)</f>
        <v>0</v>
      </c>
      <c r="ED82" s="126">
        <f t="shared" si="93"/>
        <v>0</v>
      </c>
      <c r="EF82" s="126">
        <f>SUBTOTAL(9,EF70:EF81)</f>
        <v>0</v>
      </c>
      <c r="EG82" s="126">
        <f t="shared" ref="EG82:EH82" si="94">SUBTOTAL(9,EG70:EG81)</f>
        <v>0</v>
      </c>
      <c r="EH82" s="126">
        <f t="shared" si="94"/>
        <v>0</v>
      </c>
      <c r="EJ82" s="126">
        <f>SUBTOTAL(9,EJ70:EJ81)</f>
        <v>0</v>
      </c>
      <c r="EK82" s="126">
        <f t="shared" ref="EK82:EL82" si="95">SUBTOTAL(9,EK70:EK81)</f>
        <v>0</v>
      </c>
      <c r="EL82" s="126">
        <f t="shared" si="95"/>
        <v>0</v>
      </c>
      <c r="EN82" s="126">
        <f>SUBTOTAL(9,EN70:EN81)</f>
        <v>0</v>
      </c>
      <c r="EO82" s="126">
        <f t="shared" ref="EO82:EP82" si="96">SUBTOTAL(9,EO70:EO81)</f>
        <v>0</v>
      </c>
      <c r="EP82" s="126">
        <f t="shared" si="96"/>
        <v>0</v>
      </c>
      <c r="ER82" s="126">
        <f>SUBTOTAL(9,ER70:ER81)</f>
        <v>0</v>
      </c>
      <c r="ES82" s="126">
        <f t="shared" ref="ES82:ET82" si="97">SUBTOTAL(9,ES70:ES81)</f>
        <v>0</v>
      </c>
      <c r="ET82" s="126">
        <f t="shared" si="97"/>
        <v>0</v>
      </c>
      <c r="EV82" s="126">
        <f>SUBTOTAL(9,EV70:EV81)</f>
        <v>0</v>
      </c>
      <c r="EW82" s="126">
        <f t="shared" ref="EW82:EX82" si="98">SUBTOTAL(9,EW70:EW81)</f>
        <v>0</v>
      </c>
      <c r="EX82" s="126">
        <f t="shared" si="98"/>
        <v>0</v>
      </c>
      <c r="EZ82" s="126">
        <f>SUBTOTAL(9,EZ70:EZ81)</f>
        <v>0</v>
      </c>
      <c r="FA82" s="126">
        <f t="shared" ref="FA82:FB82" si="99">SUBTOTAL(9,FA70:FA81)</f>
        <v>0</v>
      </c>
      <c r="FB82" s="126">
        <f t="shared" si="99"/>
        <v>0</v>
      </c>
      <c r="FD82" s="126">
        <f>SUBTOTAL(9,FD70:FD81)</f>
        <v>0</v>
      </c>
      <c r="FE82" s="126">
        <f t="shared" ref="FE82:FF82" si="100">SUBTOTAL(9,FE70:FE81)</f>
        <v>0</v>
      </c>
      <c r="FF82" s="126">
        <f t="shared" si="100"/>
        <v>0</v>
      </c>
      <c r="FH82" s="126">
        <f>SUBTOTAL(9,FH70:FH81)</f>
        <v>0</v>
      </c>
      <c r="FI82" s="126">
        <f t="shared" ref="FI82:FJ82" si="101">SUBTOTAL(9,FI70:FI81)</f>
        <v>0</v>
      </c>
      <c r="FJ82" s="126">
        <f t="shared" si="101"/>
        <v>0</v>
      </c>
      <c r="FL82" s="126">
        <f>SUBTOTAL(9,FL70:FL81)</f>
        <v>0</v>
      </c>
      <c r="FM82" s="126">
        <f t="shared" ref="FM82:FN82" si="102">SUBTOTAL(9,FM70:FM81)</f>
        <v>0</v>
      </c>
      <c r="FN82" s="126">
        <f t="shared" si="102"/>
        <v>0</v>
      </c>
      <c r="FP82" s="126">
        <f>SUBTOTAL(9,FP70:FP81)</f>
        <v>0</v>
      </c>
      <c r="FQ82" s="126">
        <f t="shared" ref="FQ82:FR82" si="103">SUBTOTAL(9,FQ70:FQ81)</f>
        <v>0</v>
      </c>
      <c r="FR82" s="126">
        <f t="shared" si="103"/>
        <v>0</v>
      </c>
      <c r="FT82" s="126">
        <f>SUBTOTAL(9,FT70:FT81)</f>
        <v>0</v>
      </c>
      <c r="FU82" s="126">
        <f t="shared" ref="FU82:FV82" si="104">SUBTOTAL(9,FU70:FU81)</f>
        <v>0</v>
      </c>
      <c r="FV82" s="126">
        <f t="shared" si="104"/>
        <v>0</v>
      </c>
      <c r="FX82" s="126">
        <f>SUBTOTAL(9,FX70:FX81)</f>
        <v>0</v>
      </c>
      <c r="FY82" s="126">
        <f t="shared" ref="FY82:FZ82" si="105">SUBTOTAL(9,FY70:FY81)</f>
        <v>0</v>
      </c>
      <c r="FZ82" s="126">
        <f t="shared" si="105"/>
        <v>0</v>
      </c>
      <c r="GB82" s="126">
        <f>SUBTOTAL(9,GB70:GB81)</f>
        <v>0</v>
      </c>
      <c r="GC82" s="126">
        <f t="shared" ref="GC82:GD82" si="106">SUBTOTAL(9,GC70:GC81)</f>
        <v>0</v>
      </c>
      <c r="GD82" s="126">
        <f t="shared" si="106"/>
        <v>0</v>
      </c>
      <c r="GF82" s="126">
        <f>SUBTOTAL(9,GF70:GF81)</f>
        <v>0</v>
      </c>
      <c r="GG82" s="126">
        <f t="shared" ref="GG82:GH82" si="107">SUBTOTAL(9,GG70:GG81)</f>
        <v>0</v>
      </c>
      <c r="GH82" s="126">
        <f t="shared" si="107"/>
        <v>0</v>
      </c>
      <c r="GJ82" s="126">
        <f>SUBTOTAL(9,GJ70:GJ81)</f>
        <v>0</v>
      </c>
      <c r="GK82" s="126">
        <f t="shared" ref="GK82:GL82" si="108">SUBTOTAL(9,GK70:GK81)</f>
        <v>0</v>
      </c>
      <c r="GL82" s="126">
        <f t="shared" si="108"/>
        <v>0</v>
      </c>
      <c r="GN82" s="126">
        <f>SUBTOTAL(9,GN70:GN81)</f>
        <v>0</v>
      </c>
      <c r="GO82" s="126">
        <f t="shared" ref="GO82:GP82" si="109">SUBTOTAL(9,GO70:GO81)</f>
        <v>0</v>
      </c>
      <c r="GP82" s="126">
        <f t="shared" si="109"/>
        <v>0</v>
      </c>
      <c r="GR82" s="126">
        <f>SUBTOTAL(9,GR70:GR81)</f>
        <v>0</v>
      </c>
      <c r="GS82" s="126">
        <f t="shared" ref="GS82:GT82" si="110">SUBTOTAL(9,GS70:GS81)</f>
        <v>0</v>
      </c>
      <c r="GT82" s="126">
        <f t="shared" si="110"/>
        <v>0</v>
      </c>
      <c r="GV82" s="126">
        <f>SUBTOTAL(9,GV70:GV81)</f>
        <v>0</v>
      </c>
      <c r="GW82" s="126">
        <f t="shared" ref="GW82:GX82" si="111">SUBTOTAL(9,GW70:GW81)</f>
        <v>0</v>
      </c>
      <c r="GX82" s="126">
        <f t="shared" si="111"/>
        <v>0</v>
      </c>
      <c r="GZ82" s="126">
        <f>SUBTOTAL(9,GZ70:GZ81)</f>
        <v>0</v>
      </c>
      <c r="HA82" s="126">
        <f t="shared" ref="HA82:HB82" si="112">SUBTOTAL(9,HA70:HA81)</f>
        <v>0</v>
      </c>
      <c r="HB82" s="126">
        <f t="shared" si="112"/>
        <v>0</v>
      </c>
      <c r="HD82" s="126">
        <f>SUBTOTAL(9,HD70:HD81)</f>
        <v>0</v>
      </c>
      <c r="HE82" s="126">
        <f t="shared" ref="HE82:HF82" si="113">SUBTOTAL(9,HE70:HE81)</f>
        <v>0</v>
      </c>
      <c r="HF82" s="126">
        <f t="shared" si="113"/>
        <v>0</v>
      </c>
    </row>
    <row r="83" spans="1:228" s="23" customFormat="1" x14ac:dyDescent="0.25">
      <c r="D83" s="37"/>
      <c r="E83" s="37"/>
      <c r="F83" s="37"/>
      <c r="G83" s="24"/>
      <c r="H83" s="37"/>
      <c r="I83" s="37"/>
      <c r="J83" s="37"/>
      <c r="K83" s="24"/>
      <c r="L83" s="37"/>
      <c r="M83" s="37"/>
      <c r="N83" s="37"/>
      <c r="O83" s="24"/>
      <c r="P83" s="37"/>
      <c r="Q83" s="37"/>
      <c r="R83" s="37"/>
      <c r="S83" s="24"/>
      <c r="T83" s="37"/>
      <c r="U83" s="37"/>
      <c r="V83" s="37"/>
      <c r="W83" s="24"/>
      <c r="X83" s="37"/>
      <c r="Y83" s="37"/>
      <c r="Z83" s="37"/>
      <c r="AA83" s="24"/>
      <c r="AB83" s="37"/>
      <c r="AC83" s="37"/>
      <c r="AD83" s="37"/>
      <c r="AE83" s="24"/>
      <c r="AF83" s="37"/>
      <c r="AG83" s="37"/>
      <c r="AH83" s="37"/>
      <c r="AI83" s="24"/>
      <c r="AJ83" s="37"/>
      <c r="AK83" s="37"/>
      <c r="AL83" s="37"/>
      <c r="AM83" s="24"/>
      <c r="AN83" s="37"/>
      <c r="AO83" s="37"/>
      <c r="AP83" s="37"/>
      <c r="AQ83" s="24"/>
      <c r="AR83" s="37"/>
      <c r="AS83" s="37"/>
      <c r="AT83" s="37"/>
      <c r="AU83" s="24"/>
      <c r="AV83" s="37"/>
      <c r="AW83" s="37"/>
      <c r="AX83" s="37"/>
      <c r="AY83" s="24"/>
      <c r="AZ83" s="37"/>
      <c r="BA83" s="37"/>
      <c r="BB83" s="37"/>
      <c r="BC83" s="24"/>
      <c r="BD83" s="37"/>
      <c r="BE83" s="37"/>
      <c r="BF83" s="37"/>
      <c r="BG83" s="24"/>
      <c r="BH83" s="37"/>
      <c r="BI83" s="37"/>
      <c r="BJ83" s="37"/>
      <c r="BK83" s="24"/>
      <c r="BL83" s="37"/>
      <c r="BM83" s="37"/>
      <c r="BN83" s="37"/>
      <c r="BO83" s="24"/>
      <c r="BP83" s="37"/>
      <c r="BQ83" s="37"/>
      <c r="BR83" s="37"/>
      <c r="BS83" s="24"/>
      <c r="BT83" s="37"/>
      <c r="BU83" s="37"/>
      <c r="BV83" s="37"/>
      <c r="BW83" s="24"/>
      <c r="BX83" s="37"/>
      <c r="BY83" s="37"/>
      <c r="BZ83" s="37"/>
      <c r="CA83" s="24"/>
      <c r="CB83" s="37"/>
      <c r="CC83" s="37"/>
      <c r="CD83" s="37"/>
      <c r="CE83" s="24"/>
      <c r="CF83" s="37"/>
      <c r="CG83" s="37"/>
      <c r="CH83" s="37"/>
      <c r="CI83" s="24"/>
      <c r="CJ83" s="37"/>
      <c r="CK83" s="37"/>
      <c r="CL83" s="37"/>
      <c r="CM83" s="24"/>
      <c r="CN83" s="37"/>
      <c r="CO83" s="37"/>
      <c r="CP83" s="37"/>
      <c r="CQ83" s="24"/>
      <c r="CR83" s="37"/>
      <c r="CS83" s="37"/>
      <c r="CT83" s="37"/>
      <c r="CU83" s="24"/>
      <c r="CV83" s="37"/>
      <c r="CW83" s="37"/>
      <c r="CX83" s="37"/>
      <c r="CY83" s="24"/>
      <c r="CZ83" s="37"/>
      <c r="DA83" s="37"/>
      <c r="DB83" s="37"/>
      <c r="DC83" s="24"/>
      <c r="DD83" s="37"/>
      <c r="DE83" s="37"/>
      <c r="DF83" s="37"/>
      <c r="DG83" s="24"/>
      <c r="DH83" s="37"/>
      <c r="DI83" s="37"/>
      <c r="DJ83" s="37"/>
      <c r="DK83" s="24"/>
      <c r="DL83" s="37"/>
      <c r="DM83" s="37"/>
      <c r="DN83" s="37"/>
      <c r="DO83" s="24"/>
      <c r="DP83" s="37"/>
      <c r="DQ83" s="37"/>
      <c r="DR83" s="37"/>
      <c r="DS83" s="24"/>
      <c r="DT83" s="37"/>
      <c r="DU83" s="37"/>
      <c r="DV83" s="37"/>
      <c r="DW83" s="24"/>
      <c r="DX83" s="37"/>
      <c r="DY83" s="37"/>
      <c r="DZ83" s="37"/>
      <c r="EA83" s="24"/>
      <c r="EB83" s="37"/>
      <c r="EC83" s="37"/>
      <c r="ED83" s="37"/>
      <c r="EE83" s="24"/>
      <c r="EF83" s="37"/>
      <c r="EG83" s="37"/>
      <c r="EH83" s="37"/>
      <c r="EI83" s="24"/>
      <c r="EJ83" s="37"/>
      <c r="EK83" s="37"/>
      <c r="EL83" s="37"/>
      <c r="EM83" s="24"/>
      <c r="EN83" s="37"/>
      <c r="EO83" s="37"/>
      <c r="EP83" s="37"/>
      <c r="EQ83" s="24"/>
      <c r="ER83" s="37"/>
      <c r="ES83" s="37"/>
      <c r="ET83" s="37"/>
      <c r="EU83" s="24"/>
      <c r="EV83" s="37"/>
      <c r="EW83" s="37"/>
      <c r="EX83" s="37"/>
      <c r="EY83" s="24"/>
      <c r="EZ83" s="37"/>
      <c r="FA83" s="37"/>
      <c r="FB83" s="37"/>
      <c r="FC83" s="24"/>
      <c r="FD83" s="37"/>
      <c r="FE83" s="37"/>
      <c r="FF83" s="37"/>
      <c r="FG83" s="24"/>
      <c r="FH83" s="37"/>
      <c r="FI83" s="37"/>
      <c r="FJ83" s="37"/>
      <c r="FK83" s="24"/>
      <c r="FL83" s="37"/>
      <c r="FM83" s="37"/>
      <c r="FN83" s="37"/>
      <c r="FO83" s="24"/>
      <c r="FP83" s="37"/>
      <c r="FQ83" s="37"/>
      <c r="FR83" s="37"/>
      <c r="FS83" s="24"/>
      <c r="FT83" s="37"/>
      <c r="FU83" s="37"/>
      <c r="FV83" s="37"/>
      <c r="FW83" s="24"/>
      <c r="FX83" s="37"/>
      <c r="FY83" s="37"/>
      <c r="FZ83" s="37"/>
      <c r="GA83" s="24"/>
      <c r="GB83" s="37"/>
      <c r="GC83" s="37"/>
      <c r="GD83" s="37"/>
      <c r="GE83" s="24"/>
      <c r="GF83" s="37"/>
      <c r="GG83" s="37"/>
      <c r="GH83" s="37"/>
      <c r="GI83" s="24"/>
      <c r="GJ83" s="37"/>
      <c r="GK83" s="37"/>
      <c r="GL83" s="37"/>
      <c r="GM83" s="24"/>
      <c r="GN83" s="37"/>
      <c r="GO83" s="37"/>
      <c r="GP83" s="37"/>
      <c r="GQ83" s="24"/>
      <c r="GR83" s="37"/>
      <c r="GS83" s="37"/>
      <c r="GT83" s="37"/>
      <c r="GU83" s="24"/>
      <c r="GV83" s="37"/>
      <c r="GW83" s="37"/>
      <c r="GX83" s="37"/>
      <c r="GY83" s="24"/>
      <c r="GZ83" s="37"/>
      <c r="HA83" s="37"/>
      <c r="HB83" s="37"/>
      <c r="HC83" s="24"/>
      <c r="HD83" s="37"/>
      <c r="HE83" s="37"/>
      <c r="HF83" s="37"/>
    </row>
    <row r="84" spans="1:228" ht="15.75" x14ac:dyDescent="0.25">
      <c r="A84" s="40" t="s">
        <v>160</v>
      </c>
      <c r="D84" s="35"/>
      <c r="E84" s="35"/>
      <c r="F84" s="35"/>
      <c r="G84" s="79"/>
      <c r="H84" s="35"/>
      <c r="I84" s="35"/>
      <c r="J84" s="35"/>
      <c r="K84" s="79"/>
      <c r="L84" s="35"/>
      <c r="M84" s="35"/>
      <c r="N84" s="35"/>
      <c r="O84" s="79"/>
      <c r="P84" s="35"/>
      <c r="Q84" s="35"/>
      <c r="R84" s="35"/>
      <c r="S84" s="79"/>
      <c r="T84" s="35"/>
      <c r="U84" s="35"/>
      <c r="V84" s="35"/>
      <c r="W84" s="79"/>
      <c r="X84" s="35"/>
      <c r="Y84" s="35"/>
      <c r="Z84" s="35"/>
      <c r="AA84" s="79"/>
      <c r="AB84" s="35"/>
      <c r="AC84" s="35"/>
      <c r="AD84" s="35"/>
      <c r="AE84" s="79"/>
      <c r="AF84" s="35"/>
      <c r="AG84" s="35"/>
      <c r="AH84" s="35"/>
      <c r="AI84" s="79"/>
      <c r="AJ84" s="35"/>
      <c r="AK84" s="35"/>
      <c r="AL84" s="35"/>
      <c r="AM84" s="79"/>
      <c r="AN84" s="35"/>
      <c r="AO84" s="35"/>
      <c r="AP84" s="35"/>
      <c r="AQ84" s="79"/>
      <c r="AR84" s="35"/>
      <c r="AS84" s="35"/>
      <c r="AT84" s="35"/>
      <c r="AU84" s="79"/>
      <c r="AV84" s="35"/>
      <c r="AW84" s="35"/>
      <c r="AX84" s="35"/>
      <c r="AY84" s="79"/>
      <c r="AZ84" s="35"/>
      <c r="BA84" s="35"/>
      <c r="BB84" s="35"/>
      <c r="BC84" s="79"/>
      <c r="BD84" s="35"/>
      <c r="BE84" s="35"/>
      <c r="BF84" s="35"/>
      <c r="BG84" s="79"/>
      <c r="BH84" s="35"/>
      <c r="BI84" s="35"/>
      <c r="BJ84" s="35"/>
      <c r="BK84" s="79"/>
      <c r="BL84" s="35"/>
      <c r="BM84" s="35"/>
      <c r="BN84" s="35"/>
      <c r="BO84" s="79"/>
      <c r="BP84" s="35"/>
      <c r="BQ84" s="35"/>
      <c r="BR84" s="35"/>
      <c r="BS84" s="79"/>
      <c r="BT84" s="35"/>
      <c r="BU84" s="35"/>
      <c r="BV84" s="35"/>
      <c r="BW84" s="79"/>
      <c r="BX84" s="35"/>
      <c r="BY84" s="35"/>
      <c r="BZ84" s="35"/>
      <c r="CA84" s="79"/>
      <c r="CB84" s="35"/>
      <c r="CC84" s="35"/>
      <c r="CD84" s="35"/>
      <c r="CE84" s="79"/>
      <c r="CF84" s="35"/>
      <c r="CG84" s="35"/>
      <c r="CH84" s="35"/>
      <c r="CI84" s="79"/>
      <c r="CJ84" s="35"/>
      <c r="CK84" s="35"/>
      <c r="CL84" s="35"/>
      <c r="CM84" s="79"/>
      <c r="CN84" s="35"/>
      <c r="CO84" s="35"/>
      <c r="CP84" s="35"/>
      <c r="CQ84" s="79"/>
      <c r="CR84" s="35"/>
      <c r="CS84" s="35"/>
      <c r="CT84" s="35"/>
      <c r="CU84" s="79"/>
      <c r="CV84" s="35"/>
      <c r="CW84" s="35"/>
      <c r="CX84" s="35"/>
      <c r="CY84" s="79"/>
      <c r="CZ84" s="35"/>
      <c r="DA84" s="35"/>
      <c r="DB84" s="35"/>
      <c r="DC84" s="79"/>
      <c r="DD84" s="35"/>
      <c r="DE84" s="35"/>
      <c r="DF84" s="35"/>
      <c r="DG84" s="79"/>
      <c r="DH84" s="35"/>
      <c r="DI84" s="35"/>
      <c r="DJ84" s="35"/>
      <c r="DK84" s="79"/>
      <c r="DL84" s="35"/>
      <c r="DM84" s="35"/>
      <c r="DN84" s="35"/>
      <c r="DO84" s="79"/>
      <c r="DP84" s="35"/>
      <c r="DQ84" s="35"/>
      <c r="DR84" s="35"/>
      <c r="DS84" s="79"/>
      <c r="DT84" s="35"/>
      <c r="DU84" s="35"/>
      <c r="DV84" s="35"/>
      <c r="DW84" s="79"/>
      <c r="DX84" s="35"/>
      <c r="DY84" s="35"/>
      <c r="DZ84" s="35"/>
      <c r="EA84" s="79"/>
      <c r="EB84" s="35"/>
      <c r="EC84" s="35"/>
      <c r="ED84" s="35"/>
      <c r="EE84" s="79"/>
      <c r="EF84" s="35"/>
      <c r="EG84" s="35"/>
      <c r="EH84" s="35"/>
      <c r="EI84" s="79"/>
      <c r="EJ84" s="35"/>
      <c r="EK84" s="35"/>
      <c r="EL84" s="35"/>
      <c r="EM84" s="79"/>
      <c r="EN84" s="35"/>
      <c r="EO84" s="35"/>
      <c r="EP84" s="35"/>
      <c r="EQ84" s="79"/>
      <c r="ER84" s="35"/>
      <c r="ES84" s="35"/>
      <c r="ET84" s="35"/>
      <c r="EU84" s="79"/>
      <c r="EV84" s="35"/>
      <c r="EW84" s="35"/>
      <c r="EX84" s="35"/>
      <c r="EY84" s="79"/>
      <c r="EZ84" s="35"/>
      <c r="FA84" s="35"/>
      <c r="FB84" s="35"/>
      <c r="FC84" s="79"/>
      <c r="FD84" s="35"/>
      <c r="FE84" s="35"/>
      <c r="FF84" s="35"/>
      <c r="FG84" s="79"/>
      <c r="FH84" s="35"/>
      <c r="FI84" s="35"/>
      <c r="FJ84" s="35"/>
      <c r="FK84" s="79"/>
      <c r="FL84" s="35"/>
      <c r="FM84" s="35"/>
      <c r="FN84" s="35"/>
      <c r="FO84" s="79"/>
      <c r="FP84" s="35"/>
      <c r="FQ84" s="35"/>
      <c r="FR84" s="35"/>
      <c r="FS84" s="79"/>
      <c r="FT84" s="35"/>
      <c r="FU84" s="35"/>
      <c r="FV84" s="35"/>
      <c r="FW84" s="79"/>
      <c r="FX84" s="35"/>
      <c r="FY84" s="35"/>
      <c r="FZ84" s="35"/>
      <c r="GA84" s="79"/>
      <c r="GB84" s="35"/>
      <c r="GC84" s="35"/>
      <c r="GD84" s="35"/>
      <c r="GE84" s="79"/>
      <c r="GF84" s="35"/>
      <c r="GG84" s="35"/>
      <c r="GH84" s="35"/>
      <c r="GI84" s="79"/>
      <c r="GJ84" s="35"/>
      <c r="GK84" s="35"/>
      <c r="GL84" s="35"/>
      <c r="GM84" s="79"/>
      <c r="GN84" s="35"/>
      <c r="GO84" s="35"/>
      <c r="GP84" s="35"/>
      <c r="GQ84" s="79"/>
      <c r="GR84" s="35"/>
      <c r="GS84" s="35"/>
      <c r="GT84" s="35"/>
      <c r="GU84" s="79"/>
      <c r="GV84" s="35"/>
      <c r="GW84" s="35"/>
      <c r="GX84" s="35"/>
      <c r="GY84" s="79"/>
      <c r="GZ84" s="35"/>
      <c r="HA84" s="35"/>
      <c r="HB84" s="35"/>
      <c r="HC84" s="79"/>
      <c r="HD84" s="35"/>
      <c r="HE84" s="35"/>
      <c r="HF84" s="35"/>
      <c r="HG84" s="79"/>
      <c r="HH84" s="35"/>
      <c r="HI84" s="35"/>
      <c r="HJ84" s="35"/>
      <c r="HK84" s="35"/>
      <c r="HL84" s="35"/>
      <c r="HM84" s="35"/>
      <c r="HN84" s="35"/>
      <c r="HO84" s="35"/>
      <c r="HP84" s="35"/>
      <c r="HQ84" s="35"/>
      <c r="HR84" s="35"/>
      <c r="HS84" s="35"/>
      <c r="HT84" s="35"/>
    </row>
    <row r="85" spans="1:228" x14ac:dyDescent="0.25">
      <c r="A85" s="125" t="s">
        <v>14</v>
      </c>
      <c r="D85" s="35"/>
      <c r="E85" s="35"/>
      <c r="F85" s="35"/>
      <c r="G85" s="79"/>
      <c r="H85" s="35"/>
      <c r="I85" s="35"/>
      <c r="J85" s="35"/>
      <c r="K85" s="79"/>
      <c r="L85" s="35"/>
      <c r="M85" s="35"/>
      <c r="N85" s="35"/>
      <c r="O85" s="79"/>
      <c r="P85" s="35"/>
      <c r="Q85" s="35"/>
      <c r="R85" s="35"/>
      <c r="S85" s="79"/>
      <c r="T85" s="35"/>
      <c r="U85" s="35"/>
      <c r="V85" s="35"/>
      <c r="W85" s="79"/>
      <c r="X85" s="35"/>
      <c r="Y85" s="35"/>
      <c r="Z85" s="35"/>
      <c r="AA85" s="79"/>
      <c r="AB85" s="35"/>
      <c r="AC85" s="35"/>
      <c r="AD85" s="35"/>
      <c r="AE85" s="79"/>
      <c r="AF85" s="35"/>
      <c r="AG85" s="35"/>
      <c r="AH85" s="35"/>
      <c r="AI85" s="79"/>
      <c r="AJ85" s="35"/>
      <c r="AK85" s="35"/>
      <c r="AL85" s="35"/>
      <c r="AM85" s="79"/>
      <c r="AN85" s="35"/>
      <c r="AO85" s="35"/>
      <c r="AP85" s="35"/>
      <c r="AQ85" s="79"/>
      <c r="AR85" s="35"/>
      <c r="AS85" s="35"/>
      <c r="AT85" s="35"/>
      <c r="AU85" s="79"/>
      <c r="AV85" s="35"/>
      <c r="AW85" s="35"/>
      <c r="AX85" s="35"/>
      <c r="AY85" s="79"/>
      <c r="AZ85" s="35"/>
      <c r="BA85" s="35"/>
      <c r="BB85" s="35"/>
      <c r="BC85" s="79"/>
      <c r="BD85" s="35"/>
      <c r="BE85" s="35"/>
      <c r="BF85" s="35"/>
      <c r="BG85" s="79"/>
      <c r="BH85" s="35"/>
      <c r="BI85" s="35"/>
      <c r="BJ85" s="35"/>
      <c r="BK85" s="79"/>
      <c r="BL85" s="35"/>
      <c r="BM85" s="35"/>
      <c r="BN85" s="35"/>
      <c r="BO85" s="79"/>
      <c r="BP85" s="35"/>
      <c r="BQ85" s="35"/>
      <c r="BR85" s="35"/>
      <c r="BS85" s="79"/>
      <c r="BT85" s="35"/>
      <c r="BU85" s="35"/>
      <c r="BV85" s="35"/>
      <c r="BW85" s="79"/>
      <c r="BX85" s="35"/>
      <c r="BY85" s="35"/>
      <c r="BZ85" s="35"/>
      <c r="CA85" s="79"/>
      <c r="CB85" s="35"/>
      <c r="CC85" s="35"/>
      <c r="CD85" s="35"/>
      <c r="CE85" s="79"/>
      <c r="CF85" s="35"/>
      <c r="CG85" s="35"/>
      <c r="CH85" s="35"/>
      <c r="CI85" s="79"/>
      <c r="CJ85" s="35"/>
      <c r="CK85" s="35"/>
      <c r="CL85" s="35"/>
      <c r="CM85" s="79"/>
      <c r="CN85" s="35"/>
      <c r="CO85" s="35"/>
      <c r="CP85" s="35"/>
      <c r="CQ85" s="79"/>
      <c r="CR85" s="35"/>
      <c r="CS85" s="35"/>
      <c r="CT85" s="35"/>
      <c r="CU85" s="79"/>
      <c r="CV85" s="35"/>
      <c r="CW85" s="35"/>
      <c r="CX85" s="35"/>
      <c r="CY85" s="79"/>
      <c r="CZ85" s="35"/>
      <c r="DA85" s="35"/>
      <c r="DB85" s="35"/>
      <c r="DC85" s="79"/>
      <c r="DD85" s="35"/>
      <c r="DE85" s="35"/>
      <c r="DF85" s="35"/>
      <c r="DG85" s="79"/>
      <c r="DH85" s="35"/>
      <c r="DI85" s="35"/>
      <c r="DJ85" s="35"/>
      <c r="DK85" s="79"/>
      <c r="DL85" s="35"/>
      <c r="DM85" s="35"/>
      <c r="DN85" s="35"/>
      <c r="DO85" s="79"/>
      <c r="DP85" s="35"/>
      <c r="DQ85" s="35"/>
      <c r="DR85" s="35"/>
      <c r="DS85" s="79"/>
      <c r="DT85" s="35"/>
      <c r="DU85" s="35"/>
      <c r="DV85" s="35"/>
      <c r="DW85" s="79"/>
      <c r="DX85" s="35"/>
      <c r="DY85" s="35"/>
      <c r="DZ85" s="35"/>
      <c r="EA85" s="79"/>
      <c r="EB85" s="35"/>
      <c r="EC85" s="35"/>
      <c r="ED85" s="35"/>
      <c r="EE85" s="79"/>
      <c r="EF85" s="35"/>
      <c r="EG85" s="35"/>
      <c r="EH85" s="35"/>
      <c r="EI85" s="79"/>
      <c r="EJ85" s="35"/>
      <c r="EK85" s="35"/>
      <c r="EL85" s="35"/>
      <c r="EM85" s="79"/>
      <c r="EN85" s="35"/>
      <c r="EO85" s="35"/>
      <c r="EP85" s="35"/>
      <c r="EQ85" s="79"/>
      <c r="ER85" s="35"/>
      <c r="ES85" s="35"/>
      <c r="ET85" s="35"/>
      <c r="EU85" s="79"/>
      <c r="EV85" s="35"/>
      <c r="EW85" s="35"/>
      <c r="EX85" s="35"/>
      <c r="EY85" s="79"/>
      <c r="EZ85" s="35"/>
      <c r="FA85" s="35"/>
      <c r="FB85" s="35"/>
      <c r="FC85" s="79"/>
      <c r="FD85" s="35"/>
      <c r="FE85" s="35"/>
      <c r="FF85" s="35"/>
      <c r="FG85" s="79"/>
      <c r="FH85" s="35"/>
      <c r="FI85" s="35"/>
      <c r="FJ85" s="35"/>
      <c r="FK85" s="79"/>
      <c r="FL85" s="35"/>
      <c r="FM85" s="35"/>
      <c r="FN85" s="35"/>
      <c r="FO85" s="79"/>
      <c r="FP85" s="35"/>
      <c r="FQ85" s="35"/>
      <c r="FR85" s="35"/>
      <c r="FS85" s="79"/>
      <c r="FT85" s="35"/>
      <c r="FU85" s="35"/>
      <c r="FV85" s="35"/>
      <c r="FW85" s="79"/>
      <c r="FX85" s="35"/>
      <c r="FY85" s="35"/>
      <c r="FZ85" s="35"/>
      <c r="GA85" s="79"/>
      <c r="GB85" s="35"/>
      <c r="GC85" s="35"/>
      <c r="GD85" s="35"/>
      <c r="GE85" s="79"/>
      <c r="GF85" s="35"/>
      <c r="GG85" s="35"/>
      <c r="GH85" s="35"/>
      <c r="GI85" s="79"/>
      <c r="GJ85" s="35"/>
      <c r="GK85" s="35"/>
      <c r="GL85" s="35"/>
      <c r="GM85" s="79"/>
      <c r="GN85" s="35"/>
      <c r="GO85" s="35"/>
      <c r="GP85" s="35"/>
      <c r="GQ85" s="79"/>
      <c r="GR85" s="35"/>
      <c r="GS85" s="35"/>
      <c r="GT85" s="35"/>
      <c r="GU85" s="79"/>
      <c r="GV85" s="35"/>
      <c r="GW85" s="35"/>
      <c r="GX85" s="35"/>
      <c r="GY85" s="79"/>
      <c r="GZ85" s="35"/>
      <c r="HA85" s="35"/>
      <c r="HB85" s="35"/>
      <c r="HC85" s="79"/>
      <c r="HD85" s="35"/>
      <c r="HE85" s="35"/>
      <c r="HF85" s="35"/>
      <c r="HG85" s="35"/>
      <c r="HH85" s="35"/>
      <c r="HI85" s="35"/>
      <c r="HJ85" s="35"/>
      <c r="HK85" s="35"/>
      <c r="HL85" s="35"/>
      <c r="HM85" s="35"/>
      <c r="HN85" s="35"/>
      <c r="HO85" s="35"/>
      <c r="HP85" s="35"/>
      <c r="HQ85" s="35"/>
      <c r="HR85" s="35"/>
      <c r="HS85" s="35"/>
      <c r="HT85" s="35"/>
    </row>
    <row r="86" spans="1:228" s="86" customFormat="1" ht="15" customHeight="1" x14ac:dyDescent="0.25">
      <c r="D86" s="92">
        <f>D6</f>
        <v>43833</v>
      </c>
      <c r="E86" s="92"/>
      <c r="F86" s="92"/>
      <c r="H86" s="92">
        <f>H6</f>
        <v>43840</v>
      </c>
      <c r="I86" s="92"/>
      <c r="J86" s="92"/>
      <c r="L86" s="92">
        <f>L6</f>
        <v>43847</v>
      </c>
      <c r="M86" s="92"/>
      <c r="N86" s="92"/>
      <c r="P86" s="92">
        <f>P6</f>
        <v>43854</v>
      </c>
      <c r="Q86" s="92"/>
      <c r="R86" s="92"/>
      <c r="T86" s="92">
        <f>T6</f>
        <v>43861</v>
      </c>
      <c r="U86" s="92"/>
      <c r="V86" s="92"/>
      <c r="X86" s="92">
        <f>X6</f>
        <v>43868</v>
      </c>
      <c r="Y86" s="92"/>
      <c r="Z86" s="92"/>
      <c r="AB86" s="92">
        <f>AB6</f>
        <v>43875</v>
      </c>
      <c r="AC86" s="92"/>
      <c r="AD86" s="92"/>
      <c r="AF86" s="92">
        <f>AF6</f>
        <v>43882</v>
      </c>
      <c r="AG86" s="92"/>
      <c r="AH86" s="92"/>
      <c r="AJ86" s="92">
        <f>AJ6</f>
        <v>43889</v>
      </c>
      <c r="AK86" s="92"/>
      <c r="AL86" s="92"/>
      <c r="AN86" s="92">
        <f>AN6</f>
        <v>43896</v>
      </c>
      <c r="AO86" s="92"/>
      <c r="AP86" s="92"/>
      <c r="AR86" s="92">
        <f>AR6</f>
        <v>43903</v>
      </c>
      <c r="AS86" s="92"/>
      <c r="AT86" s="92"/>
      <c r="AV86" s="92">
        <f>AV6</f>
        <v>43910</v>
      </c>
      <c r="AW86" s="92"/>
      <c r="AX86" s="92"/>
      <c r="AZ86" s="92">
        <f>AZ6</f>
        <v>43917</v>
      </c>
      <c r="BA86" s="92"/>
      <c r="BB86" s="92"/>
      <c r="BD86" s="92">
        <f>BD6</f>
        <v>43924</v>
      </c>
      <c r="BE86" s="92"/>
      <c r="BF86" s="92"/>
      <c r="BH86" s="92">
        <f>BH6</f>
        <v>43931</v>
      </c>
      <c r="BI86" s="92"/>
      <c r="BJ86" s="92"/>
      <c r="BL86" s="92">
        <f>BL6</f>
        <v>43938</v>
      </c>
      <c r="BM86" s="92"/>
      <c r="BN86" s="92"/>
      <c r="BP86" s="92">
        <f>BP6</f>
        <v>43945</v>
      </c>
      <c r="BQ86" s="92"/>
      <c r="BR86" s="92"/>
      <c r="BT86" s="92">
        <f>BT6</f>
        <v>43952</v>
      </c>
      <c r="BU86" s="92"/>
      <c r="BV86" s="92"/>
      <c r="BX86" s="92">
        <f>BX6</f>
        <v>43959</v>
      </c>
      <c r="BY86" s="92"/>
      <c r="BZ86" s="92"/>
      <c r="CB86" s="92">
        <f>CB6</f>
        <v>43966</v>
      </c>
      <c r="CC86" s="92"/>
      <c r="CD86" s="92"/>
      <c r="CF86" s="92">
        <f>CF6</f>
        <v>43973</v>
      </c>
      <c r="CG86" s="92"/>
      <c r="CH86" s="92"/>
      <c r="CJ86" s="92">
        <f>CJ6</f>
        <v>43980</v>
      </c>
      <c r="CK86" s="92"/>
      <c r="CL86" s="92"/>
      <c r="CN86" s="92">
        <f>CN6</f>
        <v>43987</v>
      </c>
      <c r="CO86" s="92"/>
      <c r="CP86" s="92"/>
      <c r="CR86" s="92">
        <f>CR6</f>
        <v>43994</v>
      </c>
      <c r="CS86" s="92"/>
      <c r="CT86" s="92"/>
      <c r="CV86" s="92">
        <f>CV6</f>
        <v>44001</v>
      </c>
      <c r="CW86" s="92"/>
      <c r="CX86" s="92"/>
      <c r="CZ86" s="92">
        <f>CZ6</f>
        <v>44008</v>
      </c>
      <c r="DA86" s="92"/>
      <c r="DB86" s="92"/>
      <c r="DD86" s="92">
        <f>DD6</f>
        <v>44015</v>
      </c>
      <c r="DE86" s="92"/>
      <c r="DF86" s="92"/>
      <c r="DH86" s="92">
        <f>DH6</f>
        <v>44022</v>
      </c>
      <c r="DI86" s="92"/>
      <c r="DJ86" s="92"/>
      <c r="DL86" s="92">
        <f>DL6</f>
        <v>44029</v>
      </c>
      <c r="DM86" s="92"/>
      <c r="DN86" s="92"/>
      <c r="DP86" s="92">
        <f>DP6</f>
        <v>44036</v>
      </c>
      <c r="DQ86" s="92"/>
      <c r="DR86" s="92"/>
      <c r="DT86" s="92">
        <f>DT6</f>
        <v>44043</v>
      </c>
      <c r="DU86" s="92"/>
      <c r="DV86" s="92"/>
      <c r="DX86" s="92">
        <f>DX6</f>
        <v>44050</v>
      </c>
      <c r="DY86" s="92"/>
      <c r="DZ86" s="92"/>
      <c r="EB86" s="92">
        <f>EB6</f>
        <v>44057</v>
      </c>
      <c r="EC86" s="92"/>
      <c r="ED86" s="92"/>
      <c r="EF86" s="92">
        <f>EF6</f>
        <v>44064</v>
      </c>
      <c r="EG86" s="92"/>
      <c r="EH86" s="92"/>
      <c r="EJ86" s="92">
        <f>EJ6</f>
        <v>44071</v>
      </c>
      <c r="EK86" s="92"/>
      <c r="EL86" s="92"/>
      <c r="EN86" s="92">
        <f>EN6</f>
        <v>44078</v>
      </c>
      <c r="EO86" s="92"/>
      <c r="EP86" s="92"/>
      <c r="ER86" s="92">
        <f>ER6</f>
        <v>44085</v>
      </c>
      <c r="ES86" s="92"/>
      <c r="ET86" s="92"/>
      <c r="EV86" s="92">
        <f>EV6</f>
        <v>44092</v>
      </c>
      <c r="EW86" s="92"/>
      <c r="EX86" s="92"/>
      <c r="EZ86" s="92">
        <f>EZ6</f>
        <v>44099</v>
      </c>
      <c r="FA86" s="92"/>
      <c r="FB86" s="92"/>
      <c r="FD86" s="92">
        <f>FD6</f>
        <v>44106</v>
      </c>
      <c r="FE86" s="92"/>
      <c r="FF86" s="92"/>
      <c r="FH86" s="92">
        <f>FH6</f>
        <v>44113</v>
      </c>
      <c r="FI86" s="92"/>
      <c r="FJ86" s="92"/>
      <c r="FL86" s="92">
        <f>FL6</f>
        <v>44120</v>
      </c>
      <c r="FM86" s="92"/>
      <c r="FN86" s="92"/>
      <c r="FP86" s="92">
        <f>FP6</f>
        <v>44127</v>
      </c>
      <c r="FQ86" s="92"/>
      <c r="FR86" s="92"/>
      <c r="FT86" s="92">
        <f>FT6</f>
        <v>44134</v>
      </c>
      <c r="FU86" s="92"/>
      <c r="FV86" s="92"/>
      <c r="FX86" s="92">
        <f>FX6</f>
        <v>44141</v>
      </c>
      <c r="FY86" s="92"/>
      <c r="FZ86" s="92"/>
      <c r="GB86" s="92">
        <f>GB6</f>
        <v>44148</v>
      </c>
      <c r="GC86" s="92"/>
      <c r="GD86" s="92"/>
      <c r="GF86" s="92">
        <f>GF6</f>
        <v>44155</v>
      </c>
      <c r="GG86" s="92"/>
      <c r="GH86" s="92"/>
      <c r="GJ86" s="92">
        <f>GJ6</f>
        <v>44162</v>
      </c>
      <c r="GK86" s="92"/>
      <c r="GL86" s="92"/>
      <c r="GN86" s="92">
        <f>GN6</f>
        <v>44169</v>
      </c>
      <c r="GO86" s="92"/>
      <c r="GP86" s="92"/>
      <c r="GR86" s="92">
        <f>GR6</f>
        <v>44176</v>
      </c>
      <c r="GS86" s="92"/>
      <c r="GT86" s="92"/>
      <c r="GV86" s="92">
        <f>GV6</f>
        <v>44183</v>
      </c>
      <c r="GW86" s="92"/>
      <c r="GX86" s="92"/>
      <c r="GZ86" s="92">
        <f>GZ6</f>
        <v>44190</v>
      </c>
      <c r="HA86" s="92"/>
      <c r="HB86" s="92"/>
      <c r="HD86" s="92">
        <f>HD6</f>
        <v>44197</v>
      </c>
      <c r="HE86" s="92"/>
      <c r="HF86" s="92"/>
      <c r="HI86" s="93"/>
      <c r="HJ86" s="93"/>
      <c r="HK86" s="93"/>
      <c r="HL86" s="93"/>
      <c r="HM86" s="93"/>
      <c r="HN86" s="93"/>
      <c r="HO86" s="93"/>
      <c r="HP86" s="93"/>
    </row>
    <row r="87" spans="1:228" s="86" customFormat="1" ht="15" hidden="1" customHeight="1" x14ac:dyDescent="0.25">
      <c r="D87" s="92"/>
      <c r="E87" s="92"/>
      <c r="F87" s="92">
        <f>D6</f>
        <v>43833</v>
      </c>
      <c r="H87" s="92"/>
      <c r="I87" s="92"/>
      <c r="J87" s="92">
        <f>H6</f>
        <v>43840</v>
      </c>
      <c r="L87" s="92"/>
      <c r="M87" s="92"/>
      <c r="N87" s="92">
        <f>L6</f>
        <v>43847</v>
      </c>
      <c r="P87" s="92"/>
      <c r="Q87" s="92"/>
      <c r="R87" s="92">
        <f>P6</f>
        <v>43854</v>
      </c>
      <c r="T87" s="92"/>
      <c r="U87" s="92"/>
      <c r="V87" s="92">
        <f>T6</f>
        <v>43861</v>
      </c>
      <c r="X87" s="92"/>
      <c r="Y87" s="92"/>
      <c r="Z87" s="92">
        <f>X6</f>
        <v>43868</v>
      </c>
      <c r="AB87" s="92"/>
      <c r="AC87" s="92"/>
      <c r="AD87" s="92">
        <f>AB6</f>
        <v>43875</v>
      </c>
      <c r="AF87" s="92"/>
      <c r="AG87" s="92"/>
      <c r="AH87" s="92">
        <f>AF6</f>
        <v>43882</v>
      </c>
      <c r="AJ87" s="92"/>
      <c r="AK87" s="92"/>
      <c r="AL87" s="92">
        <f>AJ6</f>
        <v>43889</v>
      </c>
      <c r="AN87" s="92"/>
      <c r="AO87" s="92"/>
      <c r="AP87" s="92">
        <f>AN6</f>
        <v>43896</v>
      </c>
      <c r="AR87" s="92"/>
      <c r="AS87" s="92"/>
      <c r="AT87" s="92">
        <f>AR6</f>
        <v>43903</v>
      </c>
      <c r="AV87" s="92"/>
      <c r="AW87" s="92"/>
      <c r="AX87" s="92">
        <f>AV6</f>
        <v>43910</v>
      </c>
      <c r="AZ87" s="92"/>
      <c r="BA87" s="92"/>
      <c r="BB87" s="92">
        <f>AZ6</f>
        <v>43917</v>
      </c>
      <c r="BD87" s="92"/>
      <c r="BE87" s="92"/>
      <c r="BF87" s="92">
        <f>BD6</f>
        <v>43924</v>
      </c>
      <c r="BH87" s="92"/>
      <c r="BI87" s="92"/>
      <c r="BJ87" s="92">
        <f>BH6</f>
        <v>43931</v>
      </c>
      <c r="BL87" s="92"/>
      <c r="BM87" s="92"/>
      <c r="BN87" s="92">
        <f>BL6</f>
        <v>43938</v>
      </c>
      <c r="BP87" s="92"/>
      <c r="BQ87" s="92"/>
      <c r="BR87" s="92">
        <f>BP6</f>
        <v>43945</v>
      </c>
      <c r="BT87" s="92"/>
      <c r="BU87" s="92"/>
      <c r="BV87" s="92">
        <f>BT6</f>
        <v>43952</v>
      </c>
      <c r="BX87" s="92"/>
      <c r="BY87" s="92"/>
      <c r="BZ87" s="92">
        <f>BX6</f>
        <v>43959</v>
      </c>
      <c r="CB87" s="92"/>
      <c r="CC87" s="92"/>
      <c r="CD87" s="92">
        <f>CB6</f>
        <v>43966</v>
      </c>
      <c r="CF87" s="92"/>
      <c r="CG87" s="92"/>
      <c r="CH87" s="92">
        <f>CF6</f>
        <v>43973</v>
      </c>
      <c r="CJ87" s="92"/>
      <c r="CK87" s="92"/>
      <c r="CL87" s="92">
        <f>CJ6</f>
        <v>43980</v>
      </c>
      <c r="CN87" s="92"/>
      <c r="CO87" s="92"/>
      <c r="CP87" s="92">
        <f>CN6</f>
        <v>43987</v>
      </c>
      <c r="CR87" s="92"/>
      <c r="CS87" s="92"/>
      <c r="CT87" s="92">
        <f>CR6</f>
        <v>43994</v>
      </c>
      <c r="CV87" s="92"/>
      <c r="CW87" s="92"/>
      <c r="CX87" s="92">
        <f>CV6</f>
        <v>44001</v>
      </c>
      <c r="CZ87" s="92"/>
      <c r="DA87" s="92"/>
      <c r="DB87" s="92">
        <f>CZ6</f>
        <v>44008</v>
      </c>
      <c r="DD87" s="92"/>
      <c r="DE87" s="92"/>
      <c r="DF87" s="92">
        <f>DD6</f>
        <v>44015</v>
      </c>
      <c r="DH87" s="92"/>
      <c r="DI87" s="92"/>
      <c r="DJ87" s="92">
        <f>DH6</f>
        <v>44022</v>
      </c>
      <c r="DL87" s="92"/>
      <c r="DM87" s="92"/>
      <c r="DN87" s="92">
        <f>DL6</f>
        <v>44029</v>
      </c>
      <c r="DP87" s="92"/>
      <c r="DQ87" s="92"/>
      <c r="DR87" s="92">
        <f>DP6</f>
        <v>44036</v>
      </c>
      <c r="DT87" s="92"/>
      <c r="DU87" s="92"/>
      <c r="DV87" s="92">
        <f>DT6</f>
        <v>44043</v>
      </c>
      <c r="DX87" s="92"/>
      <c r="DY87" s="92"/>
      <c r="DZ87" s="92">
        <f>DX6</f>
        <v>44050</v>
      </c>
      <c r="EB87" s="92"/>
      <c r="EC87" s="92"/>
      <c r="ED87" s="92">
        <f>EB6</f>
        <v>44057</v>
      </c>
      <c r="EF87" s="92"/>
      <c r="EG87" s="92"/>
      <c r="EH87" s="92">
        <f>EF6</f>
        <v>44064</v>
      </c>
      <c r="EJ87" s="92"/>
      <c r="EK87" s="92"/>
      <c r="EL87" s="92">
        <f>EJ6</f>
        <v>44071</v>
      </c>
      <c r="EN87" s="92"/>
      <c r="EO87" s="92"/>
      <c r="EP87" s="92">
        <f>EN6</f>
        <v>44078</v>
      </c>
      <c r="ER87" s="92"/>
      <c r="ES87" s="92"/>
      <c r="ET87" s="92">
        <f>ER6</f>
        <v>44085</v>
      </c>
      <c r="EV87" s="92"/>
      <c r="EW87" s="92"/>
      <c r="EX87" s="92">
        <f>EV6</f>
        <v>44092</v>
      </c>
      <c r="EZ87" s="92"/>
      <c r="FA87" s="92"/>
      <c r="FB87" s="92">
        <f>EZ6</f>
        <v>44099</v>
      </c>
      <c r="FD87" s="92"/>
      <c r="FE87" s="92"/>
      <c r="FF87" s="92">
        <f>FD6</f>
        <v>44106</v>
      </c>
      <c r="FH87" s="92"/>
      <c r="FI87" s="92"/>
      <c r="FJ87" s="92">
        <f>FH6</f>
        <v>44113</v>
      </c>
      <c r="FL87" s="92"/>
      <c r="FM87" s="92"/>
      <c r="FN87" s="92">
        <f>FL6</f>
        <v>44120</v>
      </c>
      <c r="FP87" s="92"/>
      <c r="FQ87" s="92"/>
      <c r="FR87" s="92">
        <f>FP6</f>
        <v>44127</v>
      </c>
      <c r="FT87" s="92"/>
      <c r="FU87" s="92"/>
      <c r="FV87" s="92">
        <f>FT6</f>
        <v>44134</v>
      </c>
      <c r="FX87" s="92"/>
      <c r="FY87" s="92"/>
      <c r="FZ87" s="92">
        <f>FX6</f>
        <v>44141</v>
      </c>
      <c r="GB87" s="92"/>
      <c r="GC87" s="92"/>
      <c r="GD87" s="92">
        <f>GB6</f>
        <v>44148</v>
      </c>
      <c r="GF87" s="92"/>
      <c r="GG87" s="92"/>
      <c r="GH87" s="92">
        <f>GF6</f>
        <v>44155</v>
      </c>
      <c r="GJ87" s="92"/>
      <c r="GK87" s="92"/>
      <c r="GL87" s="92">
        <f>GJ6</f>
        <v>44162</v>
      </c>
      <c r="GN87" s="92"/>
      <c r="GO87" s="92"/>
      <c r="GP87" s="92">
        <f>GN6</f>
        <v>44169</v>
      </c>
      <c r="GR87" s="92"/>
      <c r="GS87" s="92"/>
      <c r="GT87" s="92">
        <f>GR6</f>
        <v>44176</v>
      </c>
      <c r="GV87" s="92"/>
      <c r="GW87" s="92"/>
      <c r="GX87" s="92">
        <f>GV6</f>
        <v>44183</v>
      </c>
      <c r="GZ87" s="92"/>
      <c r="HA87" s="92"/>
      <c r="HB87" s="92">
        <f>GZ6</f>
        <v>44190</v>
      </c>
      <c r="HD87" s="92"/>
      <c r="HE87" s="92"/>
      <c r="HF87" s="92">
        <f>HD6</f>
        <v>44197</v>
      </c>
      <c r="HI87" s="93"/>
      <c r="HJ87" s="93"/>
      <c r="HK87" s="93"/>
      <c r="HL87" s="93"/>
      <c r="HM87" s="93"/>
      <c r="HN87" s="93"/>
      <c r="HO87" s="93"/>
      <c r="HP87" s="93"/>
    </row>
    <row r="88" spans="1:228" s="86" customFormat="1" ht="15" hidden="1" customHeight="1" x14ac:dyDescent="0.25">
      <c r="D88" s="92"/>
      <c r="E88" s="92">
        <f>D6</f>
        <v>43833</v>
      </c>
      <c r="F88" s="92"/>
      <c r="H88" s="92"/>
      <c r="I88" s="92">
        <f>H6</f>
        <v>43840</v>
      </c>
      <c r="J88" s="92"/>
      <c r="L88" s="92"/>
      <c r="M88" s="92">
        <f>L6</f>
        <v>43847</v>
      </c>
      <c r="N88" s="92"/>
      <c r="P88" s="92"/>
      <c r="Q88" s="92">
        <f>P6</f>
        <v>43854</v>
      </c>
      <c r="R88" s="92"/>
      <c r="T88" s="92"/>
      <c r="U88" s="92">
        <f>T6</f>
        <v>43861</v>
      </c>
      <c r="V88" s="92"/>
      <c r="X88" s="92"/>
      <c r="Y88" s="92">
        <f>X6</f>
        <v>43868</v>
      </c>
      <c r="Z88" s="92"/>
      <c r="AB88" s="92"/>
      <c r="AC88" s="92">
        <f>AB6</f>
        <v>43875</v>
      </c>
      <c r="AD88" s="92"/>
      <c r="AF88" s="92"/>
      <c r="AG88" s="92">
        <f>AF6</f>
        <v>43882</v>
      </c>
      <c r="AH88" s="92"/>
      <c r="AJ88" s="92"/>
      <c r="AK88" s="92">
        <f>AJ6</f>
        <v>43889</v>
      </c>
      <c r="AL88" s="92"/>
      <c r="AN88" s="92"/>
      <c r="AO88" s="92">
        <f>AN6</f>
        <v>43896</v>
      </c>
      <c r="AP88" s="92"/>
      <c r="AR88" s="92"/>
      <c r="AS88" s="92">
        <f>AR6</f>
        <v>43903</v>
      </c>
      <c r="AT88" s="92"/>
      <c r="AV88" s="92"/>
      <c r="AW88" s="92">
        <f>AV6</f>
        <v>43910</v>
      </c>
      <c r="AX88" s="92"/>
      <c r="AZ88" s="92"/>
      <c r="BA88" s="92">
        <f>AZ6</f>
        <v>43917</v>
      </c>
      <c r="BB88" s="92"/>
      <c r="BD88" s="92"/>
      <c r="BE88" s="92">
        <f>BD6</f>
        <v>43924</v>
      </c>
      <c r="BF88" s="92"/>
      <c r="BH88" s="92"/>
      <c r="BI88" s="92">
        <f>BH6</f>
        <v>43931</v>
      </c>
      <c r="BJ88" s="92"/>
      <c r="BL88" s="92"/>
      <c r="BM88" s="92">
        <f>BL6</f>
        <v>43938</v>
      </c>
      <c r="BN88" s="92"/>
      <c r="BP88" s="92"/>
      <c r="BQ88" s="92">
        <f>BP6</f>
        <v>43945</v>
      </c>
      <c r="BR88" s="92"/>
      <c r="BT88" s="92"/>
      <c r="BU88" s="92">
        <f>BT6</f>
        <v>43952</v>
      </c>
      <c r="BV88" s="92"/>
      <c r="BX88" s="92"/>
      <c r="BY88" s="92">
        <f>BX6</f>
        <v>43959</v>
      </c>
      <c r="BZ88" s="92"/>
      <c r="CB88" s="92"/>
      <c r="CC88" s="92">
        <f>CB6</f>
        <v>43966</v>
      </c>
      <c r="CD88" s="92"/>
      <c r="CF88" s="92"/>
      <c r="CG88" s="92">
        <f>CF6</f>
        <v>43973</v>
      </c>
      <c r="CH88" s="92"/>
      <c r="CJ88" s="92"/>
      <c r="CK88" s="92">
        <f>CJ6</f>
        <v>43980</v>
      </c>
      <c r="CL88" s="92"/>
      <c r="CN88" s="92"/>
      <c r="CO88" s="92">
        <f>CN6</f>
        <v>43987</v>
      </c>
      <c r="CP88" s="92"/>
      <c r="CR88" s="92"/>
      <c r="CS88" s="92">
        <f>CR6</f>
        <v>43994</v>
      </c>
      <c r="CT88" s="92"/>
      <c r="CV88" s="92"/>
      <c r="CW88" s="92">
        <f>CV6</f>
        <v>44001</v>
      </c>
      <c r="CX88" s="92"/>
      <c r="CZ88" s="92"/>
      <c r="DA88" s="92">
        <f>CZ6</f>
        <v>44008</v>
      </c>
      <c r="DB88" s="92"/>
      <c r="DD88" s="92"/>
      <c r="DE88" s="92">
        <f>DD6</f>
        <v>44015</v>
      </c>
      <c r="DF88" s="92"/>
      <c r="DH88" s="92"/>
      <c r="DI88" s="92">
        <f>DH6</f>
        <v>44022</v>
      </c>
      <c r="DJ88" s="92"/>
      <c r="DL88" s="92"/>
      <c r="DM88" s="92">
        <f>DL6</f>
        <v>44029</v>
      </c>
      <c r="DN88" s="92"/>
      <c r="DP88" s="92"/>
      <c r="DQ88" s="92">
        <f>DP6</f>
        <v>44036</v>
      </c>
      <c r="DR88" s="92"/>
      <c r="DT88" s="92"/>
      <c r="DU88" s="92">
        <f>DT6</f>
        <v>44043</v>
      </c>
      <c r="DV88" s="92"/>
      <c r="DX88" s="92"/>
      <c r="DY88" s="92">
        <f>DX6</f>
        <v>44050</v>
      </c>
      <c r="DZ88" s="92"/>
      <c r="EB88" s="92"/>
      <c r="EC88" s="92">
        <f>EB6</f>
        <v>44057</v>
      </c>
      <c r="ED88" s="92"/>
      <c r="EF88" s="92"/>
      <c r="EG88" s="92">
        <f>EF6</f>
        <v>44064</v>
      </c>
      <c r="EH88" s="92"/>
      <c r="EJ88" s="92"/>
      <c r="EK88" s="92">
        <f>EJ6</f>
        <v>44071</v>
      </c>
      <c r="EL88" s="92"/>
      <c r="EN88" s="92"/>
      <c r="EO88" s="92">
        <f>EN6</f>
        <v>44078</v>
      </c>
      <c r="EP88" s="92"/>
      <c r="ER88" s="92"/>
      <c r="ES88" s="92">
        <f>ER6</f>
        <v>44085</v>
      </c>
      <c r="ET88" s="92"/>
      <c r="EV88" s="92"/>
      <c r="EW88" s="92">
        <f>EV6</f>
        <v>44092</v>
      </c>
      <c r="EX88" s="92"/>
      <c r="EZ88" s="92"/>
      <c r="FA88" s="92">
        <f>EZ6</f>
        <v>44099</v>
      </c>
      <c r="FB88" s="92"/>
      <c r="FD88" s="92"/>
      <c r="FE88" s="92">
        <f>FD6</f>
        <v>44106</v>
      </c>
      <c r="FF88" s="92"/>
      <c r="FH88" s="92"/>
      <c r="FI88" s="92">
        <f>FH6</f>
        <v>44113</v>
      </c>
      <c r="FJ88" s="92"/>
      <c r="FL88" s="92"/>
      <c r="FM88" s="92">
        <f>FL6</f>
        <v>44120</v>
      </c>
      <c r="FN88" s="92"/>
      <c r="FP88" s="92"/>
      <c r="FQ88" s="92">
        <f>FP6</f>
        <v>44127</v>
      </c>
      <c r="FR88" s="92"/>
      <c r="FT88" s="92"/>
      <c r="FU88" s="92">
        <f>FT6</f>
        <v>44134</v>
      </c>
      <c r="FV88" s="92"/>
      <c r="FX88" s="92"/>
      <c r="FY88" s="92">
        <f>FX6</f>
        <v>44141</v>
      </c>
      <c r="FZ88" s="92"/>
      <c r="GB88" s="92"/>
      <c r="GC88" s="92">
        <f>GB6</f>
        <v>44148</v>
      </c>
      <c r="GD88" s="92"/>
      <c r="GF88" s="92"/>
      <c r="GG88" s="92">
        <f>GF6</f>
        <v>44155</v>
      </c>
      <c r="GH88" s="92"/>
      <c r="GJ88" s="92"/>
      <c r="GK88" s="92">
        <f>GJ6</f>
        <v>44162</v>
      </c>
      <c r="GL88" s="92"/>
      <c r="GN88" s="92"/>
      <c r="GO88" s="92">
        <f>GN6</f>
        <v>44169</v>
      </c>
      <c r="GP88" s="92"/>
      <c r="GR88" s="92"/>
      <c r="GS88" s="92">
        <f>GR6</f>
        <v>44176</v>
      </c>
      <c r="GT88" s="92"/>
      <c r="GV88" s="92"/>
      <c r="GW88" s="92">
        <f>GV6</f>
        <v>44183</v>
      </c>
      <c r="GX88" s="92"/>
      <c r="GZ88" s="92"/>
      <c r="HA88" s="92">
        <f>GZ6</f>
        <v>44190</v>
      </c>
      <c r="HB88" s="92"/>
      <c r="HD88" s="92"/>
      <c r="HE88" s="92">
        <f>HD6</f>
        <v>44197</v>
      </c>
      <c r="HF88" s="92"/>
      <c r="HI88" s="93"/>
      <c r="HJ88" s="93"/>
      <c r="HK88" s="93"/>
      <c r="HL88" s="93"/>
      <c r="HM88" s="93"/>
      <c r="HN88" s="93"/>
      <c r="HO88" s="93"/>
      <c r="HP88" s="93"/>
    </row>
    <row r="89" spans="1:228" s="142" customFormat="1" x14ac:dyDescent="0.25">
      <c r="B89" s="28" t="s">
        <v>282</v>
      </c>
      <c r="C89" s="142" t="s">
        <v>111</v>
      </c>
      <c r="D89" s="28" t="s">
        <v>1</v>
      </c>
      <c r="E89" s="28" t="s">
        <v>2</v>
      </c>
      <c r="F89" s="88" t="s">
        <v>3</v>
      </c>
      <c r="G89" s="38"/>
      <c r="H89" s="28" t="s">
        <v>1</v>
      </c>
      <c r="I89" s="28" t="s">
        <v>2</v>
      </c>
      <c r="J89" s="88" t="s">
        <v>3</v>
      </c>
      <c r="K89" s="38"/>
      <c r="L89" s="28" t="s">
        <v>1</v>
      </c>
      <c r="M89" s="28" t="s">
        <v>2</v>
      </c>
      <c r="N89" s="88" t="s">
        <v>3</v>
      </c>
      <c r="O89" s="38"/>
      <c r="P89" s="28" t="s">
        <v>1</v>
      </c>
      <c r="Q89" s="28" t="s">
        <v>2</v>
      </c>
      <c r="R89" s="88" t="s">
        <v>3</v>
      </c>
      <c r="S89" s="38"/>
      <c r="T89" s="28" t="s">
        <v>1</v>
      </c>
      <c r="U89" s="28" t="s">
        <v>2</v>
      </c>
      <c r="V89" s="88" t="s">
        <v>3</v>
      </c>
      <c r="W89" s="38"/>
      <c r="X89" s="28" t="s">
        <v>1</v>
      </c>
      <c r="Y89" s="88" t="s">
        <v>2</v>
      </c>
      <c r="Z89" s="88" t="s">
        <v>3</v>
      </c>
      <c r="AA89" s="38"/>
      <c r="AB89" s="28" t="s">
        <v>1</v>
      </c>
      <c r="AC89" s="28" t="s">
        <v>2</v>
      </c>
      <c r="AD89" s="88" t="s">
        <v>3</v>
      </c>
      <c r="AE89" s="38"/>
      <c r="AF89" s="28" t="s">
        <v>1</v>
      </c>
      <c r="AG89" s="28" t="s">
        <v>2</v>
      </c>
      <c r="AH89" s="88" t="s">
        <v>3</v>
      </c>
      <c r="AI89" s="38"/>
      <c r="AJ89" s="28" t="s">
        <v>1</v>
      </c>
      <c r="AK89" s="28" t="s">
        <v>2</v>
      </c>
      <c r="AL89" s="88" t="s">
        <v>3</v>
      </c>
      <c r="AM89" s="38"/>
      <c r="AN89" s="28" t="s">
        <v>1</v>
      </c>
      <c r="AO89" s="28" t="s">
        <v>2</v>
      </c>
      <c r="AP89" s="88" t="s">
        <v>3</v>
      </c>
      <c r="AQ89" s="38"/>
      <c r="AR89" s="28" t="s">
        <v>1</v>
      </c>
      <c r="AS89" s="28" t="s">
        <v>2</v>
      </c>
      <c r="AT89" s="88" t="s">
        <v>3</v>
      </c>
      <c r="AU89" s="38"/>
      <c r="AV89" s="28" t="s">
        <v>1</v>
      </c>
      <c r="AW89" s="28" t="s">
        <v>2</v>
      </c>
      <c r="AX89" s="88" t="s">
        <v>3</v>
      </c>
      <c r="AY89" s="38"/>
      <c r="AZ89" s="28" t="s">
        <v>1</v>
      </c>
      <c r="BA89" s="28" t="s">
        <v>2</v>
      </c>
      <c r="BB89" s="88" t="s">
        <v>3</v>
      </c>
      <c r="BC89" s="38"/>
      <c r="BD89" s="28" t="s">
        <v>1</v>
      </c>
      <c r="BE89" s="28" t="s">
        <v>2</v>
      </c>
      <c r="BF89" s="88" t="s">
        <v>3</v>
      </c>
      <c r="BG89" s="38"/>
      <c r="BH89" s="28" t="s">
        <v>1</v>
      </c>
      <c r="BI89" s="28" t="s">
        <v>2</v>
      </c>
      <c r="BJ89" s="88" t="s">
        <v>3</v>
      </c>
      <c r="BK89" s="38"/>
      <c r="BL89" s="28" t="s">
        <v>1</v>
      </c>
      <c r="BM89" s="28" t="s">
        <v>2</v>
      </c>
      <c r="BN89" s="88" t="s">
        <v>3</v>
      </c>
      <c r="BO89" s="38"/>
      <c r="BP89" s="28" t="s">
        <v>1</v>
      </c>
      <c r="BQ89" s="28" t="s">
        <v>2</v>
      </c>
      <c r="BR89" s="88" t="s">
        <v>3</v>
      </c>
      <c r="BS89" s="38"/>
      <c r="BT89" s="28" t="s">
        <v>1</v>
      </c>
      <c r="BU89" s="28" t="s">
        <v>2</v>
      </c>
      <c r="BV89" s="88" t="s">
        <v>3</v>
      </c>
      <c r="BW89" s="38"/>
      <c r="BX89" s="28" t="s">
        <v>1</v>
      </c>
      <c r="BY89" s="28" t="s">
        <v>2</v>
      </c>
      <c r="BZ89" s="88" t="s">
        <v>3</v>
      </c>
      <c r="CA89" s="38"/>
      <c r="CB89" s="28" t="s">
        <v>1</v>
      </c>
      <c r="CC89" s="28" t="s">
        <v>2</v>
      </c>
      <c r="CD89" s="88" t="s">
        <v>3</v>
      </c>
      <c r="CE89" s="38"/>
      <c r="CF89" s="28" t="s">
        <v>1</v>
      </c>
      <c r="CG89" s="28" t="s">
        <v>2</v>
      </c>
      <c r="CH89" s="88" t="s">
        <v>3</v>
      </c>
      <c r="CI89" s="38"/>
      <c r="CJ89" s="28" t="s">
        <v>1</v>
      </c>
      <c r="CK89" s="28" t="s">
        <v>2</v>
      </c>
      <c r="CL89" s="88" t="s">
        <v>3</v>
      </c>
      <c r="CM89" s="38"/>
      <c r="CN89" s="28" t="s">
        <v>1</v>
      </c>
      <c r="CO89" s="28" t="s">
        <v>2</v>
      </c>
      <c r="CP89" s="88" t="s">
        <v>3</v>
      </c>
      <c r="CQ89" s="38"/>
      <c r="CR89" s="28" t="s">
        <v>1</v>
      </c>
      <c r="CS89" s="28" t="s">
        <v>2</v>
      </c>
      <c r="CT89" s="88" t="s">
        <v>3</v>
      </c>
      <c r="CU89" s="38"/>
      <c r="CV89" s="28" t="s">
        <v>1</v>
      </c>
      <c r="CW89" s="28" t="s">
        <v>2</v>
      </c>
      <c r="CX89" s="88" t="s">
        <v>3</v>
      </c>
      <c r="CY89" s="38"/>
      <c r="CZ89" s="28" t="s">
        <v>1</v>
      </c>
      <c r="DA89" s="28" t="s">
        <v>2</v>
      </c>
      <c r="DB89" s="88" t="s">
        <v>3</v>
      </c>
      <c r="DC89" s="38"/>
      <c r="DD89" s="28" t="s">
        <v>1</v>
      </c>
      <c r="DE89" s="28" t="s">
        <v>2</v>
      </c>
      <c r="DF89" s="88" t="s">
        <v>3</v>
      </c>
      <c r="DG89" s="38"/>
      <c r="DH89" s="28" t="s">
        <v>1</v>
      </c>
      <c r="DI89" s="28" t="s">
        <v>2</v>
      </c>
      <c r="DJ89" s="88" t="s">
        <v>3</v>
      </c>
      <c r="DK89" s="38"/>
      <c r="DL89" s="28" t="s">
        <v>1</v>
      </c>
      <c r="DM89" s="28" t="s">
        <v>2</v>
      </c>
      <c r="DN89" s="88" t="s">
        <v>3</v>
      </c>
      <c r="DO89" s="38"/>
      <c r="DP89" s="28" t="s">
        <v>1</v>
      </c>
      <c r="DQ89" s="28" t="s">
        <v>2</v>
      </c>
      <c r="DR89" s="88" t="s">
        <v>3</v>
      </c>
      <c r="DS89" s="38"/>
      <c r="DT89" s="28" t="s">
        <v>1</v>
      </c>
      <c r="DU89" s="28" t="s">
        <v>2</v>
      </c>
      <c r="DV89" s="88" t="s">
        <v>3</v>
      </c>
      <c r="DW89" s="38"/>
      <c r="DX89" s="28" t="s">
        <v>1</v>
      </c>
      <c r="DY89" s="28" t="s">
        <v>2</v>
      </c>
      <c r="DZ89" s="88" t="s">
        <v>3</v>
      </c>
      <c r="EA89" s="38"/>
      <c r="EB89" s="28" t="s">
        <v>1</v>
      </c>
      <c r="EC89" s="28" t="s">
        <v>2</v>
      </c>
      <c r="ED89" s="88" t="s">
        <v>3</v>
      </c>
      <c r="EE89" s="38"/>
      <c r="EF89" s="28" t="s">
        <v>1</v>
      </c>
      <c r="EG89" s="28" t="s">
        <v>2</v>
      </c>
      <c r="EH89" s="88" t="s">
        <v>3</v>
      </c>
      <c r="EI89" s="38"/>
      <c r="EJ89" s="28" t="s">
        <v>1</v>
      </c>
      <c r="EK89" s="28" t="s">
        <v>2</v>
      </c>
      <c r="EL89" s="88" t="s">
        <v>3</v>
      </c>
      <c r="EM89" s="38"/>
      <c r="EN89" s="28" t="s">
        <v>1</v>
      </c>
      <c r="EO89" s="28" t="s">
        <v>2</v>
      </c>
      <c r="EP89" s="88" t="s">
        <v>3</v>
      </c>
      <c r="EQ89" s="38"/>
      <c r="ER89" s="28" t="s">
        <v>1</v>
      </c>
      <c r="ES89" s="28" t="s">
        <v>2</v>
      </c>
      <c r="ET89" s="88" t="s">
        <v>3</v>
      </c>
      <c r="EU89" s="38"/>
      <c r="EV89" s="28" t="s">
        <v>1</v>
      </c>
      <c r="EW89" s="28" t="s">
        <v>2</v>
      </c>
      <c r="EX89" s="88" t="s">
        <v>3</v>
      </c>
      <c r="EY89" s="38"/>
      <c r="EZ89" s="28" t="s">
        <v>1</v>
      </c>
      <c r="FA89" s="28" t="s">
        <v>2</v>
      </c>
      <c r="FB89" s="88" t="s">
        <v>3</v>
      </c>
      <c r="FC89" s="38"/>
      <c r="FD89" s="28" t="s">
        <v>1</v>
      </c>
      <c r="FE89" s="28" t="s">
        <v>2</v>
      </c>
      <c r="FF89" s="88" t="s">
        <v>3</v>
      </c>
      <c r="FG89" s="38"/>
      <c r="FH89" s="28" t="s">
        <v>1</v>
      </c>
      <c r="FI89" s="28" t="s">
        <v>2</v>
      </c>
      <c r="FJ89" s="88" t="s">
        <v>3</v>
      </c>
      <c r="FK89" s="38"/>
      <c r="FL89" s="28" t="s">
        <v>1</v>
      </c>
      <c r="FM89" s="28" t="s">
        <v>2</v>
      </c>
      <c r="FN89" s="88" t="s">
        <v>3</v>
      </c>
      <c r="FO89" s="38"/>
      <c r="FP89" s="28" t="s">
        <v>1</v>
      </c>
      <c r="FQ89" s="28" t="s">
        <v>2</v>
      </c>
      <c r="FR89" s="88" t="s">
        <v>3</v>
      </c>
      <c r="FS89" s="38"/>
      <c r="FT89" s="28" t="s">
        <v>1</v>
      </c>
      <c r="FU89" s="28" t="s">
        <v>2</v>
      </c>
      <c r="FV89" s="88" t="s">
        <v>3</v>
      </c>
      <c r="FW89" s="38"/>
      <c r="FX89" s="28" t="s">
        <v>1</v>
      </c>
      <c r="FY89" s="28" t="s">
        <v>2</v>
      </c>
      <c r="FZ89" s="88" t="s">
        <v>3</v>
      </c>
      <c r="GA89" s="38"/>
      <c r="GB89" s="28" t="s">
        <v>1</v>
      </c>
      <c r="GC89" s="28" t="s">
        <v>2</v>
      </c>
      <c r="GD89" s="88" t="s">
        <v>3</v>
      </c>
      <c r="GE89" s="38"/>
      <c r="GF89" s="28" t="s">
        <v>1</v>
      </c>
      <c r="GG89" s="28" t="s">
        <v>2</v>
      </c>
      <c r="GH89" s="88" t="s">
        <v>3</v>
      </c>
      <c r="GI89" s="38"/>
      <c r="GJ89" s="28" t="s">
        <v>1</v>
      </c>
      <c r="GK89" s="28" t="s">
        <v>2</v>
      </c>
      <c r="GL89" s="88" t="s">
        <v>3</v>
      </c>
      <c r="GM89" s="38"/>
      <c r="GN89" s="28" t="s">
        <v>1</v>
      </c>
      <c r="GO89" s="28" t="s">
        <v>2</v>
      </c>
      <c r="GP89" s="88" t="s">
        <v>3</v>
      </c>
      <c r="GQ89" s="38"/>
      <c r="GR89" s="28" t="s">
        <v>1</v>
      </c>
      <c r="GS89" s="28" t="s">
        <v>2</v>
      </c>
      <c r="GT89" s="88" t="s">
        <v>3</v>
      </c>
      <c r="GU89" s="38"/>
      <c r="GV89" s="28" t="s">
        <v>1</v>
      </c>
      <c r="GW89" s="28" t="s">
        <v>2</v>
      </c>
      <c r="GX89" s="88" t="s">
        <v>3</v>
      </c>
      <c r="GY89" s="38"/>
      <c r="GZ89" s="28" t="s">
        <v>1</v>
      </c>
      <c r="HA89" s="28" t="s">
        <v>2</v>
      </c>
      <c r="HB89" s="88" t="s">
        <v>3</v>
      </c>
      <c r="HC89" s="38"/>
      <c r="HD89" s="28" t="s">
        <v>1</v>
      </c>
      <c r="HE89" s="28" t="s">
        <v>2</v>
      </c>
      <c r="HF89" s="88" t="s">
        <v>3</v>
      </c>
      <c r="HG89" s="79"/>
      <c r="HH89" s="35"/>
      <c r="HI89" s="28" t="s">
        <v>2</v>
      </c>
      <c r="HK89" s="28" t="s">
        <v>2</v>
      </c>
      <c r="HM89" s="28" t="s">
        <v>2</v>
      </c>
      <c r="HO89" s="28" t="s">
        <v>2</v>
      </c>
      <c r="HQ89" s="217" t="s">
        <v>279</v>
      </c>
    </row>
    <row r="90" spans="1:228" x14ac:dyDescent="0.25">
      <c r="B90" s="74"/>
      <c r="D90" s="77"/>
      <c r="E90" s="77"/>
      <c r="F90" s="80">
        <f>IF($C90="",ROUND(MIN(1,IF(Input!$A$11="Weekly",D90/(Formulas!$A$3*1),D90/(Formulas!$A$3*2))),1),IF(TEXT(ISNUMBER($C90),"#####")="False",ROUND(MIN(1,IF(Input!$A$11="Weekly",D90/(Formulas!$A$3*1),D90/(Formulas!$A$3*2))),1),ROUND(MIN(1,IF(Input!$A$11="Weekly",D90/(Formulas!$A$3*1),D90/(Formulas!$A$3*2))),1)*$C90))</f>
        <v>0</v>
      </c>
      <c r="G90" s="101"/>
      <c r="H90" s="77"/>
      <c r="I90" s="77"/>
      <c r="J90" s="80">
        <f>IF($C90="",ROUND(MIN(1,IF(Input!$A$11="Weekly",H90/(Formulas!$A$3*1),H90/(Formulas!$A$3*2))),1),IF(TEXT(ISNUMBER($C90),"#####")="False",ROUND(MIN(1,IF(Input!$A$11="Weekly",H90/(Formulas!$A$3*1),H90/(Formulas!$A$3*2))),1),ROUND(MIN(1,IF(Input!$A$11="Weekly",H90/(Formulas!$A$3*1),H90/(Formulas!$A$3*2))),1)*$C90))</f>
        <v>0</v>
      </c>
      <c r="K90" s="101"/>
      <c r="L90" s="77"/>
      <c r="M90" s="77"/>
      <c r="N90" s="80">
        <f>IF($C90="",ROUND(MIN(1,IF(Input!$A$11="Weekly",L90/(Formulas!$A$3*1),L90/(Formulas!$A$3*2))),1),IF(TEXT(ISNUMBER($C90),"#####")="False",ROUND(MIN(1,IF(Input!$A$11="Weekly",L90/(Formulas!$A$3*1),L90/(Formulas!$A$3*2))),1),ROUND(MIN(1,IF(Input!$A$11="Weekly",L90/(Formulas!$A$3*1),L90/(Formulas!$A$3*2))),1)*$C90))</f>
        <v>0</v>
      </c>
      <c r="O90" s="101"/>
      <c r="P90" s="77"/>
      <c r="Q90" s="77"/>
      <c r="R90" s="80">
        <f>IF($C90="",ROUND(MIN(1,IF(Input!$A$11="Weekly",P90/(Formulas!$A$3*1),P90/(Formulas!$A$3*2))),1),IF(TEXT(ISNUMBER($C90),"#####")="False",ROUND(MIN(1,IF(Input!$A$11="Weekly",P90/(Formulas!$A$3*1),P90/(Formulas!$A$3*2))),1),ROUND(MIN(1,IF(Input!$A$11="Weekly",P90/(Formulas!$A$3*1),P90/(Formulas!$A$3*2))),1)*$C90))</f>
        <v>0</v>
      </c>
      <c r="S90" s="101"/>
      <c r="T90" s="77"/>
      <c r="U90" s="77"/>
      <c r="V90" s="80">
        <f>IF($C90="",ROUND(MIN(1,IF(Input!$A$11="Weekly",T90/(Formulas!$A$3*1),T90/(Formulas!$A$3*2))),1),IF(TEXT(ISNUMBER($C90),"#####")="False",ROUND(MIN(1,IF(Input!$A$11="Weekly",T90/(Formulas!$A$3*1),T90/(Formulas!$A$3*2))),1),ROUND(MIN(1,IF(Input!$A$11="Weekly",T90/(Formulas!$A$3*1),T90/(Formulas!$A$3*2))),1)*$C90))</f>
        <v>0</v>
      </c>
      <c r="W90" s="79"/>
      <c r="X90" s="77"/>
      <c r="Y90" s="77"/>
      <c r="Z90" s="80">
        <f>IF($C90="",ROUND(MIN(1,IF(Input!$A$11="Weekly",X90/(Formulas!$A$3*1),X90/(Formulas!$A$3*2))),1),IF(TEXT(ISNUMBER($C90),"#####")="False",ROUND(MIN(1,IF(Input!$A$11="Weekly",X90/(Formulas!$A$3*1),X90/(Formulas!$A$3*2))),1),ROUND(MIN(1,IF(Input!$A$11="Weekly",X90/(Formulas!$A$3*1),X90/(Formulas!$A$3*2))),1)*$C90))</f>
        <v>0</v>
      </c>
      <c r="AA90" s="101"/>
      <c r="AB90" s="77"/>
      <c r="AC90" s="77"/>
      <c r="AD90" s="80">
        <f>IF($C90="",ROUND(MIN(1,IF(Input!$A$11="Weekly",AB90/(Formulas!$A$3*1),AB90/(Formulas!$A$3*2))),1),IF(TEXT(ISNUMBER($C90),"#####")="False",ROUND(MIN(1,IF(Input!$A$11="Weekly",AB90/(Formulas!$A$3*1),AB90/(Formulas!$A$3*2))),1),ROUND(MIN(1,IF(Input!$A$11="Weekly",AB90/(Formulas!$A$3*1),AB90/(Formulas!$A$3*2))),1)*$C90))</f>
        <v>0</v>
      </c>
      <c r="AE90" s="101"/>
      <c r="AF90" s="77"/>
      <c r="AG90" s="77"/>
      <c r="AH90" s="80">
        <f>IF($C90="",ROUND(MIN(1,IF(Input!$A$11="Weekly",AF90/(Formulas!$A$3*1),AF90/(Formulas!$A$3*2))),1),IF(TEXT(ISNUMBER($C90),"#####")="False",ROUND(MIN(1,IF(Input!$A$11="Weekly",AF90/(Formulas!$A$3*1),AF90/(Formulas!$A$3*2))),1),ROUND(MIN(1,IF(Input!$A$11="Weekly",AF90/(Formulas!$A$3*1),AF90/(Formulas!$A$3*2))),1)*$C90))</f>
        <v>0</v>
      </c>
      <c r="AI90" s="101"/>
      <c r="AJ90" s="77"/>
      <c r="AK90" s="77"/>
      <c r="AL90" s="80">
        <f>IF($C90="",ROUND(MIN(1,IF(Input!$A$11="Weekly",AJ90/(Formulas!$A$3*1),AJ90/(Formulas!$A$3*2))),1),IF(TEXT(ISNUMBER($C90),"#####")="False",ROUND(MIN(1,IF(Input!$A$11="Weekly",AJ90/(Formulas!$A$3*1),AJ90/(Formulas!$A$3*2))),1),ROUND(MIN(1,IF(Input!$A$11="Weekly",AJ90/(Formulas!$A$3*1),AJ90/(Formulas!$A$3*2))),1)*$C90))</f>
        <v>0</v>
      </c>
      <c r="AM90" s="79"/>
      <c r="AN90" s="77"/>
      <c r="AO90" s="77"/>
      <c r="AP90" s="80">
        <f>IF($C90="",ROUND(MIN(1,IF(Input!$A$11="Weekly",AN90/(Formulas!$A$3*1),AN90/(Formulas!$A$3*2))),1),IF(TEXT(ISNUMBER($C90),"#####")="False",ROUND(MIN(1,IF(Input!$A$11="Weekly",AN90/(Formulas!$A$3*1),AN90/(Formulas!$A$3*2))),1),ROUND(MIN(1,IF(Input!$A$11="Weekly",AN90/(Formulas!$A$3*1),AN90/(Formulas!$A$3*2))),1)*$C90))</f>
        <v>0</v>
      </c>
      <c r="AQ90" s="79"/>
      <c r="AR90" s="77"/>
      <c r="AS90" s="77"/>
      <c r="AT90" s="80">
        <f>IF($C90="",ROUND(MIN(1,IF(Input!$A$11="Weekly",AR90/(Formulas!$A$3*1),AR90/(Formulas!$A$3*2))),1),IF(TEXT(ISNUMBER($C90),"#####")="False",ROUND(MIN(1,IF(Input!$A$11="Weekly",AR90/(Formulas!$A$3*1),AR90/(Formulas!$A$3*2))),1),ROUND(MIN(1,IF(Input!$A$11="Weekly",AR90/(Formulas!$A$3*1),AR90/(Formulas!$A$3*2))),1)*$C90))</f>
        <v>0</v>
      </c>
      <c r="AU90" s="79"/>
      <c r="AV90" s="77"/>
      <c r="AW90" s="77"/>
      <c r="AX90" s="80">
        <f>IF($C90="",ROUND(MIN(1,IF(Input!$A$11="Weekly",AV90/(Formulas!$A$3*1),AV90/(Formulas!$A$3*2))),1),IF(TEXT(ISNUMBER($C90),"#####")="False",ROUND(MIN(1,IF(Input!$A$11="Weekly",AV90/(Formulas!$A$3*1),AV90/(Formulas!$A$3*2))),1),ROUND(MIN(1,IF(Input!$A$11="Weekly",AV90/(Formulas!$A$3*1),AV90/(Formulas!$A$3*2))),1)*$C90))</f>
        <v>0</v>
      </c>
      <c r="AY90" s="79"/>
      <c r="AZ90" s="77"/>
      <c r="BA90" s="77"/>
      <c r="BB90" s="80">
        <f>IF($C90="",ROUND(MIN(1,IF(Input!$A$11="Weekly",AZ90/(Formulas!$A$3*1),AZ90/(Formulas!$A$3*2))),1),IF(TEXT(ISNUMBER($C90),"#####")="False",ROUND(MIN(1,IF(Input!$A$11="Weekly",AZ90/(Formulas!$A$3*1),AZ90/(Formulas!$A$3*2))),1),ROUND(MIN(1,IF(Input!$A$11="Weekly",AZ90/(Formulas!$A$3*1),AZ90/(Formulas!$A$3*2))),1)*$C90))</f>
        <v>0</v>
      </c>
      <c r="BC90" s="79"/>
      <c r="BD90" s="77"/>
      <c r="BE90" s="77"/>
      <c r="BF90" s="80">
        <f>IF($C90="",ROUND(MIN(1,IF(Input!$A$11="Weekly",BD90/(Formulas!$A$3*1),BD90/(Formulas!$A$3*2))),1),IF(TEXT(ISNUMBER($C90),"#####")="False",ROUND(MIN(1,IF(Input!$A$11="Weekly",BD90/(Formulas!$A$3*1),BD90/(Formulas!$A$3*2))),1),ROUND(MIN(1,IF(Input!$A$11="Weekly",BD90/(Formulas!$A$3*1),BD90/(Formulas!$A$3*2))),1)*$C90))</f>
        <v>0</v>
      </c>
      <c r="BG90" s="79"/>
      <c r="BH90" s="77"/>
      <c r="BI90" s="77"/>
      <c r="BJ90" s="80">
        <f>IF($C90="",ROUND(MIN(1,IF(Input!$A$11="Weekly",BH90/(Formulas!$A$3*1),BH90/(Formulas!$A$3*2))),1),IF(TEXT(ISNUMBER($C90),"#####")="False",ROUND(MIN(1,IF(Input!$A$11="Weekly",BH90/(Formulas!$A$3*1),BH90/(Formulas!$A$3*2))),1),ROUND(MIN(1,IF(Input!$A$11="Weekly",BH90/(Formulas!$A$3*1),BH90/(Formulas!$A$3*2))),1)*$C90))</f>
        <v>0</v>
      </c>
      <c r="BK90" s="79"/>
      <c r="BL90" s="77"/>
      <c r="BM90" s="77"/>
      <c r="BN90" s="80">
        <f>IF($C90="",ROUND(MIN(1,IF(Input!$A$11="Weekly",BL90/(Formulas!$A$3*1),BL90/(Formulas!$A$3*2))),1),IF(TEXT(ISNUMBER($C90),"#####")="False",ROUND(MIN(1,IF(Input!$A$11="Weekly",BL90/(Formulas!$A$3*1),BL90/(Formulas!$A$3*2))),1),ROUND(MIN(1,IF(Input!$A$11="Weekly",BL90/(Formulas!$A$3*1),BL90/(Formulas!$A$3*2))),1)*$C90))</f>
        <v>0</v>
      </c>
      <c r="BO90" s="79"/>
      <c r="BP90" s="77"/>
      <c r="BQ90" s="77"/>
      <c r="BR90" s="80">
        <f>IF($C90="",ROUND(MIN(1,IF(Input!$A$11="Weekly",BP90/(Formulas!$A$3*1),BP90/(Formulas!$A$3*2))),1),IF(TEXT(ISNUMBER($C90),"#####")="False",ROUND(MIN(1,IF(Input!$A$11="Weekly",BP90/(Formulas!$A$3*1),BP90/(Formulas!$A$3*2))),1),ROUND(MIN(1,IF(Input!$A$11="Weekly",BP90/(Formulas!$A$3*1),BP90/(Formulas!$A$3*2))),1)*$C90))</f>
        <v>0</v>
      </c>
      <c r="BS90" s="79"/>
      <c r="BT90" s="77"/>
      <c r="BU90" s="77"/>
      <c r="BV90" s="80">
        <f>IF($C90="",ROUND(MIN(1,IF(Input!$A$11="Weekly",BT90/(Formulas!$A$3*1),BT90/(Formulas!$A$3*2))),1),IF(TEXT(ISNUMBER($C90),"#####")="False",ROUND(MIN(1,IF(Input!$A$11="Weekly",BT90/(Formulas!$A$3*1),BT90/(Formulas!$A$3*2))),1),ROUND(MIN(1,IF(Input!$A$11="Weekly",BT90/(Formulas!$A$3*1),BT90/(Formulas!$A$3*2))),1)*$C90))</f>
        <v>0</v>
      </c>
      <c r="BW90" s="79"/>
      <c r="BX90" s="77"/>
      <c r="BY90" s="77"/>
      <c r="BZ90" s="80">
        <f>IF($C90="",ROUND(MIN(1,IF(Input!$A$11="Weekly",BX90/(Formulas!$A$3*1),BX90/(Formulas!$A$3*2))),1),IF(TEXT(ISNUMBER($C90),"#####")="False",ROUND(MIN(1,IF(Input!$A$11="Weekly",BX90/(Formulas!$A$3*1),BX90/(Formulas!$A$3*2))),1),ROUND(MIN(1,IF(Input!$A$11="Weekly",BX90/(Formulas!$A$3*1),BX90/(Formulas!$A$3*2))),1)*$C90))</f>
        <v>0</v>
      </c>
      <c r="CA90" s="79"/>
      <c r="CB90" s="77"/>
      <c r="CC90" s="77"/>
      <c r="CD90" s="80">
        <f>IF($C90="",ROUND(MIN(1,IF(Input!$A$11="Weekly",CB90/(Formulas!$A$3*1),CB90/(Formulas!$A$3*2))),1),IF(TEXT(ISNUMBER($C90),"#####")="False",ROUND(MIN(1,IF(Input!$A$11="Weekly",CB90/(Formulas!$A$3*1),CB90/(Formulas!$A$3*2))),1),ROUND(MIN(1,IF(Input!$A$11="Weekly",CB90/(Formulas!$A$3*1),CB90/(Formulas!$A$3*2))),1)*$C90))</f>
        <v>0</v>
      </c>
      <c r="CE90" s="79"/>
      <c r="CF90" s="77"/>
      <c r="CG90" s="77"/>
      <c r="CH90" s="80">
        <f>IF($C90="",ROUND(MIN(1,IF(Input!$A$11="Weekly",CF90/(Formulas!$A$3*1),CF90/(Formulas!$A$3*2))),1),IF(TEXT(ISNUMBER($C90),"#####")="False",ROUND(MIN(1,IF(Input!$A$11="Weekly",CF90/(Formulas!$A$3*1),CF90/(Formulas!$A$3*2))),1),ROUND(MIN(1,IF(Input!$A$11="Weekly",CF90/(Formulas!$A$3*1),CF90/(Formulas!$A$3*2))),1)*$C90))</f>
        <v>0</v>
      </c>
      <c r="CI90" s="79"/>
      <c r="CJ90" s="77"/>
      <c r="CK90" s="77"/>
      <c r="CL90" s="80">
        <f>IF($C90="",ROUND(MIN(1,IF(Input!$A$11="Weekly",CJ90/(Formulas!$A$3*1),CJ90/(Formulas!$A$3*2))),1),IF(TEXT(ISNUMBER($C90),"#####")="False",ROUND(MIN(1,IF(Input!$A$11="Weekly",CJ90/(Formulas!$A$3*1),CJ90/(Formulas!$A$3*2))),1),ROUND(MIN(1,IF(Input!$A$11="Weekly",CJ90/(Formulas!$A$3*1),CJ90/(Formulas!$A$3*2))),1)*$C90))</f>
        <v>0</v>
      </c>
      <c r="CM90" s="79"/>
      <c r="CN90" s="77"/>
      <c r="CO90" s="77"/>
      <c r="CP90" s="80">
        <f>IF($C90="",ROUND(MIN(1,IF(Input!$A$11="Weekly",CN90/(Formulas!$A$3*1),CN90/(Formulas!$A$3*2))),1),IF(TEXT(ISNUMBER($C90),"#####")="False",ROUND(MIN(1,IF(Input!$A$11="Weekly",CN90/(Formulas!$A$3*1),CN90/(Formulas!$A$3*2))),1),ROUND(MIN(1,IF(Input!$A$11="Weekly",CN90/(Formulas!$A$3*1),CN90/(Formulas!$A$3*2))),1)*$C90))</f>
        <v>0</v>
      </c>
      <c r="CQ90" s="79"/>
      <c r="CR90" s="77"/>
      <c r="CS90" s="77"/>
      <c r="CT90" s="80">
        <f>IF($C90="",ROUND(MIN(1,IF(Input!$A$11="Weekly",CR90/(Formulas!$A$3*1),CR90/(Formulas!$A$3*2))),1),IF(TEXT(ISNUMBER($C90),"#####")="False",ROUND(MIN(1,IF(Input!$A$11="Weekly",CR90/(Formulas!$A$3*1),CR90/(Formulas!$A$3*2))),1),ROUND(MIN(1,IF(Input!$A$11="Weekly",CR90/(Formulas!$A$3*1),CR90/(Formulas!$A$3*2))),1)*$C90))</f>
        <v>0</v>
      </c>
      <c r="CU90" s="79"/>
      <c r="CV90" s="77"/>
      <c r="CW90" s="77"/>
      <c r="CX90" s="80">
        <f>IF($C90="",ROUND(MIN(1,IF(Input!$A$11="Weekly",CV90/(Formulas!$A$3*1),CV90/(Formulas!$A$3*2))),1),IF(TEXT(ISNUMBER($C90),"#####")="False",ROUND(MIN(1,IF(Input!$A$11="Weekly",CV90/(Formulas!$A$3*1),CV90/(Formulas!$A$3*2))),1),ROUND(MIN(1,IF(Input!$A$11="Weekly",CV90/(Formulas!$A$3*1),CV90/(Formulas!$A$3*2))),1)*$C90))</f>
        <v>0</v>
      </c>
      <c r="CY90" s="79"/>
      <c r="CZ90" s="77"/>
      <c r="DA90" s="77"/>
      <c r="DB90" s="80">
        <f>IF($C90="",ROUND(MIN(1,IF(Input!$A$11="Weekly",CZ90/(Formulas!$A$3*1),CZ90/(Formulas!$A$3*2))),1),IF(TEXT(ISNUMBER($C90),"#####")="False",ROUND(MIN(1,IF(Input!$A$11="Weekly",CZ90/(Formulas!$A$3*1),CZ90/(Formulas!$A$3*2))),1),ROUND(MIN(1,IF(Input!$A$11="Weekly",CZ90/(Formulas!$A$3*1),CZ90/(Formulas!$A$3*2))),1)*$C90))</f>
        <v>0</v>
      </c>
      <c r="DC90" s="79"/>
      <c r="DD90" s="77"/>
      <c r="DE90" s="77"/>
      <c r="DF90" s="80">
        <f>IF($C90="",ROUND(MIN(1,IF(Input!$A$11="Weekly",DD90/(Formulas!$A$3*1),DD90/(Formulas!$A$3*2))),1),IF(TEXT(ISNUMBER($C90),"#####")="False",ROUND(MIN(1,IF(Input!$A$11="Weekly",DD90/(Formulas!$A$3*1),DD90/(Formulas!$A$3*2))),1),ROUND(MIN(1,IF(Input!$A$11="Weekly",DD90/(Formulas!$A$3*1),DD90/(Formulas!$A$3*2))),1)*$C90))</f>
        <v>0</v>
      </c>
      <c r="DG90" s="79"/>
      <c r="DH90" s="77"/>
      <c r="DI90" s="77"/>
      <c r="DJ90" s="80">
        <f>IF($C90="",ROUND(MIN(1,IF(Input!$A$11="Weekly",DH90/(Formulas!$A$3*1),DH90/(Formulas!$A$3*2))),1),IF(TEXT(ISNUMBER($C90),"#####")="False",ROUND(MIN(1,IF(Input!$A$11="Weekly",DH90/(Formulas!$A$3*1),DH90/(Formulas!$A$3*2))),1),ROUND(MIN(1,IF(Input!$A$11="Weekly",DH90/(Formulas!$A$3*1),DH90/(Formulas!$A$3*2))),1)*$C90))</f>
        <v>0</v>
      </c>
      <c r="DK90" s="79"/>
      <c r="DL90" s="77"/>
      <c r="DM90" s="77"/>
      <c r="DN90" s="80">
        <f>IF($C90="",ROUND(MIN(1,IF(Input!$A$11="Weekly",DL90/(Formulas!$A$3*1),DL90/(Formulas!$A$3*2))),1),IF(TEXT(ISNUMBER($C90),"#####")="False",ROUND(MIN(1,IF(Input!$A$11="Weekly",DL90/(Formulas!$A$3*1),DL90/(Formulas!$A$3*2))),1),ROUND(MIN(1,IF(Input!$A$11="Weekly",DL90/(Formulas!$A$3*1),DL90/(Formulas!$A$3*2))),1)*$C90))</f>
        <v>0</v>
      </c>
      <c r="DO90" s="79"/>
      <c r="DP90" s="77"/>
      <c r="DQ90" s="77"/>
      <c r="DR90" s="80">
        <f>IF($C90="",ROUND(MIN(1,IF(Input!$A$11="Weekly",DP90/(Formulas!$A$3*1),DP90/(Formulas!$A$3*2))),1),IF(TEXT(ISNUMBER($C90),"#####")="False",ROUND(MIN(1,IF(Input!$A$11="Weekly",DP90/(Formulas!$A$3*1),DP90/(Formulas!$A$3*2))),1),ROUND(MIN(1,IF(Input!$A$11="Weekly",DP90/(Formulas!$A$3*1),DP90/(Formulas!$A$3*2))),1)*$C90))</f>
        <v>0</v>
      </c>
      <c r="DS90" s="79"/>
      <c r="DT90" s="77"/>
      <c r="DU90" s="77"/>
      <c r="DV90" s="80">
        <f>IF($C90="",ROUND(MIN(1,IF(Input!$A$11="Weekly",DT90/(Formulas!$A$3*1),DT90/(Formulas!$A$3*2))),1),IF(TEXT(ISNUMBER($C90),"#####")="False",ROUND(MIN(1,IF(Input!$A$11="Weekly",DT90/(Formulas!$A$3*1),DT90/(Formulas!$A$3*2))),1),ROUND(MIN(1,IF(Input!$A$11="Weekly",DT90/(Formulas!$A$3*1),DT90/(Formulas!$A$3*2))),1)*$C90))</f>
        <v>0</v>
      </c>
      <c r="DW90" s="79"/>
      <c r="DX90" s="77"/>
      <c r="DY90" s="77"/>
      <c r="DZ90" s="80">
        <f>IF($C90="",ROUND(MIN(1,IF(Input!$A$11="Weekly",DX90/(Formulas!$A$3*1),DX90/(Formulas!$A$3*2))),1),IF(TEXT(ISNUMBER($C90),"#####")="False",ROUND(MIN(1,IF(Input!$A$11="Weekly",DX90/(Formulas!$A$3*1),DX90/(Formulas!$A$3*2))),1),ROUND(MIN(1,IF(Input!$A$11="Weekly",DX90/(Formulas!$A$3*1),DX90/(Formulas!$A$3*2))),1)*$C90))</f>
        <v>0</v>
      </c>
      <c r="EA90" s="79"/>
      <c r="EB90" s="77"/>
      <c r="EC90" s="77"/>
      <c r="ED90" s="80">
        <f>IF($C90="",ROUND(MIN(1,IF(Input!$A$11="Weekly",EB90/(Formulas!$A$3*1),EB90/(Formulas!$A$3*2))),1),IF(TEXT(ISNUMBER($C90),"#####")="False",ROUND(MIN(1,IF(Input!$A$11="Weekly",EB90/(Formulas!$A$3*1),EB90/(Formulas!$A$3*2))),1),ROUND(MIN(1,IF(Input!$A$11="Weekly",EB90/(Formulas!$A$3*1),EB90/(Formulas!$A$3*2))),1)*$C90))</f>
        <v>0</v>
      </c>
      <c r="EE90" s="79"/>
      <c r="EF90" s="77"/>
      <c r="EG90" s="77"/>
      <c r="EH90" s="80">
        <f>IF($C90="",ROUND(MIN(1,IF(Input!$A$11="Weekly",EF90/(Formulas!$A$3*1),EF90/(Formulas!$A$3*2))),1),IF(TEXT(ISNUMBER($C90),"#####")="False",ROUND(MIN(1,IF(Input!$A$11="Weekly",EF90/(Formulas!$A$3*1),EF90/(Formulas!$A$3*2))),1),ROUND(MIN(1,IF(Input!$A$11="Weekly",EF90/(Formulas!$A$3*1),EF90/(Formulas!$A$3*2))),1)*$C90))</f>
        <v>0</v>
      </c>
      <c r="EI90" s="79"/>
      <c r="EJ90" s="77"/>
      <c r="EK90" s="77"/>
      <c r="EL90" s="80">
        <f>IF($C90="",ROUND(MIN(1,IF(Input!$A$11="Weekly",EJ90/(Formulas!$A$3*1),EJ90/(Formulas!$A$3*2))),1),IF(TEXT(ISNUMBER($C90),"#####")="False",ROUND(MIN(1,IF(Input!$A$11="Weekly",EJ90/(Formulas!$A$3*1),EJ90/(Formulas!$A$3*2))),1),ROUND(MIN(1,IF(Input!$A$11="Weekly",EJ90/(Formulas!$A$3*1),EJ90/(Formulas!$A$3*2))),1)*$C90))</f>
        <v>0</v>
      </c>
      <c r="EM90" s="79"/>
      <c r="EN90" s="77"/>
      <c r="EO90" s="77"/>
      <c r="EP90" s="80">
        <f>IF($C90="",ROUND(MIN(1,IF(Input!$A$11="Weekly",EN90/(Formulas!$A$3*1),EN90/(Formulas!$A$3*2))),1),IF(TEXT(ISNUMBER($C90),"#####")="False",ROUND(MIN(1,IF(Input!$A$11="Weekly",EN90/(Formulas!$A$3*1),EN90/(Formulas!$A$3*2))),1),ROUND(MIN(1,IF(Input!$A$11="Weekly",EN90/(Formulas!$A$3*1),EN90/(Formulas!$A$3*2))),1)*$C90))</f>
        <v>0</v>
      </c>
      <c r="EQ90" s="79"/>
      <c r="ER90" s="77"/>
      <c r="ES90" s="77"/>
      <c r="ET90" s="80">
        <f>IF($C90="",ROUND(MIN(1,IF(Input!$A$11="Weekly",ER90/(Formulas!$A$3*1),ER90/(Formulas!$A$3*2))),1),IF(TEXT(ISNUMBER($C90),"#####")="False",ROUND(MIN(1,IF(Input!$A$11="Weekly",ER90/(Formulas!$A$3*1),ER90/(Formulas!$A$3*2))),1),ROUND(MIN(1,IF(Input!$A$11="Weekly",ER90/(Formulas!$A$3*1),ER90/(Formulas!$A$3*2))),1)*$C90))</f>
        <v>0</v>
      </c>
      <c r="EU90" s="79"/>
      <c r="EV90" s="77"/>
      <c r="EW90" s="77"/>
      <c r="EX90" s="80">
        <f>IF($C90="",ROUND(MIN(1,IF(Input!$A$11="Weekly",EV90/(Formulas!$A$3*1),EV90/(Formulas!$A$3*2))),1),IF(TEXT(ISNUMBER($C90),"#####")="False",ROUND(MIN(1,IF(Input!$A$11="Weekly",EV90/(Formulas!$A$3*1),EV90/(Formulas!$A$3*2))),1),ROUND(MIN(1,IF(Input!$A$11="Weekly",EV90/(Formulas!$A$3*1),EV90/(Formulas!$A$3*2))),1)*$C90))</f>
        <v>0</v>
      </c>
      <c r="EY90" s="79"/>
      <c r="EZ90" s="77"/>
      <c r="FA90" s="77"/>
      <c r="FB90" s="80">
        <f>IF($C90="",ROUND(MIN(1,IF(Input!$A$11="Weekly",EZ90/(Formulas!$A$3*1),EZ90/(Formulas!$A$3*2))),1),IF(TEXT(ISNUMBER($C90),"#####")="False",ROUND(MIN(1,IF(Input!$A$11="Weekly",EZ90/(Formulas!$A$3*1),EZ90/(Formulas!$A$3*2))),1),ROUND(MIN(1,IF(Input!$A$11="Weekly",EZ90/(Formulas!$A$3*1),EZ90/(Formulas!$A$3*2))),1)*$C90))</f>
        <v>0</v>
      </c>
      <c r="FC90" s="79"/>
      <c r="FD90" s="77"/>
      <c r="FE90" s="77"/>
      <c r="FF90" s="80">
        <f>IF($C90="",ROUND(MIN(1,IF(Input!$A$11="Weekly",FD90/(Formulas!$A$3*1),FD90/(Formulas!$A$3*2))),1),IF(TEXT(ISNUMBER($C90),"#####")="False",ROUND(MIN(1,IF(Input!$A$11="Weekly",FD90/(Formulas!$A$3*1),FD90/(Formulas!$A$3*2))),1),ROUND(MIN(1,IF(Input!$A$11="Weekly",FD90/(Formulas!$A$3*1),FD90/(Formulas!$A$3*2))),1)*$C90))</f>
        <v>0</v>
      </c>
      <c r="FG90" s="79"/>
      <c r="FH90" s="77"/>
      <c r="FI90" s="77"/>
      <c r="FJ90" s="80">
        <f>IF($C90="",ROUND(MIN(1,IF(Input!$A$11="Weekly",FH90/(Formulas!$A$3*1),FH90/(Formulas!$A$3*2))),1),IF(TEXT(ISNUMBER($C90),"#####")="False",ROUND(MIN(1,IF(Input!$A$11="Weekly",FH90/(Formulas!$A$3*1),FH90/(Formulas!$A$3*2))),1),ROUND(MIN(1,IF(Input!$A$11="Weekly",FH90/(Formulas!$A$3*1),FH90/(Formulas!$A$3*2))),1)*$C90))</f>
        <v>0</v>
      </c>
      <c r="FK90" s="79"/>
      <c r="FL90" s="77"/>
      <c r="FM90" s="77"/>
      <c r="FN90" s="80">
        <f>IF($C90="",ROUND(MIN(1,IF(Input!$A$11="Weekly",FL90/(Formulas!$A$3*1),FL90/(Formulas!$A$3*2))),1),IF(TEXT(ISNUMBER($C90),"#####")="False",ROUND(MIN(1,IF(Input!$A$11="Weekly",FL90/(Formulas!$A$3*1),FL90/(Formulas!$A$3*2))),1),ROUND(MIN(1,IF(Input!$A$11="Weekly",FL90/(Formulas!$A$3*1),FL90/(Formulas!$A$3*2))),1)*$C90))</f>
        <v>0</v>
      </c>
      <c r="FO90" s="79"/>
      <c r="FP90" s="77"/>
      <c r="FQ90" s="77"/>
      <c r="FR90" s="80">
        <f>IF($C90="",ROUND(MIN(1,IF(Input!$A$11="Weekly",FP90/(Formulas!$A$3*1),FP90/(Formulas!$A$3*2))),1),IF(TEXT(ISNUMBER($C90),"#####")="False",ROUND(MIN(1,IF(Input!$A$11="Weekly",FP90/(Formulas!$A$3*1),FP90/(Formulas!$A$3*2))),1),ROUND(MIN(1,IF(Input!$A$11="Weekly",FP90/(Formulas!$A$3*1),FP90/(Formulas!$A$3*2))),1)*$C90))</f>
        <v>0</v>
      </c>
      <c r="FS90" s="79"/>
      <c r="FT90" s="77"/>
      <c r="FU90" s="77"/>
      <c r="FV90" s="80">
        <f>IF($C90="",ROUND(MIN(1,IF(Input!$A$11="Weekly",FT90/(Formulas!$A$3*1),FT90/(Formulas!$A$3*2))),1),IF(TEXT(ISNUMBER($C90),"#####")="False",ROUND(MIN(1,IF(Input!$A$11="Weekly",FT90/(Formulas!$A$3*1),FT90/(Formulas!$A$3*2))),1),ROUND(MIN(1,IF(Input!$A$11="Weekly",FT90/(Formulas!$A$3*1),FT90/(Formulas!$A$3*2))),1)*$C90))</f>
        <v>0</v>
      </c>
      <c r="FW90" s="79"/>
      <c r="FX90" s="77"/>
      <c r="FY90" s="77"/>
      <c r="FZ90" s="80">
        <f>IF($C90="",ROUND(MIN(1,IF(Input!$A$11="Weekly",FX90/(Formulas!$A$3*1),FX90/(Formulas!$A$3*2))),1),IF(TEXT(ISNUMBER($C90),"#####")="False",ROUND(MIN(1,IF(Input!$A$11="Weekly",FX90/(Formulas!$A$3*1),FX90/(Formulas!$A$3*2))),1),ROUND(MIN(1,IF(Input!$A$11="Weekly",FX90/(Formulas!$A$3*1),FX90/(Formulas!$A$3*2))),1)*$C90))</f>
        <v>0</v>
      </c>
      <c r="GA90" s="79"/>
      <c r="GB90" s="77"/>
      <c r="GC90" s="77"/>
      <c r="GD90" s="80">
        <f>IF($C90="",ROUND(MIN(1,IF(Input!$A$11="Weekly",GB90/(Formulas!$A$3*1),GB90/(Formulas!$A$3*2))),1),IF(TEXT(ISNUMBER($C90),"#####")="False",ROUND(MIN(1,IF(Input!$A$11="Weekly",GB90/(Formulas!$A$3*1),GB90/(Formulas!$A$3*2))),1),ROUND(MIN(1,IF(Input!$A$11="Weekly",GB90/(Formulas!$A$3*1),GB90/(Formulas!$A$3*2))),1)*$C90))</f>
        <v>0</v>
      </c>
      <c r="GE90" s="79"/>
      <c r="GF90" s="77"/>
      <c r="GG90" s="77"/>
      <c r="GH90" s="80">
        <f>IF($C90="",ROUND(MIN(1,IF(Input!$A$11="Weekly",GF90/(Formulas!$A$3*1),GF90/(Formulas!$A$3*2))),1),IF(TEXT(ISNUMBER($C90),"#####")="False",ROUND(MIN(1,IF(Input!$A$11="Weekly",GF90/(Formulas!$A$3*1),GF90/(Formulas!$A$3*2))),1),ROUND(MIN(1,IF(Input!$A$11="Weekly",GF90/(Formulas!$A$3*1),GF90/(Formulas!$A$3*2))),1)*$C90))</f>
        <v>0</v>
      </c>
      <c r="GI90" s="79"/>
      <c r="GJ90" s="77"/>
      <c r="GK90" s="77"/>
      <c r="GL90" s="80">
        <f>IF($C90="",ROUND(MIN(1,IF(Input!$A$11="Weekly",GJ90/(Formulas!$A$3*1),GJ90/(Formulas!$A$3*2))),1),IF(TEXT(ISNUMBER($C90),"#####")="False",ROUND(MIN(1,IF(Input!$A$11="Weekly",GJ90/(Formulas!$A$3*1),GJ90/(Formulas!$A$3*2))),1),ROUND(MIN(1,IF(Input!$A$11="Weekly",GJ90/(Formulas!$A$3*1),GJ90/(Formulas!$A$3*2))),1)*$C90))</f>
        <v>0</v>
      </c>
      <c r="GM90" s="79"/>
      <c r="GN90" s="77"/>
      <c r="GO90" s="77"/>
      <c r="GP90" s="80">
        <f>IF($C90="",ROUND(MIN(1,IF(Input!$A$11="Weekly",GN90/(Formulas!$A$3*1),GN90/(Formulas!$A$3*2))),1),IF(TEXT(ISNUMBER($C90),"#####")="False",ROUND(MIN(1,IF(Input!$A$11="Weekly",GN90/(Formulas!$A$3*1),GN90/(Formulas!$A$3*2))),1),ROUND(MIN(1,IF(Input!$A$11="Weekly",GN90/(Formulas!$A$3*1),GN90/(Formulas!$A$3*2))),1)*$C90))</f>
        <v>0</v>
      </c>
      <c r="GQ90" s="79"/>
      <c r="GR90" s="77"/>
      <c r="GS90" s="77"/>
      <c r="GT90" s="80">
        <f>IF($C90="",ROUND(MIN(1,IF(Input!$A$11="Weekly",GR90/(Formulas!$A$3*1),GR90/(Formulas!$A$3*2))),1),IF(TEXT(ISNUMBER($C90),"#####")="False",ROUND(MIN(1,IF(Input!$A$11="Weekly",GR90/(Formulas!$A$3*1),GR90/(Formulas!$A$3*2))),1),ROUND(MIN(1,IF(Input!$A$11="Weekly",GR90/(Formulas!$A$3*1),GR90/(Formulas!$A$3*2))),1)*$C90))</f>
        <v>0</v>
      </c>
      <c r="GU90" s="79"/>
      <c r="GV90" s="77"/>
      <c r="GW90" s="77"/>
      <c r="GX90" s="80">
        <f>IF($C90="",ROUND(MIN(1,IF(Input!$A$11="Weekly",GV90/(Formulas!$A$3*1),GV90/(Formulas!$A$3*2))),1),IF(TEXT(ISNUMBER($C90),"#####")="False",ROUND(MIN(1,IF(Input!$A$11="Weekly",GV90/(Formulas!$A$3*1),GV90/(Formulas!$A$3*2))),1),ROUND(MIN(1,IF(Input!$A$11="Weekly",GV90/(Formulas!$A$3*1),GV90/(Formulas!$A$3*2))),1)*$C90))</f>
        <v>0</v>
      </c>
      <c r="GY90" s="79"/>
      <c r="GZ90" s="77"/>
      <c r="HA90" s="77"/>
      <c r="HB90" s="80">
        <f>IF($C90="",ROUND(MIN(1,IF(Input!$A$11="Weekly",GZ90/(Formulas!$A$3*1),GZ90/(Formulas!$A$3*2))),1),IF(TEXT(ISNUMBER($C90),"#####")="False",ROUND(MIN(1,IF(Input!$A$11="Weekly",GZ90/(Formulas!$A$3*1),GZ90/(Formulas!$A$3*2))),1),ROUND(MIN(1,IF(Input!$A$11="Weekly",GZ90/(Formulas!$A$3*1),GZ90/(Formulas!$A$3*2))),1)*$C90))</f>
        <v>0</v>
      </c>
      <c r="HC90" s="79"/>
      <c r="HD90" s="77"/>
      <c r="HE90" s="77"/>
      <c r="HF90" s="80">
        <f>IF($C90="",ROUND(MIN(1,IF(Input!$A$11="Weekly",HD90/(Formulas!$A$3*1),HD90/(Formulas!$A$3*2))),1),IF(TEXT(ISNUMBER($C90),"#####")="False",ROUND(MIN(1,IF(Input!$A$11="Weekly",HD90/(Formulas!$A$3*1),HD90/(Formulas!$A$3*2))),1),ROUND(MIN(1,IF(Input!$A$11="Weekly",HD90/(Formulas!$A$3*1),HD90/(Formulas!$A$3*2))),1)*$C90))</f>
        <v>0</v>
      </c>
      <c r="HG90" s="79"/>
      <c r="HH90" s="35"/>
      <c r="HI90" s="35">
        <f t="shared" ref="HI90:HI94" si="114">E90+I90+M90+Q90+U90+Y90+AC90+AG90+AK90+AO90+AS90+AW90+BA90</f>
        <v>0</v>
      </c>
      <c r="HJ90" s="35"/>
      <c r="HK90" s="35">
        <f t="shared" ref="HK90:HK94" si="115">BE90+BI90+BM90+BQ90+BU90+BY90+CC90+CG90+CK90+CO90+CS90+CW90+DA90</f>
        <v>0</v>
      </c>
      <c r="HL90" s="35"/>
      <c r="HM90" s="35">
        <f t="shared" ref="HM90:HM94" si="116">DE90+DI90+DM90+DQ90+DU90+DY90+EC90+EG90+EK90+EO90+ES90+EW90+FA90</f>
        <v>0</v>
      </c>
      <c r="HN90" s="35"/>
      <c r="HO90" s="35">
        <f t="shared" ref="HO90:HO94" si="117">FE90+FI90+FM90+FQ90+FU90+FY90+GC90+GG90+GK90+GO90+GS90+GW90+HA90</f>
        <v>0</v>
      </c>
      <c r="HP90" s="35"/>
      <c r="HQ90" s="35"/>
      <c r="HR90" s="35"/>
      <c r="HS90" s="35"/>
      <c r="HT90" s="35"/>
    </row>
    <row r="91" spans="1:228" x14ac:dyDescent="0.25">
      <c r="B91" s="74"/>
      <c r="D91" s="77"/>
      <c r="E91" s="77"/>
      <c r="F91" s="80">
        <f>IF($C91="",ROUND(MIN(1,IF(Input!$A$11="Weekly",D91/(Formulas!$A$3*1),D91/(Formulas!$A$3*2))),1),IF(TEXT(ISNUMBER($C91),"#####")="False",ROUND(MIN(1,IF(Input!$A$11="Weekly",D91/(Formulas!$A$3*1),D91/(Formulas!$A$3*2))),1),ROUND(MIN(1,IF(Input!$A$11="Weekly",D91/(Formulas!$A$3*1),D91/(Formulas!$A$3*2))),1)*$C91))</f>
        <v>0</v>
      </c>
      <c r="G91" s="101"/>
      <c r="H91" s="77"/>
      <c r="I91" s="77"/>
      <c r="J91" s="80">
        <f>IF($C91="",ROUND(MIN(1,IF(Input!$A$11="Weekly",H91/(Formulas!$A$3*1),H91/(Formulas!$A$3*2))),1),IF(TEXT(ISNUMBER($C91),"#####")="False",ROUND(MIN(1,IF(Input!$A$11="Weekly",H91/(Formulas!$A$3*1),H91/(Formulas!$A$3*2))),1),ROUND(MIN(1,IF(Input!$A$11="Weekly",H91/(Formulas!$A$3*1),H91/(Formulas!$A$3*2))),1)*$C91))</f>
        <v>0</v>
      </c>
      <c r="K91" s="101"/>
      <c r="L91" s="77"/>
      <c r="M91" s="77"/>
      <c r="N91" s="80">
        <f>IF($C91="",ROUND(MIN(1,IF(Input!$A$11="Weekly",L91/(Formulas!$A$3*1),L91/(Formulas!$A$3*2))),1),IF(TEXT(ISNUMBER($C91),"#####")="False",ROUND(MIN(1,IF(Input!$A$11="Weekly",L91/(Formulas!$A$3*1),L91/(Formulas!$A$3*2))),1),ROUND(MIN(1,IF(Input!$A$11="Weekly",L91/(Formulas!$A$3*1),L91/(Formulas!$A$3*2))),1)*$C91))</f>
        <v>0</v>
      </c>
      <c r="O91" s="101"/>
      <c r="P91" s="77"/>
      <c r="Q91" s="77"/>
      <c r="R91" s="80">
        <f>IF($C91="",ROUND(MIN(1,IF(Input!$A$11="Weekly",P91/(Formulas!$A$3*1),P91/(Formulas!$A$3*2))),1),IF(TEXT(ISNUMBER($C91),"#####")="False",ROUND(MIN(1,IF(Input!$A$11="Weekly",P91/(Formulas!$A$3*1),P91/(Formulas!$A$3*2))),1),ROUND(MIN(1,IF(Input!$A$11="Weekly",P91/(Formulas!$A$3*1),P91/(Formulas!$A$3*2))),1)*$C91))</f>
        <v>0</v>
      </c>
      <c r="S91" s="101"/>
      <c r="T91" s="77"/>
      <c r="U91" s="77"/>
      <c r="V91" s="80">
        <f>IF($C91="",ROUND(MIN(1,IF(Input!$A$11="Weekly",T91/(Formulas!$A$3*1),T91/(Formulas!$A$3*2))),1),IF(TEXT(ISNUMBER($C91),"#####")="False",ROUND(MIN(1,IF(Input!$A$11="Weekly",T91/(Formulas!$A$3*1),T91/(Formulas!$A$3*2))),1),ROUND(MIN(1,IF(Input!$A$11="Weekly",T91/(Formulas!$A$3*1),T91/(Formulas!$A$3*2))),1)*$C91))</f>
        <v>0</v>
      </c>
      <c r="W91" s="79"/>
      <c r="X91" s="77"/>
      <c r="Y91" s="77"/>
      <c r="Z91" s="80">
        <f>IF($C91="",ROUND(MIN(1,IF(Input!$A$11="Weekly",X91/(Formulas!$A$3*1),X91/(Formulas!$A$3*2))),1),IF(TEXT(ISNUMBER($C91),"#####")="False",ROUND(MIN(1,IF(Input!$A$11="Weekly",X91/(Formulas!$A$3*1),X91/(Formulas!$A$3*2))),1),ROUND(MIN(1,IF(Input!$A$11="Weekly",X91/(Formulas!$A$3*1),X91/(Formulas!$A$3*2))),1)*$C91))</f>
        <v>0</v>
      </c>
      <c r="AA91" s="101"/>
      <c r="AB91" s="77"/>
      <c r="AC91" s="77"/>
      <c r="AD91" s="80">
        <f>IF($C91="",ROUND(MIN(1,IF(Input!$A$11="Weekly",AB91/(Formulas!$A$3*1),AB91/(Formulas!$A$3*2))),1),IF(TEXT(ISNUMBER($C91),"#####")="False",ROUND(MIN(1,IF(Input!$A$11="Weekly",AB91/(Formulas!$A$3*1),AB91/(Formulas!$A$3*2))),1),ROUND(MIN(1,IF(Input!$A$11="Weekly",AB91/(Formulas!$A$3*1),AB91/(Formulas!$A$3*2))),1)*$C91))</f>
        <v>0</v>
      </c>
      <c r="AE91" s="101"/>
      <c r="AF91" s="77"/>
      <c r="AG91" s="77"/>
      <c r="AH91" s="80">
        <f>IF($C91="",ROUND(MIN(1,IF(Input!$A$11="Weekly",AF91/(Formulas!$A$3*1),AF91/(Formulas!$A$3*2))),1),IF(TEXT(ISNUMBER($C91),"#####")="False",ROUND(MIN(1,IF(Input!$A$11="Weekly",AF91/(Formulas!$A$3*1),AF91/(Formulas!$A$3*2))),1),ROUND(MIN(1,IF(Input!$A$11="Weekly",AF91/(Formulas!$A$3*1),AF91/(Formulas!$A$3*2))),1)*$C91))</f>
        <v>0</v>
      </c>
      <c r="AI91" s="101"/>
      <c r="AJ91" s="77"/>
      <c r="AK91" s="77"/>
      <c r="AL91" s="80">
        <f>IF($C91="",ROUND(MIN(1,IF(Input!$A$11="Weekly",AJ91/(Formulas!$A$3*1),AJ91/(Formulas!$A$3*2))),1),IF(TEXT(ISNUMBER($C91),"#####")="False",ROUND(MIN(1,IF(Input!$A$11="Weekly",AJ91/(Formulas!$A$3*1),AJ91/(Formulas!$A$3*2))),1),ROUND(MIN(1,IF(Input!$A$11="Weekly",AJ91/(Formulas!$A$3*1),AJ91/(Formulas!$A$3*2))),1)*$C91))</f>
        <v>0</v>
      </c>
      <c r="AM91" s="79"/>
      <c r="AN91" s="77"/>
      <c r="AO91" s="77"/>
      <c r="AP91" s="80">
        <f>IF($C91="",ROUND(MIN(1,IF(Input!$A$11="Weekly",AN91/(Formulas!$A$3*1),AN91/(Formulas!$A$3*2))),1),IF(TEXT(ISNUMBER($C91),"#####")="False",ROUND(MIN(1,IF(Input!$A$11="Weekly",AN91/(Formulas!$A$3*1),AN91/(Formulas!$A$3*2))),1),ROUND(MIN(1,IF(Input!$A$11="Weekly",AN91/(Formulas!$A$3*1),AN91/(Formulas!$A$3*2))),1)*$C91))</f>
        <v>0</v>
      </c>
      <c r="AQ91" s="79"/>
      <c r="AR91" s="77"/>
      <c r="AS91" s="77"/>
      <c r="AT91" s="80">
        <f>IF($C91="",ROUND(MIN(1,IF(Input!$A$11="Weekly",AR91/(Formulas!$A$3*1),AR91/(Formulas!$A$3*2))),1),IF(TEXT(ISNUMBER($C91),"#####")="False",ROUND(MIN(1,IF(Input!$A$11="Weekly",AR91/(Formulas!$A$3*1),AR91/(Formulas!$A$3*2))),1),ROUND(MIN(1,IF(Input!$A$11="Weekly",AR91/(Formulas!$A$3*1),AR91/(Formulas!$A$3*2))),1)*$C91))</f>
        <v>0</v>
      </c>
      <c r="AU91" s="79"/>
      <c r="AV91" s="77"/>
      <c r="AW91" s="77"/>
      <c r="AX91" s="80">
        <f>IF($C91="",ROUND(MIN(1,IF(Input!$A$11="Weekly",AV91/(Formulas!$A$3*1),AV91/(Formulas!$A$3*2))),1),IF(TEXT(ISNUMBER($C91),"#####")="False",ROUND(MIN(1,IF(Input!$A$11="Weekly",AV91/(Formulas!$A$3*1),AV91/(Formulas!$A$3*2))),1),ROUND(MIN(1,IF(Input!$A$11="Weekly",AV91/(Formulas!$A$3*1),AV91/(Formulas!$A$3*2))),1)*$C91))</f>
        <v>0</v>
      </c>
      <c r="AY91" s="79"/>
      <c r="AZ91" s="77"/>
      <c r="BA91" s="77"/>
      <c r="BB91" s="80">
        <f>IF($C91="",ROUND(MIN(1,IF(Input!$A$11="Weekly",AZ91/(Formulas!$A$3*1),AZ91/(Formulas!$A$3*2))),1),IF(TEXT(ISNUMBER($C91),"#####")="False",ROUND(MIN(1,IF(Input!$A$11="Weekly",AZ91/(Formulas!$A$3*1),AZ91/(Formulas!$A$3*2))),1),ROUND(MIN(1,IF(Input!$A$11="Weekly",AZ91/(Formulas!$A$3*1),AZ91/(Formulas!$A$3*2))),1)*$C91))</f>
        <v>0</v>
      </c>
      <c r="BC91" s="79"/>
      <c r="BD91" s="77"/>
      <c r="BE91" s="77"/>
      <c r="BF91" s="80">
        <f>IF($C91="",ROUND(MIN(1,IF(Input!$A$11="Weekly",BD91/(Formulas!$A$3*1),BD91/(Formulas!$A$3*2))),1),IF(TEXT(ISNUMBER($C91),"#####")="False",ROUND(MIN(1,IF(Input!$A$11="Weekly",BD91/(Formulas!$A$3*1),BD91/(Formulas!$A$3*2))),1),ROUND(MIN(1,IF(Input!$A$11="Weekly",BD91/(Formulas!$A$3*1),BD91/(Formulas!$A$3*2))),1)*$C91))</f>
        <v>0</v>
      </c>
      <c r="BG91" s="79"/>
      <c r="BH91" s="77"/>
      <c r="BI91" s="77"/>
      <c r="BJ91" s="80">
        <f>IF($C91="",ROUND(MIN(1,IF(Input!$A$11="Weekly",BH91/(Formulas!$A$3*1),BH91/(Formulas!$A$3*2))),1),IF(TEXT(ISNUMBER($C91),"#####")="False",ROUND(MIN(1,IF(Input!$A$11="Weekly",BH91/(Formulas!$A$3*1),BH91/(Formulas!$A$3*2))),1),ROUND(MIN(1,IF(Input!$A$11="Weekly",BH91/(Formulas!$A$3*1),BH91/(Formulas!$A$3*2))),1)*$C91))</f>
        <v>0</v>
      </c>
      <c r="BK91" s="79"/>
      <c r="BL91" s="77"/>
      <c r="BM91" s="77"/>
      <c r="BN91" s="80">
        <f>IF($C91="",ROUND(MIN(1,IF(Input!$A$11="Weekly",BL91/(Formulas!$A$3*1),BL91/(Formulas!$A$3*2))),1),IF(TEXT(ISNUMBER($C91),"#####")="False",ROUND(MIN(1,IF(Input!$A$11="Weekly",BL91/(Formulas!$A$3*1),BL91/(Formulas!$A$3*2))),1),ROUND(MIN(1,IF(Input!$A$11="Weekly",BL91/(Formulas!$A$3*1),BL91/(Formulas!$A$3*2))),1)*$C91))</f>
        <v>0</v>
      </c>
      <c r="BO91" s="79"/>
      <c r="BP91" s="77"/>
      <c r="BQ91" s="77"/>
      <c r="BR91" s="80">
        <f>IF($C91="",ROUND(MIN(1,IF(Input!$A$11="Weekly",BP91/(Formulas!$A$3*1),BP91/(Formulas!$A$3*2))),1),IF(TEXT(ISNUMBER($C91),"#####")="False",ROUND(MIN(1,IF(Input!$A$11="Weekly",BP91/(Formulas!$A$3*1),BP91/(Formulas!$A$3*2))),1),ROUND(MIN(1,IF(Input!$A$11="Weekly",BP91/(Formulas!$A$3*1),BP91/(Formulas!$A$3*2))),1)*$C91))</f>
        <v>0</v>
      </c>
      <c r="BS91" s="79"/>
      <c r="BT91" s="77"/>
      <c r="BU91" s="77"/>
      <c r="BV91" s="80">
        <f>IF($C91="",ROUND(MIN(1,IF(Input!$A$11="Weekly",BT91/(Formulas!$A$3*1),BT91/(Formulas!$A$3*2))),1),IF(TEXT(ISNUMBER($C91),"#####")="False",ROUND(MIN(1,IF(Input!$A$11="Weekly",BT91/(Formulas!$A$3*1),BT91/(Formulas!$A$3*2))),1),ROUND(MIN(1,IF(Input!$A$11="Weekly",BT91/(Formulas!$A$3*1),BT91/(Formulas!$A$3*2))),1)*$C91))</f>
        <v>0</v>
      </c>
      <c r="BW91" s="79"/>
      <c r="BX91" s="77"/>
      <c r="BY91" s="77"/>
      <c r="BZ91" s="80">
        <f>IF($C91="",ROUND(MIN(1,IF(Input!$A$11="Weekly",BX91/(Formulas!$A$3*1),BX91/(Formulas!$A$3*2))),1),IF(TEXT(ISNUMBER($C91),"#####")="False",ROUND(MIN(1,IF(Input!$A$11="Weekly",BX91/(Formulas!$A$3*1),BX91/(Formulas!$A$3*2))),1),ROUND(MIN(1,IF(Input!$A$11="Weekly",BX91/(Formulas!$A$3*1),BX91/(Formulas!$A$3*2))),1)*$C91))</f>
        <v>0</v>
      </c>
      <c r="CA91" s="79"/>
      <c r="CB91" s="77"/>
      <c r="CC91" s="77"/>
      <c r="CD91" s="80">
        <f>IF($C91="",ROUND(MIN(1,IF(Input!$A$11="Weekly",CB91/(Formulas!$A$3*1),CB91/(Formulas!$A$3*2))),1),IF(TEXT(ISNUMBER($C91),"#####")="False",ROUND(MIN(1,IF(Input!$A$11="Weekly",CB91/(Formulas!$A$3*1),CB91/(Formulas!$A$3*2))),1),ROUND(MIN(1,IF(Input!$A$11="Weekly",CB91/(Formulas!$A$3*1),CB91/(Formulas!$A$3*2))),1)*$C91))</f>
        <v>0</v>
      </c>
      <c r="CE91" s="79"/>
      <c r="CF91" s="77"/>
      <c r="CG91" s="77"/>
      <c r="CH91" s="80">
        <f>IF($C91="",ROUND(MIN(1,IF(Input!$A$11="Weekly",CF91/(Formulas!$A$3*1),CF91/(Formulas!$A$3*2))),1),IF(TEXT(ISNUMBER($C91),"#####")="False",ROUND(MIN(1,IF(Input!$A$11="Weekly",CF91/(Formulas!$A$3*1),CF91/(Formulas!$A$3*2))),1),ROUND(MIN(1,IF(Input!$A$11="Weekly",CF91/(Formulas!$A$3*1),CF91/(Formulas!$A$3*2))),1)*$C91))</f>
        <v>0</v>
      </c>
      <c r="CI91" s="79"/>
      <c r="CJ91" s="77"/>
      <c r="CK91" s="77"/>
      <c r="CL91" s="80">
        <f>IF($C91="",ROUND(MIN(1,IF(Input!$A$11="Weekly",CJ91/(Formulas!$A$3*1),CJ91/(Formulas!$A$3*2))),1),IF(TEXT(ISNUMBER($C91),"#####")="False",ROUND(MIN(1,IF(Input!$A$11="Weekly",CJ91/(Formulas!$A$3*1),CJ91/(Formulas!$A$3*2))),1),ROUND(MIN(1,IF(Input!$A$11="Weekly",CJ91/(Formulas!$A$3*1),CJ91/(Formulas!$A$3*2))),1)*$C91))</f>
        <v>0</v>
      </c>
      <c r="CM91" s="79"/>
      <c r="CN91" s="77"/>
      <c r="CO91" s="77"/>
      <c r="CP91" s="80">
        <f>IF($C91="",ROUND(MIN(1,IF(Input!$A$11="Weekly",CN91/(Formulas!$A$3*1),CN91/(Formulas!$A$3*2))),1),IF(TEXT(ISNUMBER($C91),"#####")="False",ROUND(MIN(1,IF(Input!$A$11="Weekly",CN91/(Formulas!$A$3*1),CN91/(Formulas!$A$3*2))),1),ROUND(MIN(1,IF(Input!$A$11="Weekly",CN91/(Formulas!$A$3*1),CN91/(Formulas!$A$3*2))),1)*$C91))</f>
        <v>0</v>
      </c>
      <c r="CQ91" s="79"/>
      <c r="CR91" s="77"/>
      <c r="CS91" s="77"/>
      <c r="CT91" s="80">
        <f>IF($C91="",ROUND(MIN(1,IF(Input!$A$11="Weekly",CR91/(Formulas!$A$3*1),CR91/(Formulas!$A$3*2))),1),IF(TEXT(ISNUMBER($C91),"#####")="False",ROUND(MIN(1,IF(Input!$A$11="Weekly",CR91/(Formulas!$A$3*1),CR91/(Formulas!$A$3*2))),1),ROUND(MIN(1,IF(Input!$A$11="Weekly",CR91/(Formulas!$A$3*1),CR91/(Formulas!$A$3*2))),1)*$C91))</f>
        <v>0</v>
      </c>
      <c r="CU91" s="79"/>
      <c r="CV91" s="77"/>
      <c r="CW91" s="77"/>
      <c r="CX91" s="80">
        <f>IF($C91="",ROUND(MIN(1,IF(Input!$A$11="Weekly",CV91/(Formulas!$A$3*1),CV91/(Formulas!$A$3*2))),1),IF(TEXT(ISNUMBER($C91),"#####")="False",ROUND(MIN(1,IF(Input!$A$11="Weekly",CV91/(Formulas!$A$3*1),CV91/(Formulas!$A$3*2))),1),ROUND(MIN(1,IF(Input!$A$11="Weekly",CV91/(Formulas!$A$3*1),CV91/(Formulas!$A$3*2))),1)*$C91))</f>
        <v>0</v>
      </c>
      <c r="CY91" s="79"/>
      <c r="CZ91" s="77"/>
      <c r="DA91" s="77"/>
      <c r="DB91" s="80">
        <f>IF($C91="",ROUND(MIN(1,IF(Input!$A$11="Weekly",CZ91/(Formulas!$A$3*1),CZ91/(Formulas!$A$3*2))),1),IF(TEXT(ISNUMBER($C91),"#####")="False",ROUND(MIN(1,IF(Input!$A$11="Weekly",CZ91/(Formulas!$A$3*1),CZ91/(Formulas!$A$3*2))),1),ROUND(MIN(1,IF(Input!$A$11="Weekly",CZ91/(Formulas!$A$3*1),CZ91/(Formulas!$A$3*2))),1)*$C91))</f>
        <v>0</v>
      </c>
      <c r="DC91" s="79"/>
      <c r="DD91" s="77"/>
      <c r="DE91" s="77"/>
      <c r="DF91" s="80">
        <f>IF($C91="",ROUND(MIN(1,IF(Input!$A$11="Weekly",DD91/(Formulas!$A$3*1),DD91/(Formulas!$A$3*2))),1),IF(TEXT(ISNUMBER($C91),"#####")="False",ROUND(MIN(1,IF(Input!$A$11="Weekly",DD91/(Formulas!$A$3*1),DD91/(Formulas!$A$3*2))),1),ROUND(MIN(1,IF(Input!$A$11="Weekly",DD91/(Formulas!$A$3*1),DD91/(Formulas!$A$3*2))),1)*$C91))</f>
        <v>0</v>
      </c>
      <c r="DG91" s="79"/>
      <c r="DH91" s="77"/>
      <c r="DI91" s="77"/>
      <c r="DJ91" s="80">
        <f>IF($C91="",ROUND(MIN(1,IF(Input!$A$11="Weekly",DH91/(Formulas!$A$3*1),DH91/(Formulas!$A$3*2))),1),IF(TEXT(ISNUMBER($C91),"#####")="False",ROUND(MIN(1,IF(Input!$A$11="Weekly",DH91/(Formulas!$A$3*1),DH91/(Formulas!$A$3*2))),1),ROUND(MIN(1,IF(Input!$A$11="Weekly",DH91/(Formulas!$A$3*1),DH91/(Formulas!$A$3*2))),1)*$C91))</f>
        <v>0</v>
      </c>
      <c r="DK91" s="79"/>
      <c r="DL91" s="77"/>
      <c r="DM91" s="77"/>
      <c r="DN91" s="80">
        <f>IF($C91="",ROUND(MIN(1,IF(Input!$A$11="Weekly",DL91/(Formulas!$A$3*1),DL91/(Formulas!$A$3*2))),1),IF(TEXT(ISNUMBER($C91),"#####")="False",ROUND(MIN(1,IF(Input!$A$11="Weekly",DL91/(Formulas!$A$3*1),DL91/(Formulas!$A$3*2))),1),ROUND(MIN(1,IF(Input!$A$11="Weekly",DL91/(Formulas!$A$3*1),DL91/(Formulas!$A$3*2))),1)*$C91))</f>
        <v>0</v>
      </c>
      <c r="DO91" s="79"/>
      <c r="DP91" s="77"/>
      <c r="DQ91" s="77"/>
      <c r="DR91" s="80">
        <f>IF($C91="",ROUND(MIN(1,IF(Input!$A$11="Weekly",DP91/(Formulas!$A$3*1),DP91/(Formulas!$A$3*2))),1),IF(TEXT(ISNUMBER($C91),"#####")="False",ROUND(MIN(1,IF(Input!$A$11="Weekly",DP91/(Formulas!$A$3*1),DP91/(Formulas!$A$3*2))),1),ROUND(MIN(1,IF(Input!$A$11="Weekly",DP91/(Formulas!$A$3*1),DP91/(Formulas!$A$3*2))),1)*$C91))</f>
        <v>0</v>
      </c>
      <c r="DS91" s="79"/>
      <c r="DT91" s="77"/>
      <c r="DU91" s="77"/>
      <c r="DV91" s="80">
        <f>IF($C91="",ROUND(MIN(1,IF(Input!$A$11="Weekly",DT91/(Formulas!$A$3*1),DT91/(Formulas!$A$3*2))),1),IF(TEXT(ISNUMBER($C91),"#####")="False",ROUND(MIN(1,IF(Input!$A$11="Weekly",DT91/(Formulas!$A$3*1),DT91/(Formulas!$A$3*2))),1),ROUND(MIN(1,IF(Input!$A$11="Weekly",DT91/(Formulas!$A$3*1),DT91/(Formulas!$A$3*2))),1)*$C91))</f>
        <v>0</v>
      </c>
      <c r="DW91" s="79"/>
      <c r="DX91" s="77"/>
      <c r="DY91" s="77"/>
      <c r="DZ91" s="80">
        <f>IF($C91="",ROUND(MIN(1,IF(Input!$A$11="Weekly",DX91/(Formulas!$A$3*1),DX91/(Formulas!$A$3*2))),1),IF(TEXT(ISNUMBER($C91),"#####")="False",ROUND(MIN(1,IF(Input!$A$11="Weekly",DX91/(Formulas!$A$3*1),DX91/(Formulas!$A$3*2))),1),ROUND(MIN(1,IF(Input!$A$11="Weekly",DX91/(Formulas!$A$3*1),DX91/(Formulas!$A$3*2))),1)*$C91))</f>
        <v>0</v>
      </c>
      <c r="EA91" s="79"/>
      <c r="EB91" s="77"/>
      <c r="EC91" s="77"/>
      <c r="ED91" s="80">
        <f>IF($C91="",ROUND(MIN(1,IF(Input!$A$11="Weekly",EB91/(Formulas!$A$3*1),EB91/(Formulas!$A$3*2))),1),IF(TEXT(ISNUMBER($C91),"#####")="False",ROUND(MIN(1,IF(Input!$A$11="Weekly",EB91/(Formulas!$A$3*1),EB91/(Formulas!$A$3*2))),1),ROUND(MIN(1,IF(Input!$A$11="Weekly",EB91/(Formulas!$A$3*1),EB91/(Formulas!$A$3*2))),1)*$C91))</f>
        <v>0</v>
      </c>
      <c r="EE91" s="79"/>
      <c r="EF91" s="77"/>
      <c r="EG91" s="77"/>
      <c r="EH91" s="80">
        <f>IF($C91="",ROUND(MIN(1,IF(Input!$A$11="Weekly",EF91/(Formulas!$A$3*1),EF91/(Formulas!$A$3*2))),1),IF(TEXT(ISNUMBER($C91),"#####")="False",ROUND(MIN(1,IF(Input!$A$11="Weekly",EF91/(Formulas!$A$3*1),EF91/(Formulas!$A$3*2))),1),ROUND(MIN(1,IF(Input!$A$11="Weekly",EF91/(Formulas!$A$3*1),EF91/(Formulas!$A$3*2))),1)*$C91))</f>
        <v>0</v>
      </c>
      <c r="EI91" s="79"/>
      <c r="EJ91" s="77"/>
      <c r="EK91" s="77"/>
      <c r="EL91" s="80">
        <f>IF($C91="",ROUND(MIN(1,IF(Input!$A$11="Weekly",EJ91/(Formulas!$A$3*1),EJ91/(Formulas!$A$3*2))),1),IF(TEXT(ISNUMBER($C91),"#####")="False",ROUND(MIN(1,IF(Input!$A$11="Weekly",EJ91/(Formulas!$A$3*1),EJ91/(Formulas!$A$3*2))),1),ROUND(MIN(1,IF(Input!$A$11="Weekly",EJ91/(Formulas!$A$3*1),EJ91/(Formulas!$A$3*2))),1)*$C91))</f>
        <v>0</v>
      </c>
      <c r="EM91" s="79"/>
      <c r="EN91" s="77"/>
      <c r="EO91" s="77"/>
      <c r="EP91" s="80">
        <f>IF($C91="",ROUND(MIN(1,IF(Input!$A$11="Weekly",EN91/(Formulas!$A$3*1),EN91/(Formulas!$A$3*2))),1),IF(TEXT(ISNUMBER($C91),"#####")="False",ROUND(MIN(1,IF(Input!$A$11="Weekly",EN91/(Formulas!$A$3*1),EN91/(Formulas!$A$3*2))),1),ROUND(MIN(1,IF(Input!$A$11="Weekly",EN91/(Formulas!$A$3*1),EN91/(Formulas!$A$3*2))),1)*$C91))</f>
        <v>0</v>
      </c>
      <c r="EQ91" s="79"/>
      <c r="ER91" s="77"/>
      <c r="ES91" s="77"/>
      <c r="ET91" s="80">
        <f>IF($C91="",ROUND(MIN(1,IF(Input!$A$11="Weekly",ER91/(Formulas!$A$3*1),ER91/(Formulas!$A$3*2))),1),IF(TEXT(ISNUMBER($C91),"#####")="False",ROUND(MIN(1,IF(Input!$A$11="Weekly",ER91/(Formulas!$A$3*1),ER91/(Formulas!$A$3*2))),1),ROUND(MIN(1,IF(Input!$A$11="Weekly",ER91/(Formulas!$A$3*1),ER91/(Formulas!$A$3*2))),1)*$C91))</f>
        <v>0</v>
      </c>
      <c r="EU91" s="79"/>
      <c r="EV91" s="77"/>
      <c r="EW91" s="77"/>
      <c r="EX91" s="80">
        <f>IF($C91="",ROUND(MIN(1,IF(Input!$A$11="Weekly",EV91/(Formulas!$A$3*1),EV91/(Formulas!$A$3*2))),1),IF(TEXT(ISNUMBER($C91),"#####")="False",ROUND(MIN(1,IF(Input!$A$11="Weekly",EV91/(Formulas!$A$3*1),EV91/(Formulas!$A$3*2))),1),ROUND(MIN(1,IF(Input!$A$11="Weekly",EV91/(Formulas!$A$3*1),EV91/(Formulas!$A$3*2))),1)*$C91))</f>
        <v>0</v>
      </c>
      <c r="EY91" s="79"/>
      <c r="EZ91" s="77"/>
      <c r="FA91" s="77"/>
      <c r="FB91" s="80">
        <f>IF($C91="",ROUND(MIN(1,IF(Input!$A$11="Weekly",EZ91/(Formulas!$A$3*1),EZ91/(Formulas!$A$3*2))),1),IF(TEXT(ISNUMBER($C91),"#####")="False",ROUND(MIN(1,IF(Input!$A$11="Weekly",EZ91/(Formulas!$A$3*1),EZ91/(Formulas!$A$3*2))),1),ROUND(MIN(1,IF(Input!$A$11="Weekly",EZ91/(Formulas!$A$3*1),EZ91/(Formulas!$A$3*2))),1)*$C91))</f>
        <v>0</v>
      </c>
      <c r="FC91" s="79"/>
      <c r="FD91" s="77"/>
      <c r="FE91" s="77"/>
      <c r="FF91" s="80">
        <f>IF($C91="",ROUND(MIN(1,IF(Input!$A$11="Weekly",FD91/(Formulas!$A$3*1),FD91/(Formulas!$A$3*2))),1),IF(TEXT(ISNUMBER($C91),"#####")="False",ROUND(MIN(1,IF(Input!$A$11="Weekly",FD91/(Formulas!$A$3*1),FD91/(Formulas!$A$3*2))),1),ROUND(MIN(1,IF(Input!$A$11="Weekly",FD91/(Formulas!$A$3*1),FD91/(Formulas!$A$3*2))),1)*$C91))</f>
        <v>0</v>
      </c>
      <c r="FG91" s="79"/>
      <c r="FH91" s="77"/>
      <c r="FI91" s="77"/>
      <c r="FJ91" s="80">
        <f>IF($C91="",ROUND(MIN(1,IF(Input!$A$11="Weekly",FH91/(Formulas!$A$3*1),FH91/(Formulas!$A$3*2))),1),IF(TEXT(ISNUMBER($C91),"#####")="False",ROUND(MIN(1,IF(Input!$A$11="Weekly",FH91/(Formulas!$A$3*1),FH91/(Formulas!$A$3*2))),1),ROUND(MIN(1,IF(Input!$A$11="Weekly",FH91/(Formulas!$A$3*1),FH91/(Formulas!$A$3*2))),1)*$C91))</f>
        <v>0</v>
      </c>
      <c r="FK91" s="79"/>
      <c r="FL91" s="77"/>
      <c r="FM91" s="77"/>
      <c r="FN91" s="80">
        <f>IF($C91="",ROUND(MIN(1,IF(Input!$A$11="Weekly",FL91/(Formulas!$A$3*1),FL91/(Formulas!$A$3*2))),1),IF(TEXT(ISNUMBER($C91),"#####")="False",ROUND(MIN(1,IF(Input!$A$11="Weekly",FL91/(Formulas!$A$3*1),FL91/(Formulas!$A$3*2))),1),ROUND(MIN(1,IF(Input!$A$11="Weekly",FL91/(Formulas!$A$3*1),FL91/(Formulas!$A$3*2))),1)*$C91))</f>
        <v>0</v>
      </c>
      <c r="FO91" s="79"/>
      <c r="FP91" s="77"/>
      <c r="FQ91" s="77"/>
      <c r="FR91" s="80">
        <f>IF($C91="",ROUND(MIN(1,IF(Input!$A$11="Weekly",FP91/(Formulas!$A$3*1),FP91/(Formulas!$A$3*2))),1),IF(TEXT(ISNUMBER($C91),"#####")="False",ROUND(MIN(1,IF(Input!$A$11="Weekly",FP91/(Formulas!$A$3*1),FP91/(Formulas!$A$3*2))),1),ROUND(MIN(1,IF(Input!$A$11="Weekly",FP91/(Formulas!$A$3*1),FP91/(Formulas!$A$3*2))),1)*$C91))</f>
        <v>0</v>
      </c>
      <c r="FS91" s="79"/>
      <c r="FT91" s="77"/>
      <c r="FU91" s="77"/>
      <c r="FV91" s="80">
        <f>IF($C91="",ROUND(MIN(1,IF(Input!$A$11="Weekly",FT91/(Formulas!$A$3*1),FT91/(Formulas!$A$3*2))),1),IF(TEXT(ISNUMBER($C91),"#####")="False",ROUND(MIN(1,IF(Input!$A$11="Weekly",FT91/(Formulas!$A$3*1),FT91/(Formulas!$A$3*2))),1),ROUND(MIN(1,IF(Input!$A$11="Weekly",FT91/(Formulas!$A$3*1),FT91/(Formulas!$A$3*2))),1)*$C91))</f>
        <v>0</v>
      </c>
      <c r="FW91" s="79"/>
      <c r="FX91" s="77"/>
      <c r="FY91" s="77"/>
      <c r="FZ91" s="80">
        <f>IF($C91="",ROUND(MIN(1,IF(Input!$A$11="Weekly",FX91/(Formulas!$A$3*1),FX91/(Formulas!$A$3*2))),1),IF(TEXT(ISNUMBER($C91),"#####")="False",ROUND(MIN(1,IF(Input!$A$11="Weekly",FX91/(Formulas!$A$3*1),FX91/(Formulas!$A$3*2))),1),ROUND(MIN(1,IF(Input!$A$11="Weekly",FX91/(Formulas!$A$3*1),FX91/(Formulas!$A$3*2))),1)*$C91))</f>
        <v>0</v>
      </c>
      <c r="GA91" s="79"/>
      <c r="GB91" s="77"/>
      <c r="GC91" s="77"/>
      <c r="GD91" s="80">
        <f>IF($C91="",ROUND(MIN(1,IF(Input!$A$11="Weekly",GB91/(Formulas!$A$3*1),GB91/(Formulas!$A$3*2))),1),IF(TEXT(ISNUMBER($C91),"#####")="False",ROUND(MIN(1,IF(Input!$A$11="Weekly",GB91/(Formulas!$A$3*1),GB91/(Formulas!$A$3*2))),1),ROUND(MIN(1,IF(Input!$A$11="Weekly",GB91/(Formulas!$A$3*1),GB91/(Formulas!$A$3*2))),1)*$C91))</f>
        <v>0</v>
      </c>
      <c r="GE91" s="79"/>
      <c r="GF91" s="77"/>
      <c r="GG91" s="77"/>
      <c r="GH91" s="80">
        <f>IF($C91="",ROUND(MIN(1,IF(Input!$A$11="Weekly",GF91/(Formulas!$A$3*1),GF91/(Formulas!$A$3*2))),1),IF(TEXT(ISNUMBER($C91),"#####")="False",ROUND(MIN(1,IF(Input!$A$11="Weekly",GF91/(Formulas!$A$3*1),GF91/(Formulas!$A$3*2))),1),ROUND(MIN(1,IF(Input!$A$11="Weekly",GF91/(Formulas!$A$3*1),GF91/(Formulas!$A$3*2))),1)*$C91))</f>
        <v>0</v>
      </c>
      <c r="GI91" s="79"/>
      <c r="GJ91" s="77"/>
      <c r="GK91" s="77"/>
      <c r="GL91" s="80">
        <f>IF($C91="",ROUND(MIN(1,IF(Input!$A$11="Weekly",GJ91/(Formulas!$A$3*1),GJ91/(Formulas!$A$3*2))),1),IF(TEXT(ISNUMBER($C91),"#####")="False",ROUND(MIN(1,IF(Input!$A$11="Weekly",GJ91/(Formulas!$A$3*1),GJ91/(Formulas!$A$3*2))),1),ROUND(MIN(1,IF(Input!$A$11="Weekly",GJ91/(Formulas!$A$3*1),GJ91/(Formulas!$A$3*2))),1)*$C91))</f>
        <v>0</v>
      </c>
      <c r="GM91" s="79"/>
      <c r="GN91" s="77"/>
      <c r="GO91" s="77"/>
      <c r="GP91" s="80">
        <f>IF($C91="",ROUND(MIN(1,IF(Input!$A$11="Weekly",GN91/(Formulas!$A$3*1),GN91/(Formulas!$A$3*2))),1),IF(TEXT(ISNUMBER($C91),"#####")="False",ROUND(MIN(1,IF(Input!$A$11="Weekly",GN91/(Formulas!$A$3*1),GN91/(Formulas!$A$3*2))),1),ROUND(MIN(1,IF(Input!$A$11="Weekly",GN91/(Formulas!$A$3*1),GN91/(Formulas!$A$3*2))),1)*$C91))</f>
        <v>0</v>
      </c>
      <c r="GQ91" s="79"/>
      <c r="GR91" s="77"/>
      <c r="GS91" s="77"/>
      <c r="GT91" s="80">
        <f>IF($C91="",ROUND(MIN(1,IF(Input!$A$11="Weekly",GR91/(Formulas!$A$3*1),GR91/(Formulas!$A$3*2))),1),IF(TEXT(ISNUMBER($C91),"#####")="False",ROUND(MIN(1,IF(Input!$A$11="Weekly",GR91/(Formulas!$A$3*1),GR91/(Formulas!$A$3*2))),1),ROUND(MIN(1,IF(Input!$A$11="Weekly",GR91/(Formulas!$A$3*1),GR91/(Formulas!$A$3*2))),1)*$C91))</f>
        <v>0</v>
      </c>
      <c r="GU91" s="79"/>
      <c r="GV91" s="77"/>
      <c r="GW91" s="77"/>
      <c r="GX91" s="80">
        <f>IF($C91="",ROUND(MIN(1,IF(Input!$A$11="Weekly",GV91/(Formulas!$A$3*1),GV91/(Formulas!$A$3*2))),1),IF(TEXT(ISNUMBER($C91),"#####")="False",ROUND(MIN(1,IF(Input!$A$11="Weekly",GV91/(Formulas!$A$3*1),GV91/(Formulas!$A$3*2))),1),ROUND(MIN(1,IF(Input!$A$11="Weekly",GV91/(Formulas!$A$3*1),GV91/(Formulas!$A$3*2))),1)*$C91))</f>
        <v>0</v>
      </c>
      <c r="GY91" s="79"/>
      <c r="GZ91" s="77"/>
      <c r="HA91" s="77"/>
      <c r="HB91" s="80">
        <f>IF($C91="",ROUND(MIN(1,IF(Input!$A$11="Weekly",GZ91/(Formulas!$A$3*1),GZ91/(Formulas!$A$3*2))),1),IF(TEXT(ISNUMBER($C91),"#####")="False",ROUND(MIN(1,IF(Input!$A$11="Weekly",GZ91/(Formulas!$A$3*1),GZ91/(Formulas!$A$3*2))),1),ROUND(MIN(1,IF(Input!$A$11="Weekly",GZ91/(Formulas!$A$3*1),GZ91/(Formulas!$A$3*2))),1)*$C91))</f>
        <v>0</v>
      </c>
      <c r="HC91" s="79"/>
      <c r="HD91" s="77"/>
      <c r="HE91" s="77"/>
      <c r="HF91" s="80">
        <f>IF($C91="",ROUND(MIN(1,IF(Input!$A$11="Weekly",HD91/(Formulas!$A$3*1),HD91/(Formulas!$A$3*2))),1),IF(TEXT(ISNUMBER($C91),"#####")="False",ROUND(MIN(1,IF(Input!$A$11="Weekly",HD91/(Formulas!$A$3*1),HD91/(Formulas!$A$3*2))),1),ROUND(MIN(1,IF(Input!$A$11="Weekly",HD91/(Formulas!$A$3*1),HD91/(Formulas!$A$3*2))),1)*$C91))</f>
        <v>0</v>
      </c>
      <c r="HG91" s="79"/>
      <c r="HH91" s="35"/>
      <c r="HI91" s="35">
        <f t="shared" si="114"/>
        <v>0</v>
      </c>
      <c r="HJ91" s="35"/>
      <c r="HK91" s="35">
        <f t="shared" si="115"/>
        <v>0</v>
      </c>
      <c r="HL91" s="35"/>
      <c r="HM91" s="35">
        <f t="shared" si="116"/>
        <v>0</v>
      </c>
      <c r="HN91" s="35"/>
      <c r="HO91" s="35">
        <f t="shared" si="117"/>
        <v>0</v>
      </c>
      <c r="HP91" s="35"/>
      <c r="HQ91" s="35"/>
      <c r="HR91" s="35"/>
      <c r="HS91" s="35"/>
      <c r="HT91" s="35"/>
    </row>
    <row r="92" spans="1:228" x14ac:dyDescent="0.25">
      <c r="B92" s="74"/>
      <c r="D92" s="77"/>
      <c r="E92" s="77"/>
      <c r="F92" s="80">
        <f>IF($C92="",ROUND(MIN(1,IF(Input!$A$11="Weekly",D92/(Formulas!$A$3*1),D92/(Formulas!$A$3*2))),1),IF(TEXT(ISNUMBER($C92),"#####")="False",ROUND(MIN(1,IF(Input!$A$11="Weekly",D92/(Formulas!$A$3*1),D92/(Formulas!$A$3*2))),1),ROUND(MIN(1,IF(Input!$A$11="Weekly",D92/(Formulas!$A$3*1),D92/(Formulas!$A$3*2))),1)*$C92))</f>
        <v>0</v>
      </c>
      <c r="G92" s="101"/>
      <c r="H92" s="77"/>
      <c r="I92" s="77"/>
      <c r="J92" s="80">
        <f>IF($C92="",ROUND(MIN(1,IF(Input!$A$11="Weekly",H92/(Formulas!$A$3*1),H92/(Formulas!$A$3*2))),1),IF(TEXT(ISNUMBER($C92),"#####")="False",ROUND(MIN(1,IF(Input!$A$11="Weekly",H92/(Formulas!$A$3*1),H92/(Formulas!$A$3*2))),1),ROUND(MIN(1,IF(Input!$A$11="Weekly",H92/(Formulas!$A$3*1),H92/(Formulas!$A$3*2))),1)*$C92))</f>
        <v>0</v>
      </c>
      <c r="K92" s="101"/>
      <c r="L92" s="77"/>
      <c r="M92" s="77"/>
      <c r="N92" s="80">
        <f>IF($C92="",ROUND(MIN(1,IF(Input!$A$11="Weekly",L92/(Formulas!$A$3*1),L92/(Formulas!$A$3*2))),1),IF(TEXT(ISNUMBER($C92),"#####")="False",ROUND(MIN(1,IF(Input!$A$11="Weekly",L92/(Formulas!$A$3*1),L92/(Formulas!$A$3*2))),1),ROUND(MIN(1,IF(Input!$A$11="Weekly",L92/(Formulas!$A$3*1),L92/(Formulas!$A$3*2))),1)*$C92))</f>
        <v>0</v>
      </c>
      <c r="O92" s="101"/>
      <c r="P92" s="77"/>
      <c r="Q92" s="77"/>
      <c r="R92" s="80">
        <f>IF($C92="",ROUND(MIN(1,IF(Input!$A$11="Weekly",P92/(Formulas!$A$3*1),P92/(Formulas!$A$3*2))),1),IF(TEXT(ISNUMBER($C92),"#####")="False",ROUND(MIN(1,IF(Input!$A$11="Weekly",P92/(Formulas!$A$3*1),P92/(Formulas!$A$3*2))),1),ROUND(MIN(1,IF(Input!$A$11="Weekly",P92/(Formulas!$A$3*1),P92/(Formulas!$A$3*2))),1)*$C92))</f>
        <v>0</v>
      </c>
      <c r="S92" s="101"/>
      <c r="T92" s="77"/>
      <c r="U92" s="77"/>
      <c r="V92" s="80">
        <f>IF($C92="",ROUND(MIN(1,IF(Input!$A$11="Weekly",T92/(Formulas!$A$3*1),T92/(Formulas!$A$3*2))),1),IF(TEXT(ISNUMBER($C92),"#####")="False",ROUND(MIN(1,IF(Input!$A$11="Weekly",T92/(Formulas!$A$3*1),T92/(Formulas!$A$3*2))),1),ROUND(MIN(1,IF(Input!$A$11="Weekly",T92/(Formulas!$A$3*1),T92/(Formulas!$A$3*2))),1)*$C92))</f>
        <v>0</v>
      </c>
      <c r="W92" s="79"/>
      <c r="X92" s="77"/>
      <c r="Y92" s="77"/>
      <c r="Z92" s="80">
        <f>IF($C92="",ROUND(MIN(1,IF(Input!$A$11="Weekly",X92/(Formulas!$A$3*1),X92/(Formulas!$A$3*2))),1),IF(TEXT(ISNUMBER($C92),"#####")="False",ROUND(MIN(1,IF(Input!$A$11="Weekly",X92/(Formulas!$A$3*1),X92/(Formulas!$A$3*2))),1),ROUND(MIN(1,IF(Input!$A$11="Weekly",X92/(Formulas!$A$3*1),X92/(Formulas!$A$3*2))),1)*$C92))</f>
        <v>0</v>
      </c>
      <c r="AA92" s="101"/>
      <c r="AB92" s="77"/>
      <c r="AC92" s="77"/>
      <c r="AD92" s="80">
        <f>IF($C92="",ROUND(MIN(1,IF(Input!$A$11="Weekly",AB92/(Formulas!$A$3*1),AB92/(Formulas!$A$3*2))),1),IF(TEXT(ISNUMBER($C92),"#####")="False",ROUND(MIN(1,IF(Input!$A$11="Weekly",AB92/(Formulas!$A$3*1),AB92/(Formulas!$A$3*2))),1),ROUND(MIN(1,IF(Input!$A$11="Weekly",AB92/(Formulas!$A$3*1),AB92/(Formulas!$A$3*2))),1)*$C92))</f>
        <v>0</v>
      </c>
      <c r="AE92" s="101"/>
      <c r="AF92" s="77"/>
      <c r="AG92" s="77"/>
      <c r="AH92" s="80">
        <f>IF($C92="",ROUND(MIN(1,IF(Input!$A$11="Weekly",AF92/(Formulas!$A$3*1),AF92/(Formulas!$A$3*2))),1),IF(TEXT(ISNUMBER($C92),"#####")="False",ROUND(MIN(1,IF(Input!$A$11="Weekly",AF92/(Formulas!$A$3*1),AF92/(Formulas!$A$3*2))),1),ROUND(MIN(1,IF(Input!$A$11="Weekly",AF92/(Formulas!$A$3*1),AF92/(Formulas!$A$3*2))),1)*$C92))</f>
        <v>0</v>
      </c>
      <c r="AI92" s="101"/>
      <c r="AJ92" s="77"/>
      <c r="AK92" s="77"/>
      <c r="AL92" s="80">
        <f>IF($C92="",ROUND(MIN(1,IF(Input!$A$11="Weekly",AJ92/(Formulas!$A$3*1),AJ92/(Formulas!$A$3*2))),1),IF(TEXT(ISNUMBER($C92),"#####")="False",ROUND(MIN(1,IF(Input!$A$11="Weekly",AJ92/(Formulas!$A$3*1),AJ92/(Formulas!$A$3*2))),1),ROUND(MIN(1,IF(Input!$A$11="Weekly",AJ92/(Formulas!$A$3*1),AJ92/(Formulas!$A$3*2))),1)*$C92))</f>
        <v>0</v>
      </c>
      <c r="AM92" s="79"/>
      <c r="AN92" s="77"/>
      <c r="AO92" s="77"/>
      <c r="AP92" s="80">
        <f>IF($C92="",ROUND(MIN(1,IF(Input!$A$11="Weekly",AN92/(Formulas!$A$3*1),AN92/(Formulas!$A$3*2))),1),IF(TEXT(ISNUMBER($C92),"#####")="False",ROUND(MIN(1,IF(Input!$A$11="Weekly",AN92/(Formulas!$A$3*1),AN92/(Formulas!$A$3*2))),1),ROUND(MIN(1,IF(Input!$A$11="Weekly",AN92/(Formulas!$A$3*1),AN92/(Formulas!$A$3*2))),1)*$C92))</f>
        <v>0</v>
      </c>
      <c r="AQ92" s="79"/>
      <c r="AR92" s="77"/>
      <c r="AS92" s="77"/>
      <c r="AT92" s="80">
        <f>IF($C92="",ROUND(MIN(1,IF(Input!$A$11="Weekly",AR92/(Formulas!$A$3*1),AR92/(Formulas!$A$3*2))),1),IF(TEXT(ISNUMBER($C92),"#####")="False",ROUND(MIN(1,IF(Input!$A$11="Weekly",AR92/(Formulas!$A$3*1),AR92/(Formulas!$A$3*2))),1),ROUND(MIN(1,IF(Input!$A$11="Weekly",AR92/(Formulas!$A$3*1),AR92/(Formulas!$A$3*2))),1)*$C92))</f>
        <v>0</v>
      </c>
      <c r="AU92" s="79"/>
      <c r="AV92" s="77"/>
      <c r="AW92" s="77"/>
      <c r="AX92" s="80">
        <f>IF($C92="",ROUND(MIN(1,IF(Input!$A$11="Weekly",AV92/(Formulas!$A$3*1),AV92/(Formulas!$A$3*2))),1),IF(TEXT(ISNUMBER($C92),"#####")="False",ROUND(MIN(1,IF(Input!$A$11="Weekly",AV92/(Formulas!$A$3*1),AV92/(Formulas!$A$3*2))),1),ROUND(MIN(1,IF(Input!$A$11="Weekly",AV92/(Formulas!$A$3*1),AV92/(Formulas!$A$3*2))),1)*$C92))</f>
        <v>0</v>
      </c>
      <c r="AY92" s="79"/>
      <c r="AZ92" s="77"/>
      <c r="BA92" s="77"/>
      <c r="BB92" s="80">
        <f>IF($C92="",ROUND(MIN(1,IF(Input!$A$11="Weekly",AZ92/(Formulas!$A$3*1),AZ92/(Formulas!$A$3*2))),1),IF(TEXT(ISNUMBER($C92),"#####")="False",ROUND(MIN(1,IF(Input!$A$11="Weekly",AZ92/(Formulas!$A$3*1),AZ92/(Formulas!$A$3*2))),1),ROUND(MIN(1,IF(Input!$A$11="Weekly",AZ92/(Formulas!$A$3*1),AZ92/(Formulas!$A$3*2))),1)*$C92))</f>
        <v>0</v>
      </c>
      <c r="BC92" s="79"/>
      <c r="BD92" s="77"/>
      <c r="BE92" s="77"/>
      <c r="BF92" s="80">
        <f>IF($C92="",ROUND(MIN(1,IF(Input!$A$11="Weekly",BD92/(Formulas!$A$3*1),BD92/(Formulas!$A$3*2))),1),IF(TEXT(ISNUMBER($C92),"#####")="False",ROUND(MIN(1,IF(Input!$A$11="Weekly",BD92/(Formulas!$A$3*1),BD92/(Formulas!$A$3*2))),1),ROUND(MIN(1,IF(Input!$A$11="Weekly",BD92/(Formulas!$A$3*1),BD92/(Formulas!$A$3*2))),1)*$C92))</f>
        <v>0</v>
      </c>
      <c r="BG92" s="79"/>
      <c r="BH92" s="77"/>
      <c r="BI92" s="77"/>
      <c r="BJ92" s="80">
        <f>IF($C92="",ROUND(MIN(1,IF(Input!$A$11="Weekly",BH92/(Formulas!$A$3*1),BH92/(Formulas!$A$3*2))),1),IF(TEXT(ISNUMBER($C92),"#####")="False",ROUND(MIN(1,IF(Input!$A$11="Weekly",BH92/(Formulas!$A$3*1),BH92/(Formulas!$A$3*2))),1),ROUND(MIN(1,IF(Input!$A$11="Weekly",BH92/(Formulas!$A$3*1),BH92/(Formulas!$A$3*2))),1)*$C92))</f>
        <v>0</v>
      </c>
      <c r="BK92" s="79"/>
      <c r="BL92" s="77"/>
      <c r="BM92" s="77"/>
      <c r="BN92" s="80">
        <f>IF($C92="",ROUND(MIN(1,IF(Input!$A$11="Weekly",BL92/(Formulas!$A$3*1),BL92/(Formulas!$A$3*2))),1),IF(TEXT(ISNUMBER($C92),"#####")="False",ROUND(MIN(1,IF(Input!$A$11="Weekly",BL92/(Formulas!$A$3*1),BL92/(Formulas!$A$3*2))),1),ROUND(MIN(1,IF(Input!$A$11="Weekly",BL92/(Formulas!$A$3*1),BL92/(Formulas!$A$3*2))),1)*$C92))</f>
        <v>0</v>
      </c>
      <c r="BO92" s="79"/>
      <c r="BP92" s="77"/>
      <c r="BQ92" s="77"/>
      <c r="BR92" s="80">
        <f>IF($C92="",ROUND(MIN(1,IF(Input!$A$11="Weekly",BP92/(Formulas!$A$3*1),BP92/(Formulas!$A$3*2))),1),IF(TEXT(ISNUMBER($C92),"#####")="False",ROUND(MIN(1,IF(Input!$A$11="Weekly",BP92/(Formulas!$A$3*1),BP92/(Formulas!$A$3*2))),1),ROUND(MIN(1,IF(Input!$A$11="Weekly",BP92/(Formulas!$A$3*1),BP92/(Formulas!$A$3*2))),1)*$C92))</f>
        <v>0</v>
      </c>
      <c r="BS92" s="79"/>
      <c r="BT92" s="77"/>
      <c r="BU92" s="77"/>
      <c r="BV92" s="80">
        <f>IF($C92="",ROUND(MIN(1,IF(Input!$A$11="Weekly",BT92/(Formulas!$A$3*1),BT92/(Formulas!$A$3*2))),1),IF(TEXT(ISNUMBER($C92),"#####")="False",ROUND(MIN(1,IF(Input!$A$11="Weekly",BT92/(Formulas!$A$3*1),BT92/(Formulas!$A$3*2))),1),ROUND(MIN(1,IF(Input!$A$11="Weekly",BT92/(Formulas!$A$3*1),BT92/(Formulas!$A$3*2))),1)*$C92))</f>
        <v>0</v>
      </c>
      <c r="BW92" s="79"/>
      <c r="BX92" s="77"/>
      <c r="BY92" s="77"/>
      <c r="BZ92" s="80">
        <f>IF($C92="",ROUND(MIN(1,IF(Input!$A$11="Weekly",BX92/(Formulas!$A$3*1),BX92/(Formulas!$A$3*2))),1),IF(TEXT(ISNUMBER($C92),"#####")="False",ROUND(MIN(1,IF(Input!$A$11="Weekly",BX92/(Formulas!$A$3*1),BX92/(Formulas!$A$3*2))),1),ROUND(MIN(1,IF(Input!$A$11="Weekly",BX92/(Formulas!$A$3*1),BX92/(Formulas!$A$3*2))),1)*$C92))</f>
        <v>0</v>
      </c>
      <c r="CA92" s="79"/>
      <c r="CB92" s="77"/>
      <c r="CC92" s="77"/>
      <c r="CD92" s="80">
        <f>IF($C92="",ROUND(MIN(1,IF(Input!$A$11="Weekly",CB92/(Formulas!$A$3*1),CB92/(Formulas!$A$3*2))),1),IF(TEXT(ISNUMBER($C92),"#####")="False",ROUND(MIN(1,IF(Input!$A$11="Weekly",CB92/(Formulas!$A$3*1),CB92/(Formulas!$A$3*2))),1),ROUND(MIN(1,IF(Input!$A$11="Weekly",CB92/(Formulas!$A$3*1),CB92/(Formulas!$A$3*2))),1)*$C92))</f>
        <v>0</v>
      </c>
      <c r="CE92" s="79"/>
      <c r="CF92" s="77"/>
      <c r="CG92" s="77"/>
      <c r="CH92" s="80">
        <f>IF($C92="",ROUND(MIN(1,IF(Input!$A$11="Weekly",CF92/(Formulas!$A$3*1),CF92/(Formulas!$A$3*2))),1),IF(TEXT(ISNUMBER($C92),"#####")="False",ROUND(MIN(1,IF(Input!$A$11="Weekly",CF92/(Formulas!$A$3*1),CF92/(Formulas!$A$3*2))),1),ROUND(MIN(1,IF(Input!$A$11="Weekly",CF92/(Formulas!$A$3*1),CF92/(Formulas!$A$3*2))),1)*$C92))</f>
        <v>0</v>
      </c>
      <c r="CI92" s="79"/>
      <c r="CJ92" s="77"/>
      <c r="CK92" s="77"/>
      <c r="CL92" s="80">
        <f>IF($C92="",ROUND(MIN(1,IF(Input!$A$11="Weekly",CJ92/(Formulas!$A$3*1),CJ92/(Formulas!$A$3*2))),1),IF(TEXT(ISNUMBER($C92),"#####")="False",ROUND(MIN(1,IF(Input!$A$11="Weekly",CJ92/(Formulas!$A$3*1),CJ92/(Formulas!$A$3*2))),1),ROUND(MIN(1,IF(Input!$A$11="Weekly",CJ92/(Formulas!$A$3*1),CJ92/(Formulas!$A$3*2))),1)*$C92))</f>
        <v>0</v>
      </c>
      <c r="CM92" s="79"/>
      <c r="CN92" s="77"/>
      <c r="CO92" s="77"/>
      <c r="CP92" s="80">
        <f>IF($C92="",ROUND(MIN(1,IF(Input!$A$11="Weekly",CN92/(Formulas!$A$3*1),CN92/(Formulas!$A$3*2))),1),IF(TEXT(ISNUMBER($C92),"#####")="False",ROUND(MIN(1,IF(Input!$A$11="Weekly",CN92/(Formulas!$A$3*1),CN92/(Formulas!$A$3*2))),1),ROUND(MIN(1,IF(Input!$A$11="Weekly",CN92/(Formulas!$A$3*1),CN92/(Formulas!$A$3*2))),1)*$C92))</f>
        <v>0</v>
      </c>
      <c r="CQ92" s="79"/>
      <c r="CR92" s="77"/>
      <c r="CS92" s="77"/>
      <c r="CT92" s="80">
        <f>IF($C92="",ROUND(MIN(1,IF(Input!$A$11="Weekly",CR92/(Formulas!$A$3*1),CR92/(Formulas!$A$3*2))),1),IF(TEXT(ISNUMBER($C92),"#####")="False",ROUND(MIN(1,IF(Input!$A$11="Weekly",CR92/(Formulas!$A$3*1),CR92/(Formulas!$A$3*2))),1),ROUND(MIN(1,IF(Input!$A$11="Weekly",CR92/(Formulas!$A$3*1),CR92/(Formulas!$A$3*2))),1)*$C92))</f>
        <v>0</v>
      </c>
      <c r="CU92" s="79"/>
      <c r="CV92" s="77"/>
      <c r="CW92" s="77"/>
      <c r="CX92" s="80">
        <f>IF($C92="",ROUND(MIN(1,IF(Input!$A$11="Weekly",CV92/(Formulas!$A$3*1),CV92/(Formulas!$A$3*2))),1),IF(TEXT(ISNUMBER($C92),"#####")="False",ROUND(MIN(1,IF(Input!$A$11="Weekly",CV92/(Formulas!$A$3*1),CV92/(Formulas!$A$3*2))),1),ROUND(MIN(1,IF(Input!$A$11="Weekly",CV92/(Formulas!$A$3*1),CV92/(Formulas!$A$3*2))),1)*$C92))</f>
        <v>0</v>
      </c>
      <c r="CY92" s="79"/>
      <c r="CZ92" s="77"/>
      <c r="DA92" s="77"/>
      <c r="DB92" s="80">
        <f>IF($C92="",ROUND(MIN(1,IF(Input!$A$11="Weekly",CZ92/(Formulas!$A$3*1),CZ92/(Formulas!$A$3*2))),1),IF(TEXT(ISNUMBER($C92),"#####")="False",ROUND(MIN(1,IF(Input!$A$11="Weekly",CZ92/(Formulas!$A$3*1),CZ92/(Formulas!$A$3*2))),1),ROUND(MIN(1,IF(Input!$A$11="Weekly",CZ92/(Formulas!$A$3*1),CZ92/(Formulas!$A$3*2))),1)*$C92))</f>
        <v>0</v>
      </c>
      <c r="DC92" s="79"/>
      <c r="DD92" s="77"/>
      <c r="DE92" s="77"/>
      <c r="DF92" s="80">
        <f>IF($C92="",ROUND(MIN(1,IF(Input!$A$11="Weekly",DD92/(Formulas!$A$3*1),DD92/(Formulas!$A$3*2))),1),IF(TEXT(ISNUMBER($C92),"#####")="False",ROUND(MIN(1,IF(Input!$A$11="Weekly",DD92/(Formulas!$A$3*1),DD92/(Formulas!$A$3*2))),1),ROUND(MIN(1,IF(Input!$A$11="Weekly",DD92/(Formulas!$A$3*1),DD92/(Formulas!$A$3*2))),1)*$C92))</f>
        <v>0</v>
      </c>
      <c r="DG92" s="79"/>
      <c r="DH92" s="77"/>
      <c r="DI92" s="77"/>
      <c r="DJ92" s="80">
        <f>IF($C92="",ROUND(MIN(1,IF(Input!$A$11="Weekly",DH92/(Formulas!$A$3*1),DH92/(Formulas!$A$3*2))),1),IF(TEXT(ISNUMBER($C92),"#####")="False",ROUND(MIN(1,IF(Input!$A$11="Weekly",DH92/(Formulas!$A$3*1),DH92/(Formulas!$A$3*2))),1),ROUND(MIN(1,IF(Input!$A$11="Weekly",DH92/(Formulas!$A$3*1),DH92/(Formulas!$A$3*2))),1)*$C92))</f>
        <v>0</v>
      </c>
      <c r="DK92" s="79"/>
      <c r="DL92" s="77"/>
      <c r="DM92" s="77"/>
      <c r="DN92" s="80">
        <f>IF($C92="",ROUND(MIN(1,IF(Input!$A$11="Weekly",DL92/(Formulas!$A$3*1),DL92/(Formulas!$A$3*2))),1),IF(TEXT(ISNUMBER($C92),"#####")="False",ROUND(MIN(1,IF(Input!$A$11="Weekly",DL92/(Formulas!$A$3*1),DL92/(Formulas!$A$3*2))),1),ROUND(MIN(1,IF(Input!$A$11="Weekly",DL92/(Formulas!$A$3*1),DL92/(Formulas!$A$3*2))),1)*$C92))</f>
        <v>0</v>
      </c>
      <c r="DO92" s="79"/>
      <c r="DP92" s="77"/>
      <c r="DQ92" s="77"/>
      <c r="DR92" s="80">
        <f>IF($C92="",ROUND(MIN(1,IF(Input!$A$11="Weekly",DP92/(Formulas!$A$3*1),DP92/(Formulas!$A$3*2))),1),IF(TEXT(ISNUMBER($C92),"#####")="False",ROUND(MIN(1,IF(Input!$A$11="Weekly",DP92/(Formulas!$A$3*1),DP92/(Formulas!$A$3*2))),1),ROUND(MIN(1,IF(Input!$A$11="Weekly",DP92/(Formulas!$A$3*1),DP92/(Formulas!$A$3*2))),1)*$C92))</f>
        <v>0</v>
      </c>
      <c r="DS92" s="79"/>
      <c r="DT92" s="77"/>
      <c r="DU92" s="77"/>
      <c r="DV92" s="80">
        <f>IF($C92="",ROUND(MIN(1,IF(Input!$A$11="Weekly",DT92/(Formulas!$A$3*1),DT92/(Formulas!$A$3*2))),1),IF(TEXT(ISNUMBER($C92),"#####")="False",ROUND(MIN(1,IF(Input!$A$11="Weekly",DT92/(Formulas!$A$3*1),DT92/(Formulas!$A$3*2))),1),ROUND(MIN(1,IF(Input!$A$11="Weekly",DT92/(Formulas!$A$3*1),DT92/(Formulas!$A$3*2))),1)*$C92))</f>
        <v>0</v>
      </c>
      <c r="DW92" s="79"/>
      <c r="DX92" s="77"/>
      <c r="DY92" s="77"/>
      <c r="DZ92" s="80">
        <f>IF($C92="",ROUND(MIN(1,IF(Input!$A$11="Weekly",DX92/(Formulas!$A$3*1),DX92/(Formulas!$A$3*2))),1),IF(TEXT(ISNUMBER($C92),"#####")="False",ROUND(MIN(1,IF(Input!$A$11="Weekly",DX92/(Formulas!$A$3*1),DX92/(Formulas!$A$3*2))),1),ROUND(MIN(1,IF(Input!$A$11="Weekly",DX92/(Formulas!$A$3*1),DX92/(Formulas!$A$3*2))),1)*$C92))</f>
        <v>0</v>
      </c>
      <c r="EA92" s="79"/>
      <c r="EB92" s="77"/>
      <c r="EC92" s="77"/>
      <c r="ED92" s="80">
        <f>IF($C92="",ROUND(MIN(1,IF(Input!$A$11="Weekly",EB92/(Formulas!$A$3*1),EB92/(Formulas!$A$3*2))),1),IF(TEXT(ISNUMBER($C92),"#####")="False",ROUND(MIN(1,IF(Input!$A$11="Weekly",EB92/(Formulas!$A$3*1),EB92/(Formulas!$A$3*2))),1),ROUND(MIN(1,IF(Input!$A$11="Weekly",EB92/(Formulas!$A$3*1),EB92/(Formulas!$A$3*2))),1)*$C92))</f>
        <v>0</v>
      </c>
      <c r="EE92" s="79"/>
      <c r="EF92" s="77"/>
      <c r="EG92" s="77"/>
      <c r="EH92" s="80">
        <f>IF($C92="",ROUND(MIN(1,IF(Input!$A$11="Weekly",EF92/(Formulas!$A$3*1),EF92/(Formulas!$A$3*2))),1),IF(TEXT(ISNUMBER($C92),"#####")="False",ROUND(MIN(1,IF(Input!$A$11="Weekly",EF92/(Formulas!$A$3*1),EF92/(Formulas!$A$3*2))),1),ROUND(MIN(1,IF(Input!$A$11="Weekly",EF92/(Formulas!$A$3*1),EF92/(Formulas!$A$3*2))),1)*$C92))</f>
        <v>0</v>
      </c>
      <c r="EI92" s="79"/>
      <c r="EJ92" s="77"/>
      <c r="EK92" s="77"/>
      <c r="EL92" s="80">
        <f>IF($C92="",ROUND(MIN(1,IF(Input!$A$11="Weekly",EJ92/(Formulas!$A$3*1),EJ92/(Formulas!$A$3*2))),1),IF(TEXT(ISNUMBER($C92),"#####")="False",ROUND(MIN(1,IF(Input!$A$11="Weekly",EJ92/(Formulas!$A$3*1),EJ92/(Formulas!$A$3*2))),1),ROUND(MIN(1,IF(Input!$A$11="Weekly",EJ92/(Formulas!$A$3*1),EJ92/(Formulas!$A$3*2))),1)*$C92))</f>
        <v>0</v>
      </c>
      <c r="EM92" s="79"/>
      <c r="EN92" s="77"/>
      <c r="EO92" s="77"/>
      <c r="EP92" s="80">
        <f>IF($C92="",ROUND(MIN(1,IF(Input!$A$11="Weekly",EN92/(Formulas!$A$3*1),EN92/(Formulas!$A$3*2))),1),IF(TEXT(ISNUMBER($C92),"#####")="False",ROUND(MIN(1,IF(Input!$A$11="Weekly",EN92/(Formulas!$A$3*1),EN92/(Formulas!$A$3*2))),1),ROUND(MIN(1,IF(Input!$A$11="Weekly",EN92/(Formulas!$A$3*1),EN92/(Formulas!$A$3*2))),1)*$C92))</f>
        <v>0</v>
      </c>
      <c r="EQ92" s="79"/>
      <c r="ER92" s="77"/>
      <c r="ES92" s="77"/>
      <c r="ET92" s="80">
        <f>IF($C92="",ROUND(MIN(1,IF(Input!$A$11="Weekly",ER92/(Formulas!$A$3*1),ER92/(Formulas!$A$3*2))),1),IF(TEXT(ISNUMBER($C92),"#####")="False",ROUND(MIN(1,IF(Input!$A$11="Weekly",ER92/(Formulas!$A$3*1),ER92/(Formulas!$A$3*2))),1),ROUND(MIN(1,IF(Input!$A$11="Weekly",ER92/(Formulas!$A$3*1),ER92/(Formulas!$A$3*2))),1)*$C92))</f>
        <v>0</v>
      </c>
      <c r="EU92" s="79"/>
      <c r="EV92" s="77"/>
      <c r="EW92" s="77"/>
      <c r="EX92" s="80">
        <f>IF($C92="",ROUND(MIN(1,IF(Input!$A$11="Weekly",EV92/(Formulas!$A$3*1),EV92/(Formulas!$A$3*2))),1),IF(TEXT(ISNUMBER($C92),"#####")="False",ROUND(MIN(1,IF(Input!$A$11="Weekly",EV92/(Formulas!$A$3*1),EV92/(Formulas!$A$3*2))),1),ROUND(MIN(1,IF(Input!$A$11="Weekly",EV92/(Formulas!$A$3*1),EV92/(Formulas!$A$3*2))),1)*$C92))</f>
        <v>0</v>
      </c>
      <c r="EY92" s="79"/>
      <c r="EZ92" s="77"/>
      <c r="FA92" s="77"/>
      <c r="FB92" s="80">
        <f>IF($C92="",ROUND(MIN(1,IF(Input!$A$11="Weekly",EZ92/(Formulas!$A$3*1),EZ92/(Formulas!$A$3*2))),1),IF(TEXT(ISNUMBER($C92),"#####")="False",ROUND(MIN(1,IF(Input!$A$11="Weekly",EZ92/(Formulas!$A$3*1),EZ92/(Formulas!$A$3*2))),1),ROUND(MIN(1,IF(Input!$A$11="Weekly",EZ92/(Formulas!$A$3*1),EZ92/(Formulas!$A$3*2))),1)*$C92))</f>
        <v>0</v>
      </c>
      <c r="FC92" s="79"/>
      <c r="FD92" s="77"/>
      <c r="FE92" s="77"/>
      <c r="FF92" s="80">
        <f>IF($C92="",ROUND(MIN(1,IF(Input!$A$11="Weekly",FD92/(Formulas!$A$3*1),FD92/(Formulas!$A$3*2))),1),IF(TEXT(ISNUMBER($C92),"#####")="False",ROUND(MIN(1,IF(Input!$A$11="Weekly",FD92/(Formulas!$A$3*1),FD92/(Formulas!$A$3*2))),1),ROUND(MIN(1,IF(Input!$A$11="Weekly",FD92/(Formulas!$A$3*1),FD92/(Formulas!$A$3*2))),1)*$C92))</f>
        <v>0</v>
      </c>
      <c r="FG92" s="79"/>
      <c r="FH92" s="77"/>
      <c r="FI92" s="77"/>
      <c r="FJ92" s="80">
        <f>IF($C92="",ROUND(MIN(1,IF(Input!$A$11="Weekly",FH92/(Formulas!$A$3*1),FH92/(Formulas!$A$3*2))),1),IF(TEXT(ISNUMBER($C92),"#####")="False",ROUND(MIN(1,IF(Input!$A$11="Weekly",FH92/(Formulas!$A$3*1),FH92/(Formulas!$A$3*2))),1),ROUND(MIN(1,IF(Input!$A$11="Weekly",FH92/(Formulas!$A$3*1),FH92/(Formulas!$A$3*2))),1)*$C92))</f>
        <v>0</v>
      </c>
      <c r="FK92" s="79"/>
      <c r="FL92" s="77"/>
      <c r="FM92" s="77"/>
      <c r="FN92" s="80">
        <f>IF($C92="",ROUND(MIN(1,IF(Input!$A$11="Weekly",FL92/(Formulas!$A$3*1),FL92/(Formulas!$A$3*2))),1),IF(TEXT(ISNUMBER($C92),"#####")="False",ROUND(MIN(1,IF(Input!$A$11="Weekly",FL92/(Formulas!$A$3*1),FL92/(Formulas!$A$3*2))),1),ROUND(MIN(1,IF(Input!$A$11="Weekly",FL92/(Formulas!$A$3*1),FL92/(Formulas!$A$3*2))),1)*$C92))</f>
        <v>0</v>
      </c>
      <c r="FO92" s="79"/>
      <c r="FP92" s="77"/>
      <c r="FQ92" s="77"/>
      <c r="FR92" s="80">
        <f>IF($C92="",ROUND(MIN(1,IF(Input!$A$11="Weekly",FP92/(Formulas!$A$3*1),FP92/(Formulas!$A$3*2))),1),IF(TEXT(ISNUMBER($C92),"#####")="False",ROUND(MIN(1,IF(Input!$A$11="Weekly",FP92/(Formulas!$A$3*1),FP92/(Formulas!$A$3*2))),1),ROUND(MIN(1,IF(Input!$A$11="Weekly",FP92/(Formulas!$A$3*1),FP92/(Formulas!$A$3*2))),1)*$C92))</f>
        <v>0</v>
      </c>
      <c r="FS92" s="79"/>
      <c r="FT92" s="77"/>
      <c r="FU92" s="77"/>
      <c r="FV92" s="80">
        <f>IF($C92="",ROUND(MIN(1,IF(Input!$A$11="Weekly",FT92/(Formulas!$A$3*1),FT92/(Formulas!$A$3*2))),1),IF(TEXT(ISNUMBER($C92),"#####")="False",ROUND(MIN(1,IF(Input!$A$11="Weekly",FT92/(Formulas!$A$3*1),FT92/(Formulas!$A$3*2))),1),ROUND(MIN(1,IF(Input!$A$11="Weekly",FT92/(Formulas!$A$3*1),FT92/(Formulas!$A$3*2))),1)*$C92))</f>
        <v>0</v>
      </c>
      <c r="FW92" s="79"/>
      <c r="FX92" s="77"/>
      <c r="FY92" s="77"/>
      <c r="FZ92" s="80">
        <f>IF($C92="",ROUND(MIN(1,IF(Input!$A$11="Weekly",FX92/(Formulas!$A$3*1),FX92/(Formulas!$A$3*2))),1),IF(TEXT(ISNUMBER($C92),"#####")="False",ROUND(MIN(1,IF(Input!$A$11="Weekly",FX92/(Formulas!$A$3*1),FX92/(Formulas!$A$3*2))),1),ROUND(MIN(1,IF(Input!$A$11="Weekly",FX92/(Formulas!$A$3*1),FX92/(Formulas!$A$3*2))),1)*$C92))</f>
        <v>0</v>
      </c>
      <c r="GA92" s="79"/>
      <c r="GB92" s="77"/>
      <c r="GC92" s="77"/>
      <c r="GD92" s="80">
        <f>IF($C92="",ROUND(MIN(1,IF(Input!$A$11="Weekly",GB92/(Formulas!$A$3*1),GB92/(Formulas!$A$3*2))),1),IF(TEXT(ISNUMBER($C92),"#####")="False",ROUND(MIN(1,IF(Input!$A$11="Weekly",GB92/(Formulas!$A$3*1),GB92/(Formulas!$A$3*2))),1),ROUND(MIN(1,IF(Input!$A$11="Weekly",GB92/(Formulas!$A$3*1),GB92/(Formulas!$A$3*2))),1)*$C92))</f>
        <v>0</v>
      </c>
      <c r="GE92" s="79"/>
      <c r="GF92" s="77"/>
      <c r="GG92" s="77"/>
      <c r="GH92" s="80">
        <f>IF($C92="",ROUND(MIN(1,IF(Input!$A$11="Weekly",GF92/(Formulas!$A$3*1),GF92/(Formulas!$A$3*2))),1),IF(TEXT(ISNUMBER($C92),"#####")="False",ROUND(MIN(1,IF(Input!$A$11="Weekly",GF92/(Formulas!$A$3*1),GF92/(Formulas!$A$3*2))),1),ROUND(MIN(1,IF(Input!$A$11="Weekly",GF92/(Formulas!$A$3*1),GF92/(Formulas!$A$3*2))),1)*$C92))</f>
        <v>0</v>
      </c>
      <c r="GI92" s="79"/>
      <c r="GJ92" s="77"/>
      <c r="GK92" s="77"/>
      <c r="GL92" s="80">
        <f>IF($C92="",ROUND(MIN(1,IF(Input!$A$11="Weekly",GJ92/(Formulas!$A$3*1),GJ92/(Formulas!$A$3*2))),1),IF(TEXT(ISNUMBER($C92),"#####")="False",ROUND(MIN(1,IF(Input!$A$11="Weekly",GJ92/(Formulas!$A$3*1),GJ92/(Formulas!$A$3*2))),1),ROUND(MIN(1,IF(Input!$A$11="Weekly",GJ92/(Formulas!$A$3*1),GJ92/(Formulas!$A$3*2))),1)*$C92))</f>
        <v>0</v>
      </c>
      <c r="GM92" s="79"/>
      <c r="GN92" s="77"/>
      <c r="GO92" s="77"/>
      <c r="GP92" s="80">
        <f>IF($C92="",ROUND(MIN(1,IF(Input!$A$11="Weekly",GN92/(Formulas!$A$3*1),GN92/(Formulas!$A$3*2))),1),IF(TEXT(ISNUMBER($C92),"#####")="False",ROUND(MIN(1,IF(Input!$A$11="Weekly",GN92/(Formulas!$A$3*1),GN92/(Formulas!$A$3*2))),1),ROUND(MIN(1,IF(Input!$A$11="Weekly",GN92/(Formulas!$A$3*1),GN92/(Formulas!$A$3*2))),1)*$C92))</f>
        <v>0</v>
      </c>
      <c r="GQ92" s="79"/>
      <c r="GR92" s="77"/>
      <c r="GS92" s="77"/>
      <c r="GT92" s="80">
        <f>IF($C92="",ROUND(MIN(1,IF(Input!$A$11="Weekly",GR92/(Formulas!$A$3*1),GR92/(Formulas!$A$3*2))),1),IF(TEXT(ISNUMBER($C92),"#####")="False",ROUND(MIN(1,IF(Input!$A$11="Weekly",GR92/(Formulas!$A$3*1),GR92/(Formulas!$A$3*2))),1),ROUND(MIN(1,IF(Input!$A$11="Weekly",GR92/(Formulas!$A$3*1),GR92/(Formulas!$A$3*2))),1)*$C92))</f>
        <v>0</v>
      </c>
      <c r="GU92" s="79"/>
      <c r="GV92" s="77"/>
      <c r="GW92" s="77"/>
      <c r="GX92" s="80">
        <f>IF($C92="",ROUND(MIN(1,IF(Input!$A$11="Weekly",GV92/(Formulas!$A$3*1),GV92/(Formulas!$A$3*2))),1),IF(TEXT(ISNUMBER($C92),"#####")="False",ROUND(MIN(1,IF(Input!$A$11="Weekly",GV92/(Formulas!$A$3*1),GV92/(Formulas!$A$3*2))),1),ROUND(MIN(1,IF(Input!$A$11="Weekly",GV92/(Formulas!$A$3*1),GV92/(Formulas!$A$3*2))),1)*$C92))</f>
        <v>0</v>
      </c>
      <c r="GY92" s="79"/>
      <c r="GZ92" s="77"/>
      <c r="HA92" s="77"/>
      <c r="HB92" s="80">
        <f>IF($C92="",ROUND(MIN(1,IF(Input!$A$11="Weekly",GZ92/(Formulas!$A$3*1),GZ92/(Formulas!$A$3*2))),1),IF(TEXT(ISNUMBER($C92),"#####")="False",ROUND(MIN(1,IF(Input!$A$11="Weekly",GZ92/(Formulas!$A$3*1),GZ92/(Formulas!$A$3*2))),1),ROUND(MIN(1,IF(Input!$A$11="Weekly",GZ92/(Formulas!$A$3*1),GZ92/(Formulas!$A$3*2))),1)*$C92))</f>
        <v>0</v>
      </c>
      <c r="HC92" s="79"/>
      <c r="HD92" s="77"/>
      <c r="HE92" s="77"/>
      <c r="HF92" s="80">
        <f>IF($C92="",ROUND(MIN(1,IF(Input!$A$11="Weekly",HD92/(Formulas!$A$3*1),HD92/(Formulas!$A$3*2))),1),IF(TEXT(ISNUMBER($C92),"#####")="False",ROUND(MIN(1,IF(Input!$A$11="Weekly",HD92/(Formulas!$A$3*1),HD92/(Formulas!$A$3*2))),1),ROUND(MIN(1,IF(Input!$A$11="Weekly",HD92/(Formulas!$A$3*1),HD92/(Formulas!$A$3*2))),1)*$C92))</f>
        <v>0</v>
      </c>
      <c r="HG92" s="79"/>
      <c r="HH92" s="35"/>
      <c r="HI92" s="35">
        <f t="shared" si="114"/>
        <v>0</v>
      </c>
      <c r="HJ92" s="35"/>
      <c r="HK92" s="35">
        <f t="shared" si="115"/>
        <v>0</v>
      </c>
      <c r="HL92" s="35"/>
      <c r="HM92" s="35">
        <f t="shared" si="116"/>
        <v>0</v>
      </c>
      <c r="HN92" s="35"/>
      <c r="HO92" s="35">
        <f t="shared" si="117"/>
        <v>0</v>
      </c>
      <c r="HP92" s="35"/>
      <c r="HQ92" s="35"/>
      <c r="HR92" s="35"/>
      <c r="HS92" s="35"/>
      <c r="HT92" s="35"/>
    </row>
    <row r="93" spans="1:228" x14ac:dyDescent="0.25">
      <c r="B93" s="74"/>
      <c r="D93" s="77"/>
      <c r="E93" s="77"/>
      <c r="F93" s="80">
        <f>IF($C93="",ROUND(MIN(1,IF(Input!$A$11="Weekly",D93/(Formulas!$A$3*1),D93/(Formulas!$A$3*2))),1),IF(TEXT(ISNUMBER($C93),"#####")="False",ROUND(MIN(1,IF(Input!$A$11="Weekly",D93/(Formulas!$A$3*1),D93/(Formulas!$A$3*2))),1),ROUND(MIN(1,IF(Input!$A$11="Weekly",D93/(Formulas!$A$3*1),D93/(Formulas!$A$3*2))),1)*$C93))</f>
        <v>0</v>
      </c>
      <c r="G93" s="101"/>
      <c r="H93" s="77"/>
      <c r="I93" s="77"/>
      <c r="J93" s="80">
        <f>IF($C93="",ROUND(MIN(1,IF(Input!$A$11="Weekly",H93/(Formulas!$A$3*1),H93/(Formulas!$A$3*2))),1),IF(TEXT(ISNUMBER($C93),"#####")="False",ROUND(MIN(1,IF(Input!$A$11="Weekly",H93/(Formulas!$A$3*1),H93/(Formulas!$A$3*2))),1),ROUND(MIN(1,IF(Input!$A$11="Weekly",H93/(Formulas!$A$3*1),H93/(Formulas!$A$3*2))),1)*$C93))</f>
        <v>0</v>
      </c>
      <c r="K93" s="101"/>
      <c r="L93" s="77"/>
      <c r="M93" s="77"/>
      <c r="N93" s="80">
        <f>IF($C93="",ROUND(MIN(1,IF(Input!$A$11="Weekly",L93/(Formulas!$A$3*1),L93/(Formulas!$A$3*2))),1),IF(TEXT(ISNUMBER($C93),"#####")="False",ROUND(MIN(1,IF(Input!$A$11="Weekly",L93/(Formulas!$A$3*1),L93/(Formulas!$A$3*2))),1),ROUND(MIN(1,IF(Input!$A$11="Weekly",L93/(Formulas!$A$3*1),L93/(Formulas!$A$3*2))),1)*$C93))</f>
        <v>0</v>
      </c>
      <c r="O93" s="101"/>
      <c r="P93" s="77"/>
      <c r="Q93" s="77"/>
      <c r="R93" s="80">
        <f>IF($C93="",ROUND(MIN(1,IF(Input!$A$11="Weekly",P93/(Formulas!$A$3*1),P93/(Formulas!$A$3*2))),1),IF(TEXT(ISNUMBER($C93),"#####")="False",ROUND(MIN(1,IF(Input!$A$11="Weekly",P93/(Formulas!$A$3*1),P93/(Formulas!$A$3*2))),1),ROUND(MIN(1,IF(Input!$A$11="Weekly",P93/(Formulas!$A$3*1),P93/(Formulas!$A$3*2))),1)*$C93))</f>
        <v>0</v>
      </c>
      <c r="S93" s="101"/>
      <c r="T93" s="77"/>
      <c r="U93" s="77"/>
      <c r="V93" s="80">
        <f>IF($C93="",ROUND(MIN(1,IF(Input!$A$11="Weekly",T93/(Formulas!$A$3*1),T93/(Formulas!$A$3*2))),1),IF(TEXT(ISNUMBER($C93),"#####")="False",ROUND(MIN(1,IF(Input!$A$11="Weekly",T93/(Formulas!$A$3*1),T93/(Formulas!$A$3*2))),1),ROUND(MIN(1,IF(Input!$A$11="Weekly",T93/(Formulas!$A$3*1),T93/(Formulas!$A$3*2))),1)*$C93))</f>
        <v>0</v>
      </c>
      <c r="W93" s="79"/>
      <c r="X93" s="77"/>
      <c r="Y93" s="77"/>
      <c r="Z93" s="80">
        <f>IF($C93="",ROUND(MIN(1,IF(Input!$A$11="Weekly",X93/(Formulas!$A$3*1),X93/(Formulas!$A$3*2))),1),IF(TEXT(ISNUMBER($C93),"#####")="False",ROUND(MIN(1,IF(Input!$A$11="Weekly",X93/(Formulas!$A$3*1),X93/(Formulas!$A$3*2))),1),ROUND(MIN(1,IF(Input!$A$11="Weekly",X93/(Formulas!$A$3*1),X93/(Formulas!$A$3*2))),1)*$C93))</f>
        <v>0</v>
      </c>
      <c r="AA93" s="101"/>
      <c r="AB93" s="77"/>
      <c r="AC93" s="77"/>
      <c r="AD93" s="80">
        <f>IF($C93="",ROUND(MIN(1,IF(Input!$A$11="Weekly",AB93/(Formulas!$A$3*1),AB93/(Formulas!$A$3*2))),1),IF(TEXT(ISNUMBER($C93),"#####")="False",ROUND(MIN(1,IF(Input!$A$11="Weekly",AB93/(Formulas!$A$3*1),AB93/(Formulas!$A$3*2))),1),ROUND(MIN(1,IF(Input!$A$11="Weekly",AB93/(Formulas!$A$3*1),AB93/(Formulas!$A$3*2))),1)*$C93))</f>
        <v>0</v>
      </c>
      <c r="AE93" s="101"/>
      <c r="AF93" s="77"/>
      <c r="AG93" s="77"/>
      <c r="AH93" s="80">
        <f>IF($C93="",ROUND(MIN(1,IF(Input!$A$11="Weekly",AF93/(Formulas!$A$3*1),AF93/(Formulas!$A$3*2))),1),IF(TEXT(ISNUMBER($C93),"#####")="False",ROUND(MIN(1,IF(Input!$A$11="Weekly",AF93/(Formulas!$A$3*1),AF93/(Formulas!$A$3*2))),1),ROUND(MIN(1,IF(Input!$A$11="Weekly",AF93/(Formulas!$A$3*1),AF93/(Formulas!$A$3*2))),1)*$C93))</f>
        <v>0</v>
      </c>
      <c r="AI93" s="101"/>
      <c r="AJ93" s="77"/>
      <c r="AK93" s="77"/>
      <c r="AL93" s="80">
        <f>IF($C93="",ROUND(MIN(1,IF(Input!$A$11="Weekly",AJ93/(Formulas!$A$3*1),AJ93/(Formulas!$A$3*2))),1),IF(TEXT(ISNUMBER($C93),"#####")="False",ROUND(MIN(1,IF(Input!$A$11="Weekly",AJ93/(Formulas!$A$3*1),AJ93/(Formulas!$A$3*2))),1),ROUND(MIN(1,IF(Input!$A$11="Weekly",AJ93/(Formulas!$A$3*1),AJ93/(Formulas!$A$3*2))),1)*$C93))</f>
        <v>0</v>
      </c>
      <c r="AM93" s="79"/>
      <c r="AN93" s="77"/>
      <c r="AO93" s="77"/>
      <c r="AP93" s="80">
        <f>IF($C93="",ROUND(MIN(1,IF(Input!$A$11="Weekly",AN93/(Formulas!$A$3*1),AN93/(Formulas!$A$3*2))),1),IF(TEXT(ISNUMBER($C93),"#####")="False",ROUND(MIN(1,IF(Input!$A$11="Weekly",AN93/(Formulas!$A$3*1),AN93/(Formulas!$A$3*2))),1),ROUND(MIN(1,IF(Input!$A$11="Weekly",AN93/(Formulas!$A$3*1),AN93/(Formulas!$A$3*2))),1)*$C93))</f>
        <v>0</v>
      </c>
      <c r="AQ93" s="79"/>
      <c r="AR93" s="77"/>
      <c r="AS93" s="77"/>
      <c r="AT93" s="80">
        <f>IF($C93="",ROUND(MIN(1,IF(Input!$A$11="Weekly",AR93/(Formulas!$A$3*1),AR93/(Formulas!$A$3*2))),1),IF(TEXT(ISNUMBER($C93),"#####")="False",ROUND(MIN(1,IF(Input!$A$11="Weekly",AR93/(Formulas!$A$3*1),AR93/(Formulas!$A$3*2))),1),ROUND(MIN(1,IF(Input!$A$11="Weekly",AR93/(Formulas!$A$3*1),AR93/(Formulas!$A$3*2))),1)*$C93))</f>
        <v>0</v>
      </c>
      <c r="AU93" s="79"/>
      <c r="AV93" s="77"/>
      <c r="AW93" s="77"/>
      <c r="AX93" s="80">
        <f>IF($C93="",ROUND(MIN(1,IF(Input!$A$11="Weekly",AV93/(Formulas!$A$3*1),AV93/(Formulas!$A$3*2))),1),IF(TEXT(ISNUMBER($C93),"#####")="False",ROUND(MIN(1,IF(Input!$A$11="Weekly",AV93/(Formulas!$A$3*1),AV93/(Formulas!$A$3*2))),1),ROUND(MIN(1,IF(Input!$A$11="Weekly",AV93/(Formulas!$A$3*1),AV93/(Formulas!$A$3*2))),1)*$C93))</f>
        <v>0</v>
      </c>
      <c r="AY93" s="79"/>
      <c r="AZ93" s="77"/>
      <c r="BA93" s="77"/>
      <c r="BB93" s="80">
        <f>IF($C93="",ROUND(MIN(1,IF(Input!$A$11="Weekly",AZ93/(Formulas!$A$3*1),AZ93/(Formulas!$A$3*2))),1),IF(TEXT(ISNUMBER($C93),"#####")="False",ROUND(MIN(1,IF(Input!$A$11="Weekly",AZ93/(Formulas!$A$3*1),AZ93/(Formulas!$A$3*2))),1),ROUND(MIN(1,IF(Input!$A$11="Weekly",AZ93/(Formulas!$A$3*1),AZ93/(Formulas!$A$3*2))),1)*$C93))</f>
        <v>0</v>
      </c>
      <c r="BC93" s="79"/>
      <c r="BD93" s="77"/>
      <c r="BE93" s="77"/>
      <c r="BF93" s="80">
        <f>IF($C93="",ROUND(MIN(1,IF(Input!$A$11="Weekly",BD93/(Formulas!$A$3*1),BD93/(Formulas!$A$3*2))),1),IF(TEXT(ISNUMBER($C93),"#####")="False",ROUND(MIN(1,IF(Input!$A$11="Weekly",BD93/(Formulas!$A$3*1),BD93/(Formulas!$A$3*2))),1),ROUND(MIN(1,IF(Input!$A$11="Weekly",BD93/(Formulas!$A$3*1),BD93/(Formulas!$A$3*2))),1)*$C93))</f>
        <v>0</v>
      </c>
      <c r="BG93" s="79"/>
      <c r="BH93" s="77"/>
      <c r="BI93" s="77"/>
      <c r="BJ93" s="80">
        <f>IF($C93="",ROUND(MIN(1,IF(Input!$A$11="Weekly",BH93/(Formulas!$A$3*1),BH93/(Formulas!$A$3*2))),1),IF(TEXT(ISNUMBER($C93),"#####")="False",ROUND(MIN(1,IF(Input!$A$11="Weekly",BH93/(Formulas!$A$3*1),BH93/(Formulas!$A$3*2))),1),ROUND(MIN(1,IF(Input!$A$11="Weekly",BH93/(Formulas!$A$3*1),BH93/(Formulas!$A$3*2))),1)*$C93))</f>
        <v>0</v>
      </c>
      <c r="BK93" s="79"/>
      <c r="BL93" s="77"/>
      <c r="BM93" s="77"/>
      <c r="BN93" s="80">
        <f>IF($C93="",ROUND(MIN(1,IF(Input!$A$11="Weekly",BL93/(Formulas!$A$3*1),BL93/(Formulas!$A$3*2))),1),IF(TEXT(ISNUMBER($C93),"#####")="False",ROUND(MIN(1,IF(Input!$A$11="Weekly",BL93/(Formulas!$A$3*1),BL93/(Formulas!$A$3*2))),1),ROUND(MIN(1,IF(Input!$A$11="Weekly",BL93/(Formulas!$A$3*1),BL93/(Formulas!$A$3*2))),1)*$C93))</f>
        <v>0</v>
      </c>
      <c r="BO93" s="79"/>
      <c r="BP93" s="77"/>
      <c r="BQ93" s="77"/>
      <c r="BR93" s="80">
        <f>IF($C93="",ROUND(MIN(1,IF(Input!$A$11="Weekly",BP93/(Formulas!$A$3*1),BP93/(Formulas!$A$3*2))),1),IF(TEXT(ISNUMBER($C93),"#####")="False",ROUND(MIN(1,IF(Input!$A$11="Weekly",BP93/(Formulas!$A$3*1),BP93/(Formulas!$A$3*2))),1),ROUND(MIN(1,IF(Input!$A$11="Weekly",BP93/(Formulas!$A$3*1),BP93/(Formulas!$A$3*2))),1)*$C93))</f>
        <v>0</v>
      </c>
      <c r="BS93" s="79"/>
      <c r="BT93" s="77"/>
      <c r="BU93" s="77"/>
      <c r="BV93" s="80">
        <f>IF($C93="",ROUND(MIN(1,IF(Input!$A$11="Weekly",BT93/(Formulas!$A$3*1),BT93/(Formulas!$A$3*2))),1),IF(TEXT(ISNUMBER($C93),"#####")="False",ROUND(MIN(1,IF(Input!$A$11="Weekly",BT93/(Formulas!$A$3*1),BT93/(Formulas!$A$3*2))),1),ROUND(MIN(1,IF(Input!$A$11="Weekly",BT93/(Formulas!$A$3*1),BT93/(Formulas!$A$3*2))),1)*$C93))</f>
        <v>0</v>
      </c>
      <c r="BW93" s="79"/>
      <c r="BX93" s="77"/>
      <c r="BY93" s="77"/>
      <c r="BZ93" s="80">
        <f>IF($C93="",ROUND(MIN(1,IF(Input!$A$11="Weekly",BX93/(Formulas!$A$3*1),BX93/(Formulas!$A$3*2))),1),IF(TEXT(ISNUMBER($C93),"#####")="False",ROUND(MIN(1,IF(Input!$A$11="Weekly",BX93/(Formulas!$A$3*1),BX93/(Formulas!$A$3*2))),1),ROUND(MIN(1,IF(Input!$A$11="Weekly",BX93/(Formulas!$A$3*1),BX93/(Formulas!$A$3*2))),1)*$C93))</f>
        <v>0</v>
      </c>
      <c r="CA93" s="79"/>
      <c r="CB93" s="77"/>
      <c r="CC93" s="77"/>
      <c r="CD93" s="80">
        <f>IF($C93="",ROUND(MIN(1,IF(Input!$A$11="Weekly",CB93/(Formulas!$A$3*1),CB93/(Formulas!$A$3*2))),1),IF(TEXT(ISNUMBER($C93),"#####")="False",ROUND(MIN(1,IF(Input!$A$11="Weekly",CB93/(Formulas!$A$3*1),CB93/(Formulas!$A$3*2))),1),ROUND(MIN(1,IF(Input!$A$11="Weekly",CB93/(Formulas!$A$3*1),CB93/(Formulas!$A$3*2))),1)*$C93))</f>
        <v>0</v>
      </c>
      <c r="CE93" s="79"/>
      <c r="CF93" s="77"/>
      <c r="CG93" s="77"/>
      <c r="CH93" s="80">
        <f>IF($C93="",ROUND(MIN(1,IF(Input!$A$11="Weekly",CF93/(Formulas!$A$3*1),CF93/(Formulas!$A$3*2))),1),IF(TEXT(ISNUMBER($C93),"#####")="False",ROUND(MIN(1,IF(Input!$A$11="Weekly",CF93/(Formulas!$A$3*1),CF93/(Formulas!$A$3*2))),1),ROUND(MIN(1,IF(Input!$A$11="Weekly",CF93/(Formulas!$A$3*1),CF93/(Formulas!$A$3*2))),1)*$C93))</f>
        <v>0</v>
      </c>
      <c r="CI93" s="79"/>
      <c r="CJ93" s="77"/>
      <c r="CK93" s="77"/>
      <c r="CL93" s="80">
        <f>IF($C93="",ROUND(MIN(1,IF(Input!$A$11="Weekly",CJ93/(Formulas!$A$3*1),CJ93/(Formulas!$A$3*2))),1),IF(TEXT(ISNUMBER($C93),"#####")="False",ROUND(MIN(1,IF(Input!$A$11="Weekly",CJ93/(Formulas!$A$3*1),CJ93/(Formulas!$A$3*2))),1),ROUND(MIN(1,IF(Input!$A$11="Weekly",CJ93/(Formulas!$A$3*1),CJ93/(Formulas!$A$3*2))),1)*$C93))</f>
        <v>0</v>
      </c>
      <c r="CM93" s="79"/>
      <c r="CN93" s="77"/>
      <c r="CO93" s="77"/>
      <c r="CP93" s="80">
        <f>IF($C93="",ROUND(MIN(1,IF(Input!$A$11="Weekly",CN93/(Formulas!$A$3*1),CN93/(Formulas!$A$3*2))),1),IF(TEXT(ISNUMBER($C93),"#####")="False",ROUND(MIN(1,IF(Input!$A$11="Weekly",CN93/(Formulas!$A$3*1),CN93/(Formulas!$A$3*2))),1),ROUND(MIN(1,IF(Input!$A$11="Weekly",CN93/(Formulas!$A$3*1),CN93/(Formulas!$A$3*2))),1)*$C93))</f>
        <v>0</v>
      </c>
      <c r="CQ93" s="79"/>
      <c r="CR93" s="77"/>
      <c r="CS93" s="77"/>
      <c r="CT93" s="80">
        <f>IF($C93="",ROUND(MIN(1,IF(Input!$A$11="Weekly",CR93/(Formulas!$A$3*1),CR93/(Formulas!$A$3*2))),1),IF(TEXT(ISNUMBER($C93),"#####")="False",ROUND(MIN(1,IF(Input!$A$11="Weekly",CR93/(Formulas!$A$3*1),CR93/(Formulas!$A$3*2))),1),ROUND(MIN(1,IF(Input!$A$11="Weekly",CR93/(Formulas!$A$3*1),CR93/(Formulas!$A$3*2))),1)*$C93))</f>
        <v>0</v>
      </c>
      <c r="CU93" s="79"/>
      <c r="CV93" s="77"/>
      <c r="CW93" s="77"/>
      <c r="CX93" s="80">
        <f>IF($C93="",ROUND(MIN(1,IF(Input!$A$11="Weekly",CV93/(Formulas!$A$3*1),CV93/(Formulas!$A$3*2))),1),IF(TEXT(ISNUMBER($C93),"#####")="False",ROUND(MIN(1,IF(Input!$A$11="Weekly",CV93/(Formulas!$A$3*1),CV93/(Formulas!$A$3*2))),1),ROUND(MIN(1,IF(Input!$A$11="Weekly",CV93/(Formulas!$A$3*1),CV93/(Formulas!$A$3*2))),1)*$C93))</f>
        <v>0</v>
      </c>
      <c r="CY93" s="79"/>
      <c r="CZ93" s="77"/>
      <c r="DA93" s="77"/>
      <c r="DB93" s="80">
        <f>IF($C93="",ROUND(MIN(1,IF(Input!$A$11="Weekly",CZ93/(Formulas!$A$3*1),CZ93/(Formulas!$A$3*2))),1),IF(TEXT(ISNUMBER($C93),"#####")="False",ROUND(MIN(1,IF(Input!$A$11="Weekly",CZ93/(Formulas!$A$3*1),CZ93/(Formulas!$A$3*2))),1),ROUND(MIN(1,IF(Input!$A$11="Weekly",CZ93/(Formulas!$A$3*1),CZ93/(Formulas!$A$3*2))),1)*$C93))</f>
        <v>0</v>
      </c>
      <c r="DC93" s="79"/>
      <c r="DD93" s="77"/>
      <c r="DE93" s="77"/>
      <c r="DF93" s="80">
        <f>IF($C93="",ROUND(MIN(1,IF(Input!$A$11="Weekly",DD93/(Formulas!$A$3*1),DD93/(Formulas!$A$3*2))),1),IF(TEXT(ISNUMBER($C93),"#####")="False",ROUND(MIN(1,IF(Input!$A$11="Weekly",DD93/(Formulas!$A$3*1),DD93/(Formulas!$A$3*2))),1),ROUND(MIN(1,IF(Input!$A$11="Weekly",DD93/(Formulas!$A$3*1),DD93/(Formulas!$A$3*2))),1)*$C93))</f>
        <v>0</v>
      </c>
      <c r="DG93" s="79"/>
      <c r="DH93" s="77"/>
      <c r="DI93" s="77"/>
      <c r="DJ93" s="80">
        <f>IF($C93="",ROUND(MIN(1,IF(Input!$A$11="Weekly",DH93/(Formulas!$A$3*1),DH93/(Formulas!$A$3*2))),1),IF(TEXT(ISNUMBER($C93),"#####")="False",ROUND(MIN(1,IF(Input!$A$11="Weekly",DH93/(Formulas!$A$3*1),DH93/(Formulas!$A$3*2))),1),ROUND(MIN(1,IF(Input!$A$11="Weekly",DH93/(Formulas!$A$3*1),DH93/(Formulas!$A$3*2))),1)*$C93))</f>
        <v>0</v>
      </c>
      <c r="DK93" s="79"/>
      <c r="DL93" s="77"/>
      <c r="DM93" s="77"/>
      <c r="DN93" s="80">
        <f>IF($C93="",ROUND(MIN(1,IF(Input!$A$11="Weekly",DL93/(Formulas!$A$3*1),DL93/(Formulas!$A$3*2))),1),IF(TEXT(ISNUMBER($C93),"#####")="False",ROUND(MIN(1,IF(Input!$A$11="Weekly",DL93/(Formulas!$A$3*1),DL93/(Formulas!$A$3*2))),1),ROUND(MIN(1,IF(Input!$A$11="Weekly",DL93/(Formulas!$A$3*1),DL93/(Formulas!$A$3*2))),1)*$C93))</f>
        <v>0</v>
      </c>
      <c r="DO93" s="79"/>
      <c r="DP93" s="77"/>
      <c r="DQ93" s="77"/>
      <c r="DR93" s="80">
        <f>IF($C93="",ROUND(MIN(1,IF(Input!$A$11="Weekly",DP93/(Formulas!$A$3*1),DP93/(Formulas!$A$3*2))),1),IF(TEXT(ISNUMBER($C93),"#####")="False",ROUND(MIN(1,IF(Input!$A$11="Weekly",DP93/(Formulas!$A$3*1),DP93/(Formulas!$A$3*2))),1),ROUND(MIN(1,IF(Input!$A$11="Weekly",DP93/(Formulas!$A$3*1),DP93/(Formulas!$A$3*2))),1)*$C93))</f>
        <v>0</v>
      </c>
      <c r="DS93" s="79"/>
      <c r="DT93" s="77"/>
      <c r="DU93" s="77"/>
      <c r="DV93" s="80">
        <f>IF($C93="",ROUND(MIN(1,IF(Input!$A$11="Weekly",DT93/(Formulas!$A$3*1),DT93/(Formulas!$A$3*2))),1),IF(TEXT(ISNUMBER($C93),"#####")="False",ROUND(MIN(1,IF(Input!$A$11="Weekly",DT93/(Formulas!$A$3*1),DT93/(Formulas!$A$3*2))),1),ROUND(MIN(1,IF(Input!$A$11="Weekly",DT93/(Formulas!$A$3*1),DT93/(Formulas!$A$3*2))),1)*$C93))</f>
        <v>0</v>
      </c>
      <c r="DW93" s="79"/>
      <c r="DX93" s="77"/>
      <c r="DY93" s="77"/>
      <c r="DZ93" s="80">
        <f>IF($C93="",ROUND(MIN(1,IF(Input!$A$11="Weekly",DX93/(Formulas!$A$3*1),DX93/(Formulas!$A$3*2))),1),IF(TEXT(ISNUMBER($C93),"#####")="False",ROUND(MIN(1,IF(Input!$A$11="Weekly",DX93/(Formulas!$A$3*1),DX93/(Formulas!$A$3*2))),1),ROUND(MIN(1,IF(Input!$A$11="Weekly",DX93/(Formulas!$A$3*1),DX93/(Formulas!$A$3*2))),1)*$C93))</f>
        <v>0</v>
      </c>
      <c r="EA93" s="79"/>
      <c r="EB93" s="77"/>
      <c r="EC93" s="77"/>
      <c r="ED93" s="80">
        <f>IF($C93="",ROUND(MIN(1,IF(Input!$A$11="Weekly",EB93/(Formulas!$A$3*1),EB93/(Formulas!$A$3*2))),1),IF(TEXT(ISNUMBER($C93),"#####")="False",ROUND(MIN(1,IF(Input!$A$11="Weekly",EB93/(Formulas!$A$3*1),EB93/(Formulas!$A$3*2))),1),ROUND(MIN(1,IF(Input!$A$11="Weekly",EB93/(Formulas!$A$3*1),EB93/(Formulas!$A$3*2))),1)*$C93))</f>
        <v>0</v>
      </c>
      <c r="EE93" s="79"/>
      <c r="EF93" s="77"/>
      <c r="EG93" s="77"/>
      <c r="EH93" s="80">
        <f>IF($C93="",ROUND(MIN(1,IF(Input!$A$11="Weekly",EF93/(Formulas!$A$3*1),EF93/(Formulas!$A$3*2))),1),IF(TEXT(ISNUMBER($C93),"#####")="False",ROUND(MIN(1,IF(Input!$A$11="Weekly",EF93/(Formulas!$A$3*1),EF93/(Formulas!$A$3*2))),1),ROUND(MIN(1,IF(Input!$A$11="Weekly",EF93/(Formulas!$A$3*1),EF93/(Formulas!$A$3*2))),1)*$C93))</f>
        <v>0</v>
      </c>
      <c r="EI93" s="79"/>
      <c r="EJ93" s="77"/>
      <c r="EK93" s="77"/>
      <c r="EL93" s="80">
        <f>IF($C93="",ROUND(MIN(1,IF(Input!$A$11="Weekly",EJ93/(Formulas!$A$3*1),EJ93/(Formulas!$A$3*2))),1),IF(TEXT(ISNUMBER($C93),"#####")="False",ROUND(MIN(1,IF(Input!$A$11="Weekly",EJ93/(Formulas!$A$3*1),EJ93/(Formulas!$A$3*2))),1),ROUND(MIN(1,IF(Input!$A$11="Weekly",EJ93/(Formulas!$A$3*1),EJ93/(Formulas!$A$3*2))),1)*$C93))</f>
        <v>0</v>
      </c>
      <c r="EM93" s="79"/>
      <c r="EN93" s="77"/>
      <c r="EO93" s="77"/>
      <c r="EP93" s="80">
        <f>IF($C93="",ROUND(MIN(1,IF(Input!$A$11="Weekly",EN93/(Formulas!$A$3*1),EN93/(Formulas!$A$3*2))),1),IF(TEXT(ISNUMBER($C93),"#####")="False",ROUND(MIN(1,IF(Input!$A$11="Weekly",EN93/(Formulas!$A$3*1),EN93/(Formulas!$A$3*2))),1),ROUND(MIN(1,IF(Input!$A$11="Weekly",EN93/(Formulas!$A$3*1),EN93/(Formulas!$A$3*2))),1)*$C93))</f>
        <v>0</v>
      </c>
      <c r="EQ93" s="79"/>
      <c r="ER93" s="77"/>
      <c r="ES93" s="77"/>
      <c r="ET93" s="80">
        <f>IF($C93="",ROUND(MIN(1,IF(Input!$A$11="Weekly",ER93/(Formulas!$A$3*1),ER93/(Formulas!$A$3*2))),1),IF(TEXT(ISNUMBER($C93),"#####")="False",ROUND(MIN(1,IF(Input!$A$11="Weekly",ER93/(Formulas!$A$3*1),ER93/(Formulas!$A$3*2))),1),ROUND(MIN(1,IF(Input!$A$11="Weekly",ER93/(Formulas!$A$3*1),ER93/(Formulas!$A$3*2))),1)*$C93))</f>
        <v>0</v>
      </c>
      <c r="EU93" s="79"/>
      <c r="EV93" s="77"/>
      <c r="EW93" s="77"/>
      <c r="EX93" s="80">
        <f>IF($C93="",ROUND(MIN(1,IF(Input!$A$11="Weekly",EV93/(Formulas!$A$3*1),EV93/(Formulas!$A$3*2))),1),IF(TEXT(ISNUMBER($C93),"#####")="False",ROUND(MIN(1,IF(Input!$A$11="Weekly",EV93/(Formulas!$A$3*1),EV93/(Formulas!$A$3*2))),1),ROUND(MIN(1,IF(Input!$A$11="Weekly",EV93/(Formulas!$A$3*1),EV93/(Formulas!$A$3*2))),1)*$C93))</f>
        <v>0</v>
      </c>
      <c r="EY93" s="79"/>
      <c r="EZ93" s="77"/>
      <c r="FA93" s="77"/>
      <c r="FB93" s="80">
        <f>IF($C93="",ROUND(MIN(1,IF(Input!$A$11="Weekly",EZ93/(Formulas!$A$3*1),EZ93/(Formulas!$A$3*2))),1),IF(TEXT(ISNUMBER($C93),"#####")="False",ROUND(MIN(1,IF(Input!$A$11="Weekly",EZ93/(Formulas!$A$3*1),EZ93/(Formulas!$A$3*2))),1),ROUND(MIN(1,IF(Input!$A$11="Weekly",EZ93/(Formulas!$A$3*1),EZ93/(Formulas!$A$3*2))),1)*$C93))</f>
        <v>0</v>
      </c>
      <c r="FC93" s="79"/>
      <c r="FD93" s="77"/>
      <c r="FE93" s="77"/>
      <c r="FF93" s="80">
        <f>IF($C93="",ROUND(MIN(1,IF(Input!$A$11="Weekly",FD93/(Formulas!$A$3*1),FD93/(Formulas!$A$3*2))),1),IF(TEXT(ISNUMBER($C93),"#####")="False",ROUND(MIN(1,IF(Input!$A$11="Weekly",FD93/(Formulas!$A$3*1),FD93/(Formulas!$A$3*2))),1),ROUND(MIN(1,IF(Input!$A$11="Weekly",FD93/(Formulas!$A$3*1),FD93/(Formulas!$A$3*2))),1)*$C93))</f>
        <v>0</v>
      </c>
      <c r="FG93" s="79"/>
      <c r="FH93" s="77"/>
      <c r="FI93" s="77"/>
      <c r="FJ93" s="80">
        <f>IF($C93="",ROUND(MIN(1,IF(Input!$A$11="Weekly",FH93/(Formulas!$A$3*1),FH93/(Formulas!$A$3*2))),1),IF(TEXT(ISNUMBER($C93),"#####")="False",ROUND(MIN(1,IF(Input!$A$11="Weekly",FH93/(Formulas!$A$3*1),FH93/(Formulas!$A$3*2))),1),ROUND(MIN(1,IF(Input!$A$11="Weekly",FH93/(Formulas!$A$3*1),FH93/(Formulas!$A$3*2))),1)*$C93))</f>
        <v>0</v>
      </c>
      <c r="FK93" s="79"/>
      <c r="FL93" s="77"/>
      <c r="FM93" s="77"/>
      <c r="FN93" s="80">
        <f>IF($C93="",ROUND(MIN(1,IF(Input!$A$11="Weekly",FL93/(Formulas!$A$3*1),FL93/(Formulas!$A$3*2))),1),IF(TEXT(ISNUMBER($C93),"#####")="False",ROUND(MIN(1,IF(Input!$A$11="Weekly",FL93/(Formulas!$A$3*1),FL93/(Formulas!$A$3*2))),1),ROUND(MIN(1,IF(Input!$A$11="Weekly",FL93/(Formulas!$A$3*1),FL93/(Formulas!$A$3*2))),1)*$C93))</f>
        <v>0</v>
      </c>
      <c r="FO93" s="79"/>
      <c r="FP93" s="77"/>
      <c r="FQ93" s="77"/>
      <c r="FR93" s="80">
        <f>IF($C93="",ROUND(MIN(1,IF(Input!$A$11="Weekly",FP93/(Formulas!$A$3*1),FP93/(Formulas!$A$3*2))),1),IF(TEXT(ISNUMBER($C93),"#####")="False",ROUND(MIN(1,IF(Input!$A$11="Weekly",FP93/(Formulas!$A$3*1),FP93/(Formulas!$A$3*2))),1),ROUND(MIN(1,IF(Input!$A$11="Weekly",FP93/(Formulas!$A$3*1),FP93/(Formulas!$A$3*2))),1)*$C93))</f>
        <v>0</v>
      </c>
      <c r="FS93" s="79"/>
      <c r="FT93" s="77"/>
      <c r="FU93" s="77"/>
      <c r="FV93" s="80">
        <f>IF($C93="",ROUND(MIN(1,IF(Input!$A$11="Weekly",FT93/(Formulas!$A$3*1),FT93/(Formulas!$A$3*2))),1),IF(TEXT(ISNUMBER($C93),"#####")="False",ROUND(MIN(1,IF(Input!$A$11="Weekly",FT93/(Formulas!$A$3*1),FT93/(Formulas!$A$3*2))),1),ROUND(MIN(1,IF(Input!$A$11="Weekly",FT93/(Formulas!$A$3*1),FT93/(Formulas!$A$3*2))),1)*$C93))</f>
        <v>0</v>
      </c>
      <c r="FW93" s="79"/>
      <c r="FX93" s="77"/>
      <c r="FY93" s="77"/>
      <c r="FZ93" s="80">
        <f>IF($C93="",ROUND(MIN(1,IF(Input!$A$11="Weekly",FX93/(Formulas!$A$3*1),FX93/(Formulas!$A$3*2))),1),IF(TEXT(ISNUMBER($C93),"#####")="False",ROUND(MIN(1,IF(Input!$A$11="Weekly",FX93/(Formulas!$A$3*1),FX93/(Formulas!$A$3*2))),1),ROUND(MIN(1,IF(Input!$A$11="Weekly",FX93/(Formulas!$A$3*1),FX93/(Formulas!$A$3*2))),1)*$C93))</f>
        <v>0</v>
      </c>
      <c r="GA93" s="79"/>
      <c r="GB93" s="77"/>
      <c r="GC93" s="77"/>
      <c r="GD93" s="80">
        <f>IF($C93="",ROUND(MIN(1,IF(Input!$A$11="Weekly",GB93/(Formulas!$A$3*1),GB93/(Formulas!$A$3*2))),1),IF(TEXT(ISNUMBER($C93),"#####")="False",ROUND(MIN(1,IF(Input!$A$11="Weekly",GB93/(Formulas!$A$3*1),GB93/(Formulas!$A$3*2))),1),ROUND(MIN(1,IF(Input!$A$11="Weekly",GB93/(Formulas!$A$3*1),GB93/(Formulas!$A$3*2))),1)*$C93))</f>
        <v>0</v>
      </c>
      <c r="GE93" s="79"/>
      <c r="GF93" s="77"/>
      <c r="GG93" s="77"/>
      <c r="GH93" s="80">
        <f>IF($C93="",ROUND(MIN(1,IF(Input!$A$11="Weekly",GF93/(Formulas!$A$3*1),GF93/(Formulas!$A$3*2))),1),IF(TEXT(ISNUMBER($C93),"#####")="False",ROUND(MIN(1,IF(Input!$A$11="Weekly",GF93/(Formulas!$A$3*1),GF93/(Formulas!$A$3*2))),1),ROUND(MIN(1,IF(Input!$A$11="Weekly",GF93/(Formulas!$A$3*1),GF93/(Formulas!$A$3*2))),1)*$C93))</f>
        <v>0</v>
      </c>
      <c r="GI93" s="79"/>
      <c r="GJ93" s="77"/>
      <c r="GK93" s="77"/>
      <c r="GL93" s="80">
        <f>IF($C93="",ROUND(MIN(1,IF(Input!$A$11="Weekly",GJ93/(Formulas!$A$3*1),GJ93/(Formulas!$A$3*2))),1),IF(TEXT(ISNUMBER($C93),"#####")="False",ROUND(MIN(1,IF(Input!$A$11="Weekly",GJ93/(Formulas!$A$3*1),GJ93/(Formulas!$A$3*2))),1),ROUND(MIN(1,IF(Input!$A$11="Weekly",GJ93/(Formulas!$A$3*1),GJ93/(Formulas!$A$3*2))),1)*$C93))</f>
        <v>0</v>
      </c>
      <c r="GM93" s="79"/>
      <c r="GN93" s="77"/>
      <c r="GO93" s="77"/>
      <c r="GP93" s="80">
        <f>IF($C93="",ROUND(MIN(1,IF(Input!$A$11="Weekly",GN93/(Formulas!$A$3*1),GN93/(Formulas!$A$3*2))),1),IF(TEXT(ISNUMBER($C93),"#####")="False",ROUND(MIN(1,IF(Input!$A$11="Weekly",GN93/(Formulas!$A$3*1),GN93/(Formulas!$A$3*2))),1),ROUND(MIN(1,IF(Input!$A$11="Weekly",GN93/(Formulas!$A$3*1),GN93/(Formulas!$A$3*2))),1)*$C93))</f>
        <v>0</v>
      </c>
      <c r="GQ93" s="79"/>
      <c r="GR93" s="77"/>
      <c r="GS93" s="77"/>
      <c r="GT93" s="80">
        <f>IF($C93="",ROUND(MIN(1,IF(Input!$A$11="Weekly",GR93/(Formulas!$A$3*1),GR93/(Formulas!$A$3*2))),1),IF(TEXT(ISNUMBER($C93),"#####")="False",ROUND(MIN(1,IF(Input!$A$11="Weekly",GR93/(Formulas!$A$3*1),GR93/(Formulas!$A$3*2))),1),ROUND(MIN(1,IF(Input!$A$11="Weekly",GR93/(Formulas!$A$3*1),GR93/(Formulas!$A$3*2))),1)*$C93))</f>
        <v>0</v>
      </c>
      <c r="GU93" s="79"/>
      <c r="GV93" s="77"/>
      <c r="GW93" s="77"/>
      <c r="GX93" s="80">
        <f>IF($C93="",ROUND(MIN(1,IF(Input!$A$11="Weekly",GV93/(Formulas!$A$3*1),GV93/(Formulas!$A$3*2))),1),IF(TEXT(ISNUMBER($C93),"#####")="False",ROUND(MIN(1,IF(Input!$A$11="Weekly",GV93/(Formulas!$A$3*1),GV93/(Formulas!$A$3*2))),1),ROUND(MIN(1,IF(Input!$A$11="Weekly",GV93/(Formulas!$A$3*1),GV93/(Formulas!$A$3*2))),1)*$C93))</f>
        <v>0</v>
      </c>
      <c r="GY93" s="79"/>
      <c r="GZ93" s="77"/>
      <c r="HA93" s="77"/>
      <c r="HB93" s="80">
        <f>IF($C93="",ROUND(MIN(1,IF(Input!$A$11="Weekly",GZ93/(Formulas!$A$3*1),GZ93/(Formulas!$A$3*2))),1),IF(TEXT(ISNUMBER($C93),"#####")="False",ROUND(MIN(1,IF(Input!$A$11="Weekly",GZ93/(Formulas!$A$3*1),GZ93/(Formulas!$A$3*2))),1),ROUND(MIN(1,IF(Input!$A$11="Weekly",GZ93/(Formulas!$A$3*1),GZ93/(Formulas!$A$3*2))),1)*$C93))</f>
        <v>0</v>
      </c>
      <c r="HC93" s="79"/>
      <c r="HD93" s="77"/>
      <c r="HE93" s="77"/>
      <c r="HF93" s="80">
        <f>IF($C93="",ROUND(MIN(1,IF(Input!$A$11="Weekly",HD93/(Formulas!$A$3*1),HD93/(Formulas!$A$3*2))),1),IF(TEXT(ISNUMBER($C93),"#####")="False",ROUND(MIN(1,IF(Input!$A$11="Weekly",HD93/(Formulas!$A$3*1),HD93/(Formulas!$A$3*2))),1),ROUND(MIN(1,IF(Input!$A$11="Weekly",HD93/(Formulas!$A$3*1),HD93/(Formulas!$A$3*2))),1)*$C93))</f>
        <v>0</v>
      </c>
      <c r="HG93" s="79"/>
      <c r="HH93" s="35"/>
      <c r="HI93" s="35">
        <f t="shared" si="114"/>
        <v>0</v>
      </c>
      <c r="HJ93" s="35"/>
      <c r="HK93" s="35">
        <f t="shared" si="115"/>
        <v>0</v>
      </c>
      <c r="HL93" s="35"/>
      <c r="HM93" s="35">
        <f t="shared" si="116"/>
        <v>0</v>
      </c>
      <c r="HN93" s="35"/>
      <c r="HO93" s="35">
        <f t="shared" si="117"/>
        <v>0</v>
      </c>
      <c r="HP93" s="35"/>
      <c r="HQ93" s="35"/>
      <c r="HR93" s="35"/>
      <c r="HS93" s="35"/>
      <c r="HT93" s="35"/>
    </row>
    <row r="94" spans="1:228" x14ac:dyDescent="0.25">
      <c r="B94" s="74"/>
      <c r="D94" s="77"/>
      <c r="E94" s="77"/>
      <c r="F94" s="80">
        <f>IF($C94="",ROUND(MIN(1,IF(Input!$A$11="Weekly",D94/(Formulas!$A$3*1),D94/(Formulas!$A$3*2))),1),IF(TEXT(ISNUMBER($C94),"#####")="False",ROUND(MIN(1,IF(Input!$A$11="Weekly",D94/(Formulas!$A$3*1),D94/(Formulas!$A$3*2))),1),ROUND(MIN(1,IF(Input!$A$11="Weekly",D94/(Formulas!$A$3*1),D94/(Formulas!$A$3*2))),1)*$C94))</f>
        <v>0</v>
      </c>
      <c r="G94" s="101"/>
      <c r="H94" s="77"/>
      <c r="I94" s="77"/>
      <c r="J94" s="80">
        <f>IF($C94="",ROUND(MIN(1,IF(Input!$A$11="Weekly",H94/(Formulas!$A$3*1),H94/(Formulas!$A$3*2))),1),IF(TEXT(ISNUMBER($C94),"#####")="False",ROUND(MIN(1,IF(Input!$A$11="Weekly",H94/(Formulas!$A$3*1),H94/(Formulas!$A$3*2))),1),ROUND(MIN(1,IF(Input!$A$11="Weekly",H94/(Formulas!$A$3*1),H94/(Formulas!$A$3*2))),1)*$C94))</f>
        <v>0</v>
      </c>
      <c r="K94" s="101"/>
      <c r="L94" s="77"/>
      <c r="M94" s="77"/>
      <c r="N94" s="80">
        <f>IF($C94="",ROUND(MIN(1,IF(Input!$A$11="Weekly",L94/(Formulas!$A$3*1),L94/(Formulas!$A$3*2))),1),IF(TEXT(ISNUMBER($C94),"#####")="False",ROUND(MIN(1,IF(Input!$A$11="Weekly",L94/(Formulas!$A$3*1),L94/(Formulas!$A$3*2))),1),ROUND(MIN(1,IF(Input!$A$11="Weekly",L94/(Formulas!$A$3*1),L94/(Formulas!$A$3*2))),1)*$C94))</f>
        <v>0</v>
      </c>
      <c r="O94" s="101"/>
      <c r="P94" s="77"/>
      <c r="Q94" s="77"/>
      <c r="R94" s="80">
        <f>IF($C94="",ROUND(MIN(1,IF(Input!$A$11="Weekly",P94/(Formulas!$A$3*1),P94/(Formulas!$A$3*2))),1),IF(TEXT(ISNUMBER($C94),"#####")="False",ROUND(MIN(1,IF(Input!$A$11="Weekly",P94/(Formulas!$A$3*1),P94/(Formulas!$A$3*2))),1),ROUND(MIN(1,IF(Input!$A$11="Weekly",P94/(Formulas!$A$3*1),P94/(Formulas!$A$3*2))),1)*$C94))</f>
        <v>0</v>
      </c>
      <c r="S94" s="101"/>
      <c r="T94" s="77"/>
      <c r="U94" s="77"/>
      <c r="V94" s="80">
        <f>IF($C94="",ROUND(MIN(1,IF(Input!$A$11="Weekly",T94/(Formulas!$A$3*1),T94/(Formulas!$A$3*2))),1),IF(TEXT(ISNUMBER($C94),"#####")="False",ROUND(MIN(1,IF(Input!$A$11="Weekly",T94/(Formulas!$A$3*1),T94/(Formulas!$A$3*2))),1),ROUND(MIN(1,IF(Input!$A$11="Weekly",T94/(Formulas!$A$3*1),T94/(Formulas!$A$3*2))),1)*$C94))</f>
        <v>0</v>
      </c>
      <c r="W94" s="79"/>
      <c r="X94" s="77"/>
      <c r="Y94" s="77"/>
      <c r="Z94" s="80">
        <f>IF($C94="",ROUND(MIN(1,IF(Input!$A$11="Weekly",X94/(Formulas!$A$3*1),X94/(Formulas!$A$3*2))),1),IF(TEXT(ISNUMBER($C94),"#####")="False",ROUND(MIN(1,IF(Input!$A$11="Weekly",X94/(Formulas!$A$3*1),X94/(Formulas!$A$3*2))),1),ROUND(MIN(1,IF(Input!$A$11="Weekly",X94/(Formulas!$A$3*1),X94/(Formulas!$A$3*2))),1)*$C94))</f>
        <v>0</v>
      </c>
      <c r="AA94" s="101"/>
      <c r="AB94" s="77"/>
      <c r="AC94" s="77"/>
      <c r="AD94" s="80">
        <f>IF($C94="",ROUND(MIN(1,IF(Input!$A$11="Weekly",AB94/(Formulas!$A$3*1),AB94/(Formulas!$A$3*2))),1),IF(TEXT(ISNUMBER($C94),"#####")="False",ROUND(MIN(1,IF(Input!$A$11="Weekly",AB94/(Formulas!$A$3*1),AB94/(Formulas!$A$3*2))),1),ROUND(MIN(1,IF(Input!$A$11="Weekly",AB94/(Formulas!$A$3*1),AB94/(Formulas!$A$3*2))),1)*$C94))</f>
        <v>0</v>
      </c>
      <c r="AE94" s="101"/>
      <c r="AF94" s="77"/>
      <c r="AG94" s="77"/>
      <c r="AH94" s="80">
        <f>IF($C94="",ROUND(MIN(1,IF(Input!$A$11="Weekly",AF94/(Formulas!$A$3*1),AF94/(Formulas!$A$3*2))),1),IF(TEXT(ISNUMBER($C94),"#####")="False",ROUND(MIN(1,IF(Input!$A$11="Weekly",AF94/(Formulas!$A$3*1),AF94/(Formulas!$A$3*2))),1),ROUND(MIN(1,IF(Input!$A$11="Weekly",AF94/(Formulas!$A$3*1),AF94/(Formulas!$A$3*2))),1)*$C94))</f>
        <v>0</v>
      </c>
      <c r="AI94" s="101"/>
      <c r="AJ94" s="77"/>
      <c r="AK94" s="77"/>
      <c r="AL94" s="80">
        <f>IF($C94="",ROUND(MIN(1,IF(Input!$A$11="Weekly",AJ94/(Formulas!$A$3*1),AJ94/(Formulas!$A$3*2))),1),IF(TEXT(ISNUMBER($C94),"#####")="False",ROUND(MIN(1,IF(Input!$A$11="Weekly",AJ94/(Formulas!$A$3*1),AJ94/(Formulas!$A$3*2))),1),ROUND(MIN(1,IF(Input!$A$11="Weekly",AJ94/(Formulas!$A$3*1),AJ94/(Formulas!$A$3*2))),1)*$C94))</f>
        <v>0</v>
      </c>
      <c r="AM94" s="79"/>
      <c r="AN94" s="77"/>
      <c r="AO94" s="77"/>
      <c r="AP94" s="80">
        <f>IF($C94="",ROUND(MIN(1,IF(Input!$A$11="Weekly",AN94/(Formulas!$A$3*1),AN94/(Formulas!$A$3*2))),1),IF(TEXT(ISNUMBER($C94),"#####")="False",ROUND(MIN(1,IF(Input!$A$11="Weekly",AN94/(Formulas!$A$3*1),AN94/(Formulas!$A$3*2))),1),ROUND(MIN(1,IF(Input!$A$11="Weekly",AN94/(Formulas!$A$3*1),AN94/(Formulas!$A$3*2))),1)*$C94))</f>
        <v>0</v>
      </c>
      <c r="AQ94" s="79"/>
      <c r="AR94" s="77"/>
      <c r="AS94" s="77"/>
      <c r="AT94" s="80">
        <f>IF($C94="",ROUND(MIN(1,IF(Input!$A$11="Weekly",AR94/(Formulas!$A$3*1),AR94/(Formulas!$A$3*2))),1),IF(TEXT(ISNUMBER($C94),"#####")="False",ROUND(MIN(1,IF(Input!$A$11="Weekly",AR94/(Formulas!$A$3*1),AR94/(Formulas!$A$3*2))),1),ROUND(MIN(1,IF(Input!$A$11="Weekly",AR94/(Formulas!$A$3*1),AR94/(Formulas!$A$3*2))),1)*$C94))</f>
        <v>0</v>
      </c>
      <c r="AU94" s="79"/>
      <c r="AV94" s="77"/>
      <c r="AW94" s="77"/>
      <c r="AX94" s="80">
        <f>IF($C94="",ROUND(MIN(1,IF(Input!$A$11="Weekly",AV94/(Formulas!$A$3*1),AV94/(Formulas!$A$3*2))),1),IF(TEXT(ISNUMBER($C94),"#####")="False",ROUND(MIN(1,IF(Input!$A$11="Weekly",AV94/(Formulas!$A$3*1),AV94/(Formulas!$A$3*2))),1),ROUND(MIN(1,IF(Input!$A$11="Weekly",AV94/(Formulas!$A$3*1),AV94/(Formulas!$A$3*2))),1)*$C94))</f>
        <v>0</v>
      </c>
      <c r="AY94" s="79"/>
      <c r="AZ94" s="77"/>
      <c r="BA94" s="77"/>
      <c r="BB94" s="80">
        <f>IF($C94="",ROUND(MIN(1,IF(Input!$A$11="Weekly",AZ94/(Formulas!$A$3*1),AZ94/(Formulas!$A$3*2))),1),IF(TEXT(ISNUMBER($C94),"#####")="False",ROUND(MIN(1,IF(Input!$A$11="Weekly",AZ94/(Formulas!$A$3*1),AZ94/(Formulas!$A$3*2))),1),ROUND(MIN(1,IF(Input!$A$11="Weekly",AZ94/(Formulas!$A$3*1),AZ94/(Formulas!$A$3*2))),1)*$C94))</f>
        <v>0</v>
      </c>
      <c r="BC94" s="79"/>
      <c r="BD94" s="77"/>
      <c r="BE94" s="77"/>
      <c r="BF94" s="80">
        <f>IF($C94="",ROUND(MIN(1,IF(Input!$A$11="Weekly",BD94/(Formulas!$A$3*1),BD94/(Formulas!$A$3*2))),1),IF(TEXT(ISNUMBER($C94),"#####")="False",ROUND(MIN(1,IF(Input!$A$11="Weekly",BD94/(Formulas!$A$3*1),BD94/(Formulas!$A$3*2))),1),ROUND(MIN(1,IF(Input!$A$11="Weekly",BD94/(Formulas!$A$3*1),BD94/(Formulas!$A$3*2))),1)*$C94))</f>
        <v>0</v>
      </c>
      <c r="BG94" s="79"/>
      <c r="BH94" s="77"/>
      <c r="BI94" s="77"/>
      <c r="BJ94" s="80">
        <f>IF($C94="",ROUND(MIN(1,IF(Input!$A$11="Weekly",BH94/(Formulas!$A$3*1),BH94/(Formulas!$A$3*2))),1),IF(TEXT(ISNUMBER($C94),"#####")="False",ROUND(MIN(1,IF(Input!$A$11="Weekly",BH94/(Formulas!$A$3*1),BH94/(Formulas!$A$3*2))),1),ROUND(MIN(1,IF(Input!$A$11="Weekly",BH94/(Formulas!$A$3*1),BH94/(Formulas!$A$3*2))),1)*$C94))</f>
        <v>0</v>
      </c>
      <c r="BK94" s="79"/>
      <c r="BL94" s="77"/>
      <c r="BM94" s="77"/>
      <c r="BN94" s="80">
        <f>IF($C94="",ROUND(MIN(1,IF(Input!$A$11="Weekly",BL94/(Formulas!$A$3*1),BL94/(Formulas!$A$3*2))),1),IF(TEXT(ISNUMBER($C94),"#####")="False",ROUND(MIN(1,IF(Input!$A$11="Weekly",BL94/(Formulas!$A$3*1),BL94/(Formulas!$A$3*2))),1),ROUND(MIN(1,IF(Input!$A$11="Weekly",BL94/(Formulas!$A$3*1),BL94/(Formulas!$A$3*2))),1)*$C94))</f>
        <v>0</v>
      </c>
      <c r="BO94" s="79"/>
      <c r="BP94" s="77"/>
      <c r="BQ94" s="77"/>
      <c r="BR94" s="80">
        <f>IF($C94="",ROUND(MIN(1,IF(Input!$A$11="Weekly",BP94/(Formulas!$A$3*1),BP94/(Formulas!$A$3*2))),1),IF(TEXT(ISNUMBER($C94),"#####")="False",ROUND(MIN(1,IF(Input!$A$11="Weekly",BP94/(Formulas!$A$3*1),BP94/(Formulas!$A$3*2))),1),ROUND(MIN(1,IF(Input!$A$11="Weekly",BP94/(Formulas!$A$3*1),BP94/(Formulas!$A$3*2))),1)*$C94))</f>
        <v>0</v>
      </c>
      <c r="BS94" s="79"/>
      <c r="BT94" s="77"/>
      <c r="BU94" s="77"/>
      <c r="BV94" s="80">
        <f>IF($C94="",ROUND(MIN(1,IF(Input!$A$11="Weekly",BT94/(Formulas!$A$3*1),BT94/(Formulas!$A$3*2))),1),IF(TEXT(ISNUMBER($C94),"#####")="False",ROUND(MIN(1,IF(Input!$A$11="Weekly",BT94/(Formulas!$A$3*1),BT94/(Formulas!$A$3*2))),1),ROUND(MIN(1,IF(Input!$A$11="Weekly",BT94/(Formulas!$A$3*1),BT94/(Formulas!$A$3*2))),1)*$C94))</f>
        <v>0</v>
      </c>
      <c r="BW94" s="79"/>
      <c r="BX94" s="77"/>
      <c r="BY94" s="77"/>
      <c r="BZ94" s="80">
        <f>IF($C94="",ROUND(MIN(1,IF(Input!$A$11="Weekly",BX94/(Formulas!$A$3*1),BX94/(Formulas!$A$3*2))),1),IF(TEXT(ISNUMBER($C94),"#####")="False",ROUND(MIN(1,IF(Input!$A$11="Weekly",BX94/(Formulas!$A$3*1),BX94/(Formulas!$A$3*2))),1),ROUND(MIN(1,IF(Input!$A$11="Weekly",BX94/(Formulas!$A$3*1),BX94/(Formulas!$A$3*2))),1)*$C94))</f>
        <v>0</v>
      </c>
      <c r="CA94" s="79"/>
      <c r="CB94" s="77"/>
      <c r="CC94" s="77"/>
      <c r="CD94" s="80">
        <f>IF($C94="",ROUND(MIN(1,IF(Input!$A$11="Weekly",CB94/(Formulas!$A$3*1),CB94/(Formulas!$A$3*2))),1),IF(TEXT(ISNUMBER($C94),"#####")="False",ROUND(MIN(1,IF(Input!$A$11="Weekly",CB94/(Formulas!$A$3*1),CB94/(Formulas!$A$3*2))),1),ROUND(MIN(1,IF(Input!$A$11="Weekly",CB94/(Formulas!$A$3*1),CB94/(Formulas!$A$3*2))),1)*$C94))</f>
        <v>0</v>
      </c>
      <c r="CE94" s="79"/>
      <c r="CF94" s="77"/>
      <c r="CG94" s="77"/>
      <c r="CH94" s="80">
        <f>IF($C94="",ROUND(MIN(1,IF(Input!$A$11="Weekly",CF94/(Formulas!$A$3*1),CF94/(Formulas!$A$3*2))),1),IF(TEXT(ISNUMBER($C94),"#####")="False",ROUND(MIN(1,IF(Input!$A$11="Weekly",CF94/(Formulas!$A$3*1),CF94/(Formulas!$A$3*2))),1),ROUND(MIN(1,IF(Input!$A$11="Weekly",CF94/(Formulas!$A$3*1),CF94/(Formulas!$A$3*2))),1)*$C94))</f>
        <v>0</v>
      </c>
      <c r="CI94" s="79"/>
      <c r="CJ94" s="77"/>
      <c r="CK94" s="77"/>
      <c r="CL94" s="80">
        <f>IF($C94="",ROUND(MIN(1,IF(Input!$A$11="Weekly",CJ94/(Formulas!$A$3*1),CJ94/(Formulas!$A$3*2))),1),IF(TEXT(ISNUMBER($C94),"#####")="False",ROUND(MIN(1,IF(Input!$A$11="Weekly",CJ94/(Formulas!$A$3*1),CJ94/(Formulas!$A$3*2))),1),ROUND(MIN(1,IF(Input!$A$11="Weekly",CJ94/(Formulas!$A$3*1),CJ94/(Formulas!$A$3*2))),1)*$C94))</f>
        <v>0</v>
      </c>
      <c r="CM94" s="79"/>
      <c r="CN94" s="77"/>
      <c r="CO94" s="77"/>
      <c r="CP94" s="80">
        <f>IF($C94="",ROUND(MIN(1,IF(Input!$A$11="Weekly",CN94/(Formulas!$A$3*1),CN94/(Formulas!$A$3*2))),1),IF(TEXT(ISNUMBER($C94),"#####")="False",ROUND(MIN(1,IF(Input!$A$11="Weekly",CN94/(Formulas!$A$3*1),CN94/(Formulas!$A$3*2))),1),ROUND(MIN(1,IF(Input!$A$11="Weekly",CN94/(Formulas!$A$3*1),CN94/(Formulas!$A$3*2))),1)*$C94))</f>
        <v>0</v>
      </c>
      <c r="CQ94" s="79"/>
      <c r="CR94" s="77"/>
      <c r="CS94" s="77"/>
      <c r="CT94" s="80">
        <f>IF($C94="",ROUND(MIN(1,IF(Input!$A$11="Weekly",CR94/(Formulas!$A$3*1),CR94/(Formulas!$A$3*2))),1),IF(TEXT(ISNUMBER($C94),"#####")="False",ROUND(MIN(1,IF(Input!$A$11="Weekly",CR94/(Formulas!$A$3*1),CR94/(Formulas!$A$3*2))),1),ROUND(MIN(1,IF(Input!$A$11="Weekly",CR94/(Formulas!$A$3*1),CR94/(Formulas!$A$3*2))),1)*$C94))</f>
        <v>0</v>
      </c>
      <c r="CU94" s="79"/>
      <c r="CV94" s="77"/>
      <c r="CW94" s="77"/>
      <c r="CX94" s="80">
        <f>IF($C94="",ROUND(MIN(1,IF(Input!$A$11="Weekly",CV94/(Formulas!$A$3*1),CV94/(Formulas!$A$3*2))),1),IF(TEXT(ISNUMBER($C94),"#####")="False",ROUND(MIN(1,IF(Input!$A$11="Weekly",CV94/(Formulas!$A$3*1),CV94/(Formulas!$A$3*2))),1),ROUND(MIN(1,IF(Input!$A$11="Weekly",CV94/(Formulas!$A$3*1),CV94/(Formulas!$A$3*2))),1)*$C94))</f>
        <v>0</v>
      </c>
      <c r="CY94" s="79"/>
      <c r="CZ94" s="77"/>
      <c r="DA94" s="77"/>
      <c r="DB94" s="80">
        <f>IF($C94="",ROUND(MIN(1,IF(Input!$A$11="Weekly",CZ94/(Formulas!$A$3*1),CZ94/(Formulas!$A$3*2))),1),IF(TEXT(ISNUMBER($C94),"#####")="False",ROUND(MIN(1,IF(Input!$A$11="Weekly",CZ94/(Formulas!$A$3*1),CZ94/(Formulas!$A$3*2))),1),ROUND(MIN(1,IF(Input!$A$11="Weekly",CZ94/(Formulas!$A$3*1),CZ94/(Formulas!$A$3*2))),1)*$C94))</f>
        <v>0</v>
      </c>
      <c r="DC94" s="79"/>
      <c r="DD94" s="77"/>
      <c r="DE94" s="77"/>
      <c r="DF94" s="80">
        <f>IF($C94="",ROUND(MIN(1,IF(Input!$A$11="Weekly",DD94/(Formulas!$A$3*1),DD94/(Formulas!$A$3*2))),1),IF(TEXT(ISNUMBER($C94),"#####")="False",ROUND(MIN(1,IF(Input!$A$11="Weekly",DD94/(Formulas!$A$3*1),DD94/(Formulas!$A$3*2))),1),ROUND(MIN(1,IF(Input!$A$11="Weekly",DD94/(Formulas!$A$3*1),DD94/(Formulas!$A$3*2))),1)*$C94))</f>
        <v>0</v>
      </c>
      <c r="DG94" s="79"/>
      <c r="DH94" s="77"/>
      <c r="DI94" s="77"/>
      <c r="DJ94" s="80">
        <f>IF($C94="",ROUND(MIN(1,IF(Input!$A$11="Weekly",DH94/(Formulas!$A$3*1),DH94/(Formulas!$A$3*2))),1),IF(TEXT(ISNUMBER($C94),"#####")="False",ROUND(MIN(1,IF(Input!$A$11="Weekly",DH94/(Formulas!$A$3*1),DH94/(Formulas!$A$3*2))),1),ROUND(MIN(1,IF(Input!$A$11="Weekly",DH94/(Formulas!$A$3*1),DH94/(Formulas!$A$3*2))),1)*$C94))</f>
        <v>0</v>
      </c>
      <c r="DK94" s="79"/>
      <c r="DL94" s="77"/>
      <c r="DM94" s="77"/>
      <c r="DN94" s="80">
        <f>IF($C94="",ROUND(MIN(1,IF(Input!$A$11="Weekly",DL94/(Formulas!$A$3*1),DL94/(Formulas!$A$3*2))),1),IF(TEXT(ISNUMBER($C94),"#####")="False",ROUND(MIN(1,IF(Input!$A$11="Weekly",DL94/(Formulas!$A$3*1),DL94/(Formulas!$A$3*2))),1),ROUND(MIN(1,IF(Input!$A$11="Weekly",DL94/(Formulas!$A$3*1),DL94/(Formulas!$A$3*2))),1)*$C94))</f>
        <v>0</v>
      </c>
      <c r="DO94" s="79"/>
      <c r="DP94" s="77"/>
      <c r="DQ94" s="77"/>
      <c r="DR94" s="80">
        <f>IF($C94="",ROUND(MIN(1,IF(Input!$A$11="Weekly",DP94/(Formulas!$A$3*1),DP94/(Formulas!$A$3*2))),1),IF(TEXT(ISNUMBER($C94),"#####")="False",ROUND(MIN(1,IF(Input!$A$11="Weekly",DP94/(Formulas!$A$3*1),DP94/(Formulas!$A$3*2))),1),ROUND(MIN(1,IF(Input!$A$11="Weekly",DP94/(Formulas!$A$3*1),DP94/(Formulas!$A$3*2))),1)*$C94))</f>
        <v>0</v>
      </c>
      <c r="DS94" s="79"/>
      <c r="DT94" s="77"/>
      <c r="DU94" s="77"/>
      <c r="DV94" s="80">
        <f>IF($C94="",ROUND(MIN(1,IF(Input!$A$11="Weekly",DT94/(Formulas!$A$3*1),DT94/(Formulas!$A$3*2))),1),IF(TEXT(ISNUMBER($C94),"#####")="False",ROUND(MIN(1,IF(Input!$A$11="Weekly",DT94/(Formulas!$A$3*1),DT94/(Formulas!$A$3*2))),1),ROUND(MIN(1,IF(Input!$A$11="Weekly",DT94/(Formulas!$A$3*1),DT94/(Formulas!$A$3*2))),1)*$C94))</f>
        <v>0</v>
      </c>
      <c r="DW94" s="79"/>
      <c r="DX94" s="77"/>
      <c r="DY94" s="77"/>
      <c r="DZ94" s="80">
        <f>IF($C94="",ROUND(MIN(1,IF(Input!$A$11="Weekly",DX94/(Formulas!$A$3*1),DX94/(Formulas!$A$3*2))),1),IF(TEXT(ISNUMBER($C94),"#####")="False",ROUND(MIN(1,IF(Input!$A$11="Weekly",DX94/(Formulas!$A$3*1),DX94/(Formulas!$A$3*2))),1),ROUND(MIN(1,IF(Input!$A$11="Weekly",DX94/(Formulas!$A$3*1),DX94/(Formulas!$A$3*2))),1)*$C94))</f>
        <v>0</v>
      </c>
      <c r="EA94" s="79"/>
      <c r="EB94" s="77"/>
      <c r="EC94" s="77"/>
      <c r="ED94" s="80">
        <f>IF($C94="",ROUND(MIN(1,IF(Input!$A$11="Weekly",EB94/(Formulas!$A$3*1),EB94/(Formulas!$A$3*2))),1),IF(TEXT(ISNUMBER($C94),"#####")="False",ROUND(MIN(1,IF(Input!$A$11="Weekly",EB94/(Formulas!$A$3*1),EB94/(Formulas!$A$3*2))),1),ROUND(MIN(1,IF(Input!$A$11="Weekly",EB94/(Formulas!$A$3*1),EB94/(Formulas!$A$3*2))),1)*$C94))</f>
        <v>0</v>
      </c>
      <c r="EE94" s="79"/>
      <c r="EF94" s="77"/>
      <c r="EG94" s="77"/>
      <c r="EH94" s="80">
        <f>IF($C94="",ROUND(MIN(1,IF(Input!$A$11="Weekly",EF94/(Formulas!$A$3*1),EF94/(Formulas!$A$3*2))),1),IF(TEXT(ISNUMBER($C94),"#####")="False",ROUND(MIN(1,IF(Input!$A$11="Weekly",EF94/(Formulas!$A$3*1),EF94/(Formulas!$A$3*2))),1),ROUND(MIN(1,IF(Input!$A$11="Weekly",EF94/(Formulas!$A$3*1),EF94/(Formulas!$A$3*2))),1)*$C94))</f>
        <v>0</v>
      </c>
      <c r="EI94" s="79"/>
      <c r="EJ94" s="77"/>
      <c r="EK94" s="77"/>
      <c r="EL94" s="80">
        <f>IF($C94="",ROUND(MIN(1,IF(Input!$A$11="Weekly",EJ94/(Formulas!$A$3*1),EJ94/(Formulas!$A$3*2))),1),IF(TEXT(ISNUMBER($C94),"#####")="False",ROUND(MIN(1,IF(Input!$A$11="Weekly",EJ94/(Formulas!$A$3*1),EJ94/(Formulas!$A$3*2))),1),ROUND(MIN(1,IF(Input!$A$11="Weekly",EJ94/(Formulas!$A$3*1),EJ94/(Formulas!$A$3*2))),1)*$C94))</f>
        <v>0</v>
      </c>
      <c r="EM94" s="79"/>
      <c r="EN94" s="77"/>
      <c r="EO94" s="77"/>
      <c r="EP94" s="80">
        <f>IF($C94="",ROUND(MIN(1,IF(Input!$A$11="Weekly",EN94/(Formulas!$A$3*1),EN94/(Formulas!$A$3*2))),1),IF(TEXT(ISNUMBER($C94),"#####")="False",ROUND(MIN(1,IF(Input!$A$11="Weekly",EN94/(Formulas!$A$3*1),EN94/(Formulas!$A$3*2))),1),ROUND(MIN(1,IF(Input!$A$11="Weekly",EN94/(Formulas!$A$3*1),EN94/(Formulas!$A$3*2))),1)*$C94))</f>
        <v>0</v>
      </c>
      <c r="EQ94" s="79"/>
      <c r="ER94" s="77"/>
      <c r="ES94" s="77"/>
      <c r="ET94" s="80">
        <f>IF($C94="",ROUND(MIN(1,IF(Input!$A$11="Weekly",ER94/(Formulas!$A$3*1),ER94/(Formulas!$A$3*2))),1),IF(TEXT(ISNUMBER($C94),"#####")="False",ROUND(MIN(1,IF(Input!$A$11="Weekly",ER94/(Formulas!$A$3*1),ER94/(Formulas!$A$3*2))),1),ROUND(MIN(1,IF(Input!$A$11="Weekly",ER94/(Formulas!$A$3*1),ER94/(Formulas!$A$3*2))),1)*$C94))</f>
        <v>0</v>
      </c>
      <c r="EU94" s="79"/>
      <c r="EV94" s="77"/>
      <c r="EW94" s="77"/>
      <c r="EX94" s="80">
        <f>IF($C94="",ROUND(MIN(1,IF(Input!$A$11="Weekly",EV94/(Formulas!$A$3*1),EV94/(Formulas!$A$3*2))),1),IF(TEXT(ISNUMBER($C94),"#####")="False",ROUND(MIN(1,IF(Input!$A$11="Weekly",EV94/(Formulas!$A$3*1),EV94/(Formulas!$A$3*2))),1),ROUND(MIN(1,IF(Input!$A$11="Weekly",EV94/(Formulas!$A$3*1),EV94/(Formulas!$A$3*2))),1)*$C94))</f>
        <v>0</v>
      </c>
      <c r="EY94" s="79"/>
      <c r="EZ94" s="77"/>
      <c r="FA94" s="77"/>
      <c r="FB94" s="80">
        <f>IF($C94="",ROUND(MIN(1,IF(Input!$A$11="Weekly",EZ94/(Formulas!$A$3*1),EZ94/(Formulas!$A$3*2))),1),IF(TEXT(ISNUMBER($C94),"#####")="False",ROUND(MIN(1,IF(Input!$A$11="Weekly",EZ94/(Formulas!$A$3*1),EZ94/(Formulas!$A$3*2))),1),ROUND(MIN(1,IF(Input!$A$11="Weekly",EZ94/(Formulas!$A$3*1),EZ94/(Formulas!$A$3*2))),1)*$C94))</f>
        <v>0</v>
      </c>
      <c r="FC94" s="79"/>
      <c r="FD94" s="77"/>
      <c r="FE94" s="77"/>
      <c r="FF94" s="80">
        <f>IF($C94="",ROUND(MIN(1,IF(Input!$A$11="Weekly",FD94/(Formulas!$A$3*1),FD94/(Formulas!$A$3*2))),1),IF(TEXT(ISNUMBER($C94),"#####")="False",ROUND(MIN(1,IF(Input!$A$11="Weekly",FD94/(Formulas!$A$3*1),FD94/(Formulas!$A$3*2))),1),ROUND(MIN(1,IF(Input!$A$11="Weekly",FD94/(Formulas!$A$3*1),FD94/(Formulas!$A$3*2))),1)*$C94))</f>
        <v>0</v>
      </c>
      <c r="FG94" s="79"/>
      <c r="FH94" s="77"/>
      <c r="FI94" s="77"/>
      <c r="FJ94" s="80">
        <f>IF($C94="",ROUND(MIN(1,IF(Input!$A$11="Weekly",FH94/(Formulas!$A$3*1),FH94/(Formulas!$A$3*2))),1),IF(TEXT(ISNUMBER($C94),"#####")="False",ROUND(MIN(1,IF(Input!$A$11="Weekly",FH94/(Formulas!$A$3*1),FH94/(Formulas!$A$3*2))),1),ROUND(MIN(1,IF(Input!$A$11="Weekly",FH94/(Formulas!$A$3*1),FH94/(Formulas!$A$3*2))),1)*$C94))</f>
        <v>0</v>
      </c>
      <c r="FK94" s="79"/>
      <c r="FL94" s="77"/>
      <c r="FM94" s="77"/>
      <c r="FN94" s="80">
        <f>IF($C94="",ROUND(MIN(1,IF(Input!$A$11="Weekly",FL94/(Formulas!$A$3*1),FL94/(Formulas!$A$3*2))),1),IF(TEXT(ISNUMBER($C94),"#####")="False",ROUND(MIN(1,IF(Input!$A$11="Weekly",FL94/(Formulas!$A$3*1),FL94/(Formulas!$A$3*2))),1),ROUND(MIN(1,IF(Input!$A$11="Weekly",FL94/(Formulas!$A$3*1),FL94/(Formulas!$A$3*2))),1)*$C94))</f>
        <v>0</v>
      </c>
      <c r="FO94" s="79"/>
      <c r="FP94" s="77"/>
      <c r="FQ94" s="77"/>
      <c r="FR94" s="80">
        <f>IF($C94="",ROUND(MIN(1,IF(Input!$A$11="Weekly",FP94/(Formulas!$A$3*1),FP94/(Formulas!$A$3*2))),1),IF(TEXT(ISNUMBER($C94),"#####")="False",ROUND(MIN(1,IF(Input!$A$11="Weekly",FP94/(Formulas!$A$3*1),FP94/(Formulas!$A$3*2))),1),ROUND(MIN(1,IF(Input!$A$11="Weekly",FP94/(Formulas!$A$3*1),FP94/(Formulas!$A$3*2))),1)*$C94))</f>
        <v>0</v>
      </c>
      <c r="FS94" s="79"/>
      <c r="FT94" s="77"/>
      <c r="FU94" s="77"/>
      <c r="FV94" s="80">
        <f>IF($C94="",ROUND(MIN(1,IF(Input!$A$11="Weekly",FT94/(Formulas!$A$3*1),FT94/(Formulas!$A$3*2))),1),IF(TEXT(ISNUMBER($C94),"#####")="False",ROUND(MIN(1,IF(Input!$A$11="Weekly",FT94/(Formulas!$A$3*1),FT94/(Formulas!$A$3*2))),1),ROUND(MIN(1,IF(Input!$A$11="Weekly",FT94/(Formulas!$A$3*1),FT94/(Formulas!$A$3*2))),1)*$C94))</f>
        <v>0</v>
      </c>
      <c r="FW94" s="79"/>
      <c r="FX94" s="77"/>
      <c r="FY94" s="77"/>
      <c r="FZ94" s="80">
        <f>IF($C94="",ROUND(MIN(1,IF(Input!$A$11="Weekly",FX94/(Formulas!$A$3*1),FX94/(Formulas!$A$3*2))),1),IF(TEXT(ISNUMBER($C94),"#####")="False",ROUND(MIN(1,IF(Input!$A$11="Weekly",FX94/(Formulas!$A$3*1),FX94/(Formulas!$A$3*2))),1),ROUND(MIN(1,IF(Input!$A$11="Weekly",FX94/(Formulas!$A$3*1),FX94/(Formulas!$A$3*2))),1)*$C94))</f>
        <v>0</v>
      </c>
      <c r="GA94" s="79"/>
      <c r="GB94" s="77"/>
      <c r="GC94" s="77"/>
      <c r="GD94" s="80">
        <f>IF($C94="",ROUND(MIN(1,IF(Input!$A$11="Weekly",GB94/(Formulas!$A$3*1),GB94/(Formulas!$A$3*2))),1),IF(TEXT(ISNUMBER($C94),"#####")="False",ROUND(MIN(1,IF(Input!$A$11="Weekly",GB94/(Formulas!$A$3*1),GB94/(Formulas!$A$3*2))),1),ROUND(MIN(1,IF(Input!$A$11="Weekly",GB94/(Formulas!$A$3*1),GB94/(Formulas!$A$3*2))),1)*$C94))</f>
        <v>0</v>
      </c>
      <c r="GE94" s="79"/>
      <c r="GF94" s="77"/>
      <c r="GG94" s="77"/>
      <c r="GH94" s="80">
        <f>IF($C94="",ROUND(MIN(1,IF(Input!$A$11="Weekly",GF94/(Formulas!$A$3*1),GF94/(Formulas!$A$3*2))),1),IF(TEXT(ISNUMBER($C94),"#####")="False",ROUND(MIN(1,IF(Input!$A$11="Weekly",GF94/(Formulas!$A$3*1),GF94/(Formulas!$A$3*2))),1),ROUND(MIN(1,IF(Input!$A$11="Weekly",GF94/(Formulas!$A$3*1),GF94/(Formulas!$A$3*2))),1)*$C94))</f>
        <v>0</v>
      </c>
      <c r="GI94" s="79"/>
      <c r="GJ94" s="77"/>
      <c r="GK94" s="77"/>
      <c r="GL94" s="80">
        <f>IF($C94="",ROUND(MIN(1,IF(Input!$A$11="Weekly",GJ94/(Formulas!$A$3*1),GJ94/(Formulas!$A$3*2))),1),IF(TEXT(ISNUMBER($C94),"#####")="False",ROUND(MIN(1,IF(Input!$A$11="Weekly",GJ94/(Formulas!$A$3*1),GJ94/(Formulas!$A$3*2))),1),ROUND(MIN(1,IF(Input!$A$11="Weekly",GJ94/(Formulas!$A$3*1),GJ94/(Formulas!$A$3*2))),1)*$C94))</f>
        <v>0</v>
      </c>
      <c r="GM94" s="79"/>
      <c r="GN94" s="77"/>
      <c r="GO94" s="77"/>
      <c r="GP94" s="80">
        <f>IF($C94="",ROUND(MIN(1,IF(Input!$A$11="Weekly",GN94/(Formulas!$A$3*1),GN94/(Formulas!$A$3*2))),1),IF(TEXT(ISNUMBER($C94),"#####")="False",ROUND(MIN(1,IF(Input!$A$11="Weekly",GN94/(Formulas!$A$3*1),GN94/(Formulas!$A$3*2))),1),ROUND(MIN(1,IF(Input!$A$11="Weekly",GN94/(Formulas!$A$3*1),GN94/(Formulas!$A$3*2))),1)*$C94))</f>
        <v>0</v>
      </c>
      <c r="GQ94" s="79"/>
      <c r="GR94" s="77"/>
      <c r="GS94" s="77"/>
      <c r="GT94" s="80">
        <f>IF($C94="",ROUND(MIN(1,IF(Input!$A$11="Weekly",GR94/(Formulas!$A$3*1),GR94/(Formulas!$A$3*2))),1),IF(TEXT(ISNUMBER($C94),"#####")="False",ROUND(MIN(1,IF(Input!$A$11="Weekly",GR94/(Formulas!$A$3*1),GR94/(Formulas!$A$3*2))),1),ROUND(MIN(1,IF(Input!$A$11="Weekly",GR94/(Formulas!$A$3*1),GR94/(Formulas!$A$3*2))),1)*$C94))</f>
        <v>0</v>
      </c>
      <c r="GU94" s="79"/>
      <c r="GV94" s="77"/>
      <c r="GW94" s="77"/>
      <c r="GX94" s="80">
        <f>IF($C94="",ROUND(MIN(1,IF(Input!$A$11="Weekly",GV94/(Formulas!$A$3*1),GV94/(Formulas!$A$3*2))),1),IF(TEXT(ISNUMBER($C94),"#####")="False",ROUND(MIN(1,IF(Input!$A$11="Weekly",GV94/(Formulas!$A$3*1),GV94/(Formulas!$A$3*2))),1),ROUND(MIN(1,IF(Input!$A$11="Weekly",GV94/(Formulas!$A$3*1),GV94/(Formulas!$A$3*2))),1)*$C94))</f>
        <v>0</v>
      </c>
      <c r="GY94" s="79"/>
      <c r="GZ94" s="77"/>
      <c r="HA94" s="77"/>
      <c r="HB94" s="80">
        <f>IF($C94="",ROUND(MIN(1,IF(Input!$A$11="Weekly",GZ94/(Formulas!$A$3*1),GZ94/(Formulas!$A$3*2))),1),IF(TEXT(ISNUMBER($C94),"#####")="False",ROUND(MIN(1,IF(Input!$A$11="Weekly",GZ94/(Formulas!$A$3*1),GZ94/(Formulas!$A$3*2))),1),ROUND(MIN(1,IF(Input!$A$11="Weekly",GZ94/(Formulas!$A$3*1),GZ94/(Formulas!$A$3*2))),1)*$C94))</f>
        <v>0</v>
      </c>
      <c r="HC94" s="79"/>
      <c r="HD94" s="77"/>
      <c r="HE94" s="77"/>
      <c r="HF94" s="80">
        <f>IF($C94="",ROUND(MIN(1,IF(Input!$A$11="Weekly",HD94/(Formulas!$A$3*1),HD94/(Formulas!$A$3*2))),1),IF(TEXT(ISNUMBER($C94),"#####")="False",ROUND(MIN(1,IF(Input!$A$11="Weekly",HD94/(Formulas!$A$3*1),HD94/(Formulas!$A$3*2))),1),ROUND(MIN(1,IF(Input!$A$11="Weekly",HD94/(Formulas!$A$3*1),HD94/(Formulas!$A$3*2))),1)*$C94))</f>
        <v>0</v>
      </c>
      <c r="HG94" s="79"/>
      <c r="HH94" s="35"/>
      <c r="HI94" s="35">
        <f t="shared" si="114"/>
        <v>0</v>
      </c>
      <c r="HJ94" s="35"/>
      <c r="HK94" s="35">
        <f t="shared" si="115"/>
        <v>0</v>
      </c>
      <c r="HL94" s="35"/>
      <c r="HM94" s="35">
        <f t="shared" si="116"/>
        <v>0</v>
      </c>
      <c r="HN94" s="35"/>
      <c r="HO94" s="35">
        <f t="shared" si="117"/>
        <v>0</v>
      </c>
      <c r="HP94" s="35"/>
      <c r="HQ94" s="35"/>
      <c r="HR94" s="35"/>
      <c r="HS94" s="35"/>
      <c r="HT94" s="35"/>
    </row>
    <row r="95" spans="1:228" x14ac:dyDescent="0.25">
      <c r="FB95" s="80">
        <f>ROUND(MIN(1,IF(Input!$A$11="Bi-Weekly",EZ95/(Formulas!$A$3*2),EZ95/(Formulas!$A$3*1))),1)</f>
        <v>0</v>
      </c>
    </row>
    <row r="96" spans="1:228" x14ac:dyDescent="0.25">
      <c r="B96" s="22" t="s">
        <v>112</v>
      </c>
      <c r="D96" s="126">
        <f>SUBTOTAL(9,D89:D95)</f>
        <v>0</v>
      </c>
      <c r="E96" s="126">
        <f t="shared" ref="E96:F96" si="118">SUBTOTAL(9,E89:E95)</f>
        <v>0</v>
      </c>
      <c r="F96" s="126">
        <f t="shared" si="118"/>
        <v>0</v>
      </c>
      <c r="H96" s="126">
        <f>SUBTOTAL(9,H89:H95)</f>
        <v>0</v>
      </c>
      <c r="I96" s="126">
        <f t="shared" ref="I96:J96" si="119">SUBTOTAL(9,I89:I95)</f>
        <v>0</v>
      </c>
      <c r="J96" s="126">
        <f t="shared" si="119"/>
        <v>0</v>
      </c>
      <c r="L96" s="126">
        <f>SUBTOTAL(9,L89:L95)</f>
        <v>0</v>
      </c>
      <c r="M96" s="126">
        <f t="shared" ref="M96:N96" si="120">SUBTOTAL(9,M89:M95)</f>
        <v>0</v>
      </c>
      <c r="N96" s="126">
        <f t="shared" si="120"/>
        <v>0</v>
      </c>
      <c r="P96" s="126">
        <f>SUBTOTAL(9,P89:P95)</f>
        <v>0</v>
      </c>
      <c r="Q96" s="126">
        <f t="shared" ref="Q96:R96" si="121">SUBTOTAL(9,Q89:Q95)</f>
        <v>0</v>
      </c>
      <c r="R96" s="126">
        <f t="shared" si="121"/>
        <v>0</v>
      </c>
      <c r="T96" s="126">
        <f>SUBTOTAL(9,T89:T95)</f>
        <v>0</v>
      </c>
      <c r="U96" s="126">
        <f t="shared" ref="U96:V96" si="122">SUBTOTAL(9,U89:U95)</f>
        <v>0</v>
      </c>
      <c r="V96" s="126">
        <f t="shared" si="122"/>
        <v>0</v>
      </c>
      <c r="X96" s="126">
        <f>SUBTOTAL(9,X89:X95)</f>
        <v>0</v>
      </c>
      <c r="Y96" s="126">
        <f t="shared" ref="Y96:Z96" si="123">SUBTOTAL(9,Y89:Y95)</f>
        <v>0</v>
      </c>
      <c r="Z96" s="126">
        <f t="shared" si="123"/>
        <v>0</v>
      </c>
      <c r="AB96" s="126">
        <f>SUBTOTAL(9,AB89:AB95)</f>
        <v>0</v>
      </c>
      <c r="AC96" s="126">
        <f t="shared" ref="AC96:AD96" si="124">SUBTOTAL(9,AC89:AC95)</f>
        <v>0</v>
      </c>
      <c r="AD96" s="126">
        <f t="shared" si="124"/>
        <v>0</v>
      </c>
      <c r="AF96" s="126">
        <f>SUBTOTAL(9,AF89:AF95)</f>
        <v>0</v>
      </c>
      <c r="AG96" s="126">
        <f t="shared" ref="AG96:AH96" si="125">SUBTOTAL(9,AG89:AG95)</f>
        <v>0</v>
      </c>
      <c r="AH96" s="126">
        <f t="shared" si="125"/>
        <v>0</v>
      </c>
      <c r="AJ96" s="126">
        <f>SUBTOTAL(9,AJ89:AJ95)</f>
        <v>0</v>
      </c>
      <c r="AK96" s="126">
        <f t="shared" ref="AK96:AL96" si="126">SUBTOTAL(9,AK89:AK95)</f>
        <v>0</v>
      </c>
      <c r="AL96" s="126">
        <f t="shared" si="126"/>
        <v>0</v>
      </c>
      <c r="AN96" s="126">
        <f>SUBTOTAL(9,AN89:AN95)</f>
        <v>0</v>
      </c>
      <c r="AO96" s="126">
        <f t="shared" ref="AO96:AP96" si="127">SUBTOTAL(9,AO89:AO95)</f>
        <v>0</v>
      </c>
      <c r="AP96" s="126">
        <f t="shared" si="127"/>
        <v>0</v>
      </c>
      <c r="AR96" s="126">
        <f>SUBTOTAL(9,AR89:AR95)</f>
        <v>0</v>
      </c>
      <c r="AS96" s="126">
        <f t="shared" ref="AS96:AT96" si="128">SUBTOTAL(9,AS89:AS95)</f>
        <v>0</v>
      </c>
      <c r="AT96" s="126">
        <f t="shared" si="128"/>
        <v>0</v>
      </c>
      <c r="AV96" s="126">
        <f>SUBTOTAL(9,AV89:AV95)</f>
        <v>0</v>
      </c>
      <c r="AW96" s="126">
        <f t="shared" ref="AW96:AX96" si="129">SUBTOTAL(9,AW89:AW95)</f>
        <v>0</v>
      </c>
      <c r="AX96" s="126">
        <f t="shared" si="129"/>
        <v>0</v>
      </c>
      <c r="AZ96" s="126">
        <f>SUBTOTAL(9,AZ89:AZ95)</f>
        <v>0</v>
      </c>
      <c r="BA96" s="126">
        <f t="shared" ref="BA96:BB96" si="130">SUBTOTAL(9,BA89:BA95)</f>
        <v>0</v>
      </c>
      <c r="BB96" s="126">
        <f t="shared" si="130"/>
        <v>0</v>
      </c>
      <c r="BD96" s="126">
        <f>SUBTOTAL(9,BD89:BD95)</f>
        <v>0</v>
      </c>
      <c r="BE96" s="126">
        <f t="shared" ref="BE96:BF96" si="131">SUBTOTAL(9,BE89:BE95)</f>
        <v>0</v>
      </c>
      <c r="BF96" s="126">
        <f t="shared" si="131"/>
        <v>0</v>
      </c>
      <c r="BH96" s="126">
        <f>SUBTOTAL(9,BH89:BH95)</f>
        <v>0</v>
      </c>
      <c r="BI96" s="126">
        <f t="shared" ref="BI96:BJ96" si="132">SUBTOTAL(9,BI89:BI95)</f>
        <v>0</v>
      </c>
      <c r="BJ96" s="126">
        <f t="shared" si="132"/>
        <v>0</v>
      </c>
      <c r="BL96" s="126">
        <f>SUBTOTAL(9,BL89:BL95)</f>
        <v>0</v>
      </c>
      <c r="BM96" s="126">
        <f t="shared" ref="BM96:BN96" si="133">SUBTOTAL(9,BM89:BM95)</f>
        <v>0</v>
      </c>
      <c r="BN96" s="126">
        <f t="shared" si="133"/>
        <v>0</v>
      </c>
      <c r="BP96" s="126">
        <f>SUBTOTAL(9,BP89:BP95)</f>
        <v>0</v>
      </c>
      <c r="BQ96" s="126">
        <f t="shared" ref="BQ96:BR96" si="134">SUBTOTAL(9,BQ89:BQ95)</f>
        <v>0</v>
      </c>
      <c r="BR96" s="126">
        <f t="shared" si="134"/>
        <v>0</v>
      </c>
      <c r="BT96" s="126">
        <f>SUBTOTAL(9,BT89:BT95)</f>
        <v>0</v>
      </c>
      <c r="BU96" s="126">
        <f t="shared" ref="BU96:BV96" si="135">SUBTOTAL(9,BU89:BU95)</f>
        <v>0</v>
      </c>
      <c r="BV96" s="126">
        <f t="shared" si="135"/>
        <v>0</v>
      </c>
      <c r="BX96" s="126">
        <f>SUBTOTAL(9,BX89:BX95)</f>
        <v>0</v>
      </c>
      <c r="BY96" s="126">
        <f t="shared" ref="BY96:BZ96" si="136">SUBTOTAL(9,BY89:BY95)</f>
        <v>0</v>
      </c>
      <c r="BZ96" s="126">
        <f t="shared" si="136"/>
        <v>0</v>
      </c>
      <c r="CB96" s="126">
        <f>SUBTOTAL(9,CB89:CB95)</f>
        <v>0</v>
      </c>
      <c r="CC96" s="126">
        <f t="shared" ref="CC96:CD96" si="137">SUBTOTAL(9,CC89:CC95)</f>
        <v>0</v>
      </c>
      <c r="CD96" s="126">
        <f t="shared" si="137"/>
        <v>0</v>
      </c>
      <c r="CF96" s="126">
        <f>SUBTOTAL(9,CF89:CF95)</f>
        <v>0</v>
      </c>
      <c r="CG96" s="126">
        <f t="shared" ref="CG96:CH96" si="138">SUBTOTAL(9,CG89:CG95)</f>
        <v>0</v>
      </c>
      <c r="CH96" s="126">
        <f t="shared" si="138"/>
        <v>0</v>
      </c>
      <c r="CJ96" s="126">
        <f>SUBTOTAL(9,CJ89:CJ95)</f>
        <v>0</v>
      </c>
      <c r="CK96" s="126">
        <f t="shared" ref="CK96:CL96" si="139">SUBTOTAL(9,CK89:CK95)</f>
        <v>0</v>
      </c>
      <c r="CL96" s="126">
        <f t="shared" si="139"/>
        <v>0</v>
      </c>
      <c r="CN96" s="126">
        <f>SUBTOTAL(9,CN89:CN95)</f>
        <v>0</v>
      </c>
      <c r="CO96" s="126">
        <f t="shared" ref="CO96:CP96" si="140">SUBTOTAL(9,CO89:CO95)</f>
        <v>0</v>
      </c>
      <c r="CP96" s="126">
        <f t="shared" si="140"/>
        <v>0</v>
      </c>
      <c r="CR96" s="126">
        <f>SUBTOTAL(9,CR89:CR95)</f>
        <v>0</v>
      </c>
      <c r="CS96" s="126">
        <f t="shared" ref="CS96:CT96" si="141">SUBTOTAL(9,CS89:CS95)</f>
        <v>0</v>
      </c>
      <c r="CT96" s="126">
        <f t="shared" si="141"/>
        <v>0</v>
      </c>
      <c r="CV96" s="126">
        <f>SUBTOTAL(9,CV89:CV95)</f>
        <v>0</v>
      </c>
      <c r="CW96" s="126">
        <f t="shared" ref="CW96:CX96" si="142">SUBTOTAL(9,CW89:CW95)</f>
        <v>0</v>
      </c>
      <c r="CX96" s="126">
        <f t="shared" si="142"/>
        <v>0</v>
      </c>
      <c r="CZ96" s="126">
        <f>SUBTOTAL(9,CZ89:CZ95)</f>
        <v>0</v>
      </c>
      <c r="DA96" s="126">
        <f t="shared" ref="DA96:DB96" si="143">SUBTOTAL(9,DA89:DA95)</f>
        <v>0</v>
      </c>
      <c r="DB96" s="126">
        <f t="shared" si="143"/>
        <v>0</v>
      </c>
      <c r="DD96" s="126">
        <f>SUBTOTAL(9,DD89:DD95)</f>
        <v>0</v>
      </c>
      <c r="DE96" s="126">
        <f t="shared" ref="DE96:DF96" si="144">SUBTOTAL(9,DE89:DE95)</f>
        <v>0</v>
      </c>
      <c r="DF96" s="126">
        <f t="shared" si="144"/>
        <v>0</v>
      </c>
      <c r="DH96" s="126">
        <f>SUBTOTAL(9,DH89:DH95)</f>
        <v>0</v>
      </c>
      <c r="DI96" s="126">
        <f t="shared" ref="DI96:DJ96" si="145">SUBTOTAL(9,DI89:DI95)</f>
        <v>0</v>
      </c>
      <c r="DJ96" s="126">
        <f t="shared" si="145"/>
        <v>0</v>
      </c>
      <c r="DL96" s="126">
        <f>SUBTOTAL(9,DL89:DL95)</f>
        <v>0</v>
      </c>
      <c r="DM96" s="126">
        <f t="shared" ref="DM96:DN96" si="146">SUBTOTAL(9,DM89:DM95)</f>
        <v>0</v>
      </c>
      <c r="DN96" s="126">
        <f t="shared" si="146"/>
        <v>0</v>
      </c>
      <c r="DP96" s="126">
        <f>SUBTOTAL(9,DP89:DP95)</f>
        <v>0</v>
      </c>
      <c r="DQ96" s="126">
        <f t="shared" ref="DQ96:DR96" si="147">SUBTOTAL(9,DQ89:DQ95)</f>
        <v>0</v>
      </c>
      <c r="DR96" s="126">
        <f t="shared" si="147"/>
        <v>0</v>
      </c>
      <c r="DT96" s="126">
        <f>SUBTOTAL(9,DT89:DT95)</f>
        <v>0</v>
      </c>
      <c r="DU96" s="126">
        <f t="shared" ref="DU96:DV96" si="148">SUBTOTAL(9,DU89:DU95)</f>
        <v>0</v>
      </c>
      <c r="DV96" s="126">
        <f t="shared" si="148"/>
        <v>0</v>
      </c>
      <c r="DX96" s="126">
        <f>SUBTOTAL(9,DX89:DX95)</f>
        <v>0</v>
      </c>
      <c r="DY96" s="126">
        <f t="shared" ref="DY96:DZ96" si="149">SUBTOTAL(9,DY89:DY95)</f>
        <v>0</v>
      </c>
      <c r="DZ96" s="126">
        <f t="shared" si="149"/>
        <v>0</v>
      </c>
      <c r="EB96" s="126">
        <f>SUBTOTAL(9,EB89:EB95)</f>
        <v>0</v>
      </c>
      <c r="EC96" s="126">
        <f t="shared" ref="EC96:ED96" si="150">SUBTOTAL(9,EC89:EC95)</f>
        <v>0</v>
      </c>
      <c r="ED96" s="126">
        <f t="shared" si="150"/>
        <v>0</v>
      </c>
      <c r="EF96" s="126">
        <f>SUBTOTAL(9,EF89:EF95)</f>
        <v>0</v>
      </c>
      <c r="EG96" s="126">
        <f t="shared" ref="EG96:EH96" si="151">SUBTOTAL(9,EG89:EG95)</f>
        <v>0</v>
      </c>
      <c r="EH96" s="126">
        <f t="shared" si="151"/>
        <v>0</v>
      </c>
      <c r="EJ96" s="126">
        <f>SUBTOTAL(9,EJ89:EJ95)</f>
        <v>0</v>
      </c>
      <c r="EK96" s="126">
        <f t="shared" ref="EK96:EL96" si="152">SUBTOTAL(9,EK89:EK95)</f>
        <v>0</v>
      </c>
      <c r="EL96" s="126">
        <f t="shared" si="152"/>
        <v>0</v>
      </c>
      <c r="EN96" s="126">
        <f>SUBTOTAL(9,EN89:EN95)</f>
        <v>0</v>
      </c>
      <c r="EO96" s="126">
        <f t="shared" ref="EO96:EP96" si="153">SUBTOTAL(9,EO89:EO95)</f>
        <v>0</v>
      </c>
      <c r="EP96" s="126">
        <f t="shared" si="153"/>
        <v>0</v>
      </c>
      <c r="ER96" s="126">
        <f>SUBTOTAL(9,ER89:ER95)</f>
        <v>0</v>
      </c>
      <c r="ES96" s="126">
        <f t="shared" ref="ES96:ET96" si="154">SUBTOTAL(9,ES89:ES95)</f>
        <v>0</v>
      </c>
      <c r="ET96" s="126">
        <f t="shared" si="154"/>
        <v>0</v>
      </c>
      <c r="EV96" s="126">
        <f>SUBTOTAL(9,EV89:EV95)</f>
        <v>0</v>
      </c>
      <c r="EW96" s="126">
        <f t="shared" ref="EW96:EX96" si="155">SUBTOTAL(9,EW89:EW95)</f>
        <v>0</v>
      </c>
      <c r="EX96" s="126">
        <f t="shared" si="155"/>
        <v>0</v>
      </c>
      <c r="EZ96" s="126">
        <f>SUBTOTAL(9,EZ89:EZ95)</f>
        <v>0</v>
      </c>
      <c r="FA96" s="126">
        <f t="shared" ref="FA96:FB96" si="156">SUBTOTAL(9,FA89:FA95)</f>
        <v>0</v>
      </c>
      <c r="FB96" s="126">
        <f t="shared" si="156"/>
        <v>0</v>
      </c>
      <c r="FD96" s="126">
        <f>SUBTOTAL(9,FD89:FD95)</f>
        <v>0</v>
      </c>
      <c r="FE96" s="126">
        <f t="shared" ref="FE96:FF96" si="157">SUBTOTAL(9,FE89:FE95)</f>
        <v>0</v>
      </c>
      <c r="FF96" s="126">
        <f t="shared" si="157"/>
        <v>0</v>
      </c>
      <c r="FH96" s="126">
        <f>SUBTOTAL(9,FH89:FH95)</f>
        <v>0</v>
      </c>
      <c r="FI96" s="126">
        <f t="shared" ref="FI96:FJ96" si="158">SUBTOTAL(9,FI89:FI95)</f>
        <v>0</v>
      </c>
      <c r="FJ96" s="126">
        <f t="shared" si="158"/>
        <v>0</v>
      </c>
      <c r="FL96" s="126">
        <f>SUBTOTAL(9,FL89:FL95)</f>
        <v>0</v>
      </c>
      <c r="FM96" s="126">
        <f t="shared" ref="FM96:FN96" si="159">SUBTOTAL(9,FM89:FM95)</f>
        <v>0</v>
      </c>
      <c r="FN96" s="126">
        <f t="shared" si="159"/>
        <v>0</v>
      </c>
      <c r="FP96" s="126">
        <f>SUBTOTAL(9,FP89:FP95)</f>
        <v>0</v>
      </c>
      <c r="FQ96" s="126">
        <f t="shared" ref="FQ96:FR96" si="160">SUBTOTAL(9,FQ89:FQ95)</f>
        <v>0</v>
      </c>
      <c r="FR96" s="126">
        <f t="shared" si="160"/>
        <v>0</v>
      </c>
      <c r="FT96" s="126">
        <f>SUBTOTAL(9,FT89:FT95)</f>
        <v>0</v>
      </c>
      <c r="FU96" s="126">
        <f t="shared" ref="FU96:FV96" si="161">SUBTOTAL(9,FU89:FU95)</f>
        <v>0</v>
      </c>
      <c r="FV96" s="126">
        <f t="shared" si="161"/>
        <v>0</v>
      </c>
      <c r="FX96" s="126">
        <f>SUBTOTAL(9,FX89:FX95)</f>
        <v>0</v>
      </c>
      <c r="FY96" s="126">
        <f t="shared" ref="FY96:FZ96" si="162">SUBTOTAL(9,FY89:FY95)</f>
        <v>0</v>
      </c>
      <c r="FZ96" s="126">
        <f t="shared" si="162"/>
        <v>0</v>
      </c>
      <c r="GB96" s="126">
        <f>SUBTOTAL(9,GB89:GB95)</f>
        <v>0</v>
      </c>
      <c r="GC96" s="126">
        <f t="shared" ref="GC96:GD96" si="163">SUBTOTAL(9,GC89:GC95)</f>
        <v>0</v>
      </c>
      <c r="GD96" s="126">
        <f t="shared" si="163"/>
        <v>0</v>
      </c>
      <c r="GF96" s="126">
        <f>SUBTOTAL(9,GF89:GF95)</f>
        <v>0</v>
      </c>
      <c r="GG96" s="126">
        <f t="shared" ref="GG96:GH96" si="164">SUBTOTAL(9,GG89:GG95)</f>
        <v>0</v>
      </c>
      <c r="GH96" s="126">
        <f t="shared" si="164"/>
        <v>0</v>
      </c>
      <c r="GJ96" s="126">
        <f>SUBTOTAL(9,GJ89:GJ95)</f>
        <v>0</v>
      </c>
      <c r="GK96" s="126">
        <f t="shared" ref="GK96:GL96" si="165">SUBTOTAL(9,GK89:GK95)</f>
        <v>0</v>
      </c>
      <c r="GL96" s="126">
        <f t="shared" si="165"/>
        <v>0</v>
      </c>
      <c r="GN96" s="126">
        <f>SUBTOTAL(9,GN89:GN95)</f>
        <v>0</v>
      </c>
      <c r="GO96" s="126">
        <f t="shared" ref="GO96:GP96" si="166">SUBTOTAL(9,GO89:GO95)</f>
        <v>0</v>
      </c>
      <c r="GP96" s="126">
        <f t="shared" si="166"/>
        <v>0</v>
      </c>
      <c r="GR96" s="126">
        <f>SUBTOTAL(9,GR89:GR95)</f>
        <v>0</v>
      </c>
      <c r="GS96" s="126">
        <f t="shared" ref="GS96:GT96" si="167">SUBTOTAL(9,GS89:GS95)</f>
        <v>0</v>
      </c>
      <c r="GT96" s="126">
        <f t="shared" si="167"/>
        <v>0</v>
      </c>
      <c r="GV96" s="126">
        <f>SUBTOTAL(9,GV89:GV95)</f>
        <v>0</v>
      </c>
      <c r="GW96" s="126">
        <f t="shared" ref="GW96:GX96" si="168">SUBTOTAL(9,GW89:GW95)</f>
        <v>0</v>
      </c>
      <c r="GX96" s="126">
        <f t="shared" si="168"/>
        <v>0</v>
      </c>
      <c r="GZ96" s="126">
        <f>SUBTOTAL(9,GZ89:GZ95)</f>
        <v>0</v>
      </c>
      <c r="HA96" s="126">
        <f t="shared" ref="HA96:HB96" si="169">SUBTOTAL(9,HA89:HA95)</f>
        <v>0</v>
      </c>
      <c r="HB96" s="126">
        <f t="shared" si="169"/>
        <v>0</v>
      </c>
      <c r="HD96" s="126">
        <f>SUBTOTAL(9,HD89:HD95)</f>
        <v>0</v>
      </c>
      <c r="HE96" s="126">
        <f t="shared" ref="HE96:HF96" si="170">SUBTOTAL(9,HE89:HE95)</f>
        <v>0</v>
      </c>
      <c r="HF96" s="126">
        <f t="shared" si="170"/>
        <v>0</v>
      </c>
      <c r="HQ96" s="126">
        <f t="shared" ref="HQ96" si="171">SUBTOTAL(9,HQ89:HQ95)</f>
        <v>0</v>
      </c>
    </row>
    <row r="98" spans="2:228" ht="15.75" thickBot="1" x14ac:dyDescent="0.3">
      <c r="B98" s="22" t="s">
        <v>71</v>
      </c>
      <c r="D98" s="127">
        <f>SUBTOTAL(9,D10:D97)-SUM(D65:D69)-SUM(D84:D88)</f>
        <v>0</v>
      </c>
      <c r="E98" s="127">
        <f t="shared" ref="E98:F98" si="172">SUBTOTAL(9,E10:E97)-SUM(E65:E69)-SUM(E84:E88)</f>
        <v>0</v>
      </c>
      <c r="F98" s="127">
        <f t="shared" si="172"/>
        <v>0</v>
      </c>
      <c r="G98" s="79"/>
      <c r="H98" s="127">
        <f>SUBTOTAL(9,H10:H97)-SUM(H65:H69)-SUM(H84:H88)</f>
        <v>0</v>
      </c>
      <c r="I98" s="127">
        <f t="shared" ref="I98" si="173">SUBTOTAL(9,I10:I97)-SUM(I65:I69)-SUM(I84:I88)</f>
        <v>0</v>
      </c>
      <c r="J98" s="127">
        <f t="shared" ref="J98" si="174">SUBTOTAL(9,J10:J97)-SUM(J65:J69)-SUM(J84:J88)</f>
        <v>0</v>
      </c>
      <c r="K98" s="79"/>
      <c r="L98" s="127">
        <f>SUBTOTAL(9,L10:L97)-SUM(L65:L69)-SUM(L84:L88)</f>
        <v>0</v>
      </c>
      <c r="M98" s="127">
        <f t="shared" ref="M98" si="175">SUBTOTAL(9,M10:M97)-SUM(M65:M69)-SUM(M84:M88)</f>
        <v>0</v>
      </c>
      <c r="N98" s="127">
        <f t="shared" ref="N98" si="176">SUBTOTAL(9,N10:N97)-SUM(N65:N69)-SUM(N84:N88)</f>
        <v>0</v>
      </c>
      <c r="O98" s="79"/>
      <c r="P98" s="127">
        <f>SUBTOTAL(9,P10:P97)-SUM(P65:P69)-SUM(P84:P88)</f>
        <v>0</v>
      </c>
      <c r="Q98" s="127">
        <f t="shared" ref="Q98" si="177">SUBTOTAL(9,Q10:Q97)-SUM(Q65:Q69)-SUM(Q84:Q88)</f>
        <v>0</v>
      </c>
      <c r="R98" s="127">
        <f t="shared" ref="R98" si="178">SUBTOTAL(9,R10:R97)-SUM(R65:R69)-SUM(R84:R88)</f>
        <v>0</v>
      </c>
      <c r="S98" s="79"/>
      <c r="T98" s="127">
        <f>SUBTOTAL(9,T10:T97)-SUM(T65:T69)-SUM(T84:T88)</f>
        <v>0</v>
      </c>
      <c r="U98" s="127">
        <f t="shared" ref="U98" si="179">SUBTOTAL(9,U10:U97)-SUM(U65:U69)-SUM(U84:U88)</f>
        <v>0</v>
      </c>
      <c r="V98" s="127">
        <f t="shared" ref="V98" si="180">SUBTOTAL(9,V10:V97)-SUM(V65:V69)-SUM(V84:V88)</f>
        <v>0</v>
      </c>
      <c r="W98" s="79"/>
      <c r="X98" s="127">
        <f>SUBTOTAL(9,X10:X97)-SUM(X65:X69)-SUM(X84:X88)</f>
        <v>0</v>
      </c>
      <c r="Y98" s="127">
        <f t="shared" ref="Y98" si="181">SUBTOTAL(9,Y10:Y97)-SUM(Y65:Y69)-SUM(Y84:Y88)</f>
        <v>0</v>
      </c>
      <c r="Z98" s="127">
        <f t="shared" ref="Z98" si="182">SUBTOTAL(9,Z10:Z97)-SUM(Z65:Z69)-SUM(Z84:Z88)</f>
        <v>0</v>
      </c>
      <c r="AA98" s="79"/>
      <c r="AB98" s="127">
        <f>SUBTOTAL(9,AB10:AB97)-SUM(AB65:AB69)-SUM(AB84:AB88)</f>
        <v>0</v>
      </c>
      <c r="AC98" s="127">
        <f t="shared" ref="AC98" si="183">SUBTOTAL(9,AC10:AC97)-SUM(AC65:AC69)-SUM(AC84:AC88)</f>
        <v>0</v>
      </c>
      <c r="AD98" s="127">
        <f t="shared" ref="AD98" si="184">SUBTOTAL(9,AD10:AD97)-SUM(AD65:AD69)-SUM(AD84:AD88)</f>
        <v>0</v>
      </c>
      <c r="AE98" s="79"/>
      <c r="AF98" s="127">
        <f>SUBTOTAL(9,AF10:AF97)-SUM(AF65:AF69)-SUM(AF84:AF88)</f>
        <v>0</v>
      </c>
      <c r="AG98" s="127">
        <f t="shared" ref="AG98" si="185">SUBTOTAL(9,AG10:AG97)-SUM(AG65:AG69)-SUM(AG84:AG88)</f>
        <v>0</v>
      </c>
      <c r="AH98" s="127">
        <f t="shared" ref="AH98" si="186">SUBTOTAL(9,AH10:AH97)-SUM(AH65:AH69)-SUM(AH84:AH88)</f>
        <v>0</v>
      </c>
      <c r="AI98" s="79"/>
      <c r="AJ98" s="127">
        <f>SUBTOTAL(9,AJ10:AJ97)-SUM(AJ65:AJ69)-SUM(AJ84:AJ88)</f>
        <v>0</v>
      </c>
      <c r="AK98" s="127">
        <f t="shared" ref="AK98" si="187">SUBTOTAL(9,AK10:AK97)-SUM(AK65:AK69)-SUM(AK84:AK88)</f>
        <v>0</v>
      </c>
      <c r="AL98" s="127">
        <f t="shared" ref="AL98" si="188">SUBTOTAL(9,AL10:AL97)-SUM(AL65:AL69)-SUM(AL84:AL88)</f>
        <v>0</v>
      </c>
      <c r="AM98" s="79"/>
      <c r="AN98" s="127">
        <f>SUBTOTAL(9,AN10:AN97)-SUM(AN65:AN69)-SUM(AN84:AN88)</f>
        <v>0</v>
      </c>
      <c r="AO98" s="127">
        <f t="shared" ref="AO98" si="189">SUBTOTAL(9,AO10:AO97)-SUM(AO65:AO69)-SUM(AO84:AO88)</f>
        <v>0</v>
      </c>
      <c r="AP98" s="127">
        <f t="shared" ref="AP98" si="190">SUBTOTAL(9,AP10:AP97)-SUM(AP65:AP69)-SUM(AP84:AP88)</f>
        <v>0</v>
      </c>
      <c r="AQ98" s="79"/>
      <c r="AR98" s="127">
        <f>SUBTOTAL(9,AR10:AR97)-SUM(AR65:AR69)-SUM(AR84:AR88)</f>
        <v>0</v>
      </c>
      <c r="AS98" s="127">
        <f t="shared" ref="AS98" si="191">SUBTOTAL(9,AS10:AS97)-SUM(AS65:AS69)-SUM(AS84:AS88)</f>
        <v>0</v>
      </c>
      <c r="AT98" s="127">
        <f t="shared" ref="AT98" si="192">SUBTOTAL(9,AT10:AT97)-SUM(AT65:AT69)-SUM(AT84:AT88)</f>
        <v>0</v>
      </c>
      <c r="AU98" s="79"/>
      <c r="AV98" s="127">
        <f>SUBTOTAL(9,AV10:AV97)-SUM(AV65:AV69)-SUM(AV84:AV88)</f>
        <v>0</v>
      </c>
      <c r="AW98" s="127">
        <f t="shared" ref="AW98" si="193">SUBTOTAL(9,AW10:AW97)-SUM(AW65:AW69)-SUM(AW84:AW88)</f>
        <v>0</v>
      </c>
      <c r="AX98" s="127">
        <f t="shared" ref="AX98" si="194">SUBTOTAL(9,AX10:AX97)-SUM(AX65:AX69)-SUM(AX84:AX88)</f>
        <v>0</v>
      </c>
      <c r="AY98" s="79"/>
      <c r="AZ98" s="127">
        <f>SUBTOTAL(9,AZ10:AZ97)-SUM(AZ65:AZ69)-SUM(AZ84:AZ88)</f>
        <v>0</v>
      </c>
      <c r="BA98" s="127">
        <f t="shared" ref="BA98" si="195">SUBTOTAL(9,BA10:BA97)-SUM(BA65:BA69)-SUM(BA84:BA88)</f>
        <v>0</v>
      </c>
      <c r="BB98" s="127">
        <f t="shared" ref="BB98" si="196">SUBTOTAL(9,BB10:BB97)-SUM(BB65:BB69)-SUM(BB84:BB88)</f>
        <v>0</v>
      </c>
      <c r="BC98" s="79"/>
      <c r="BD98" s="127">
        <f>SUBTOTAL(9,BD10:BD97)-SUM(BD65:BD69)-SUM(BD84:BD88)</f>
        <v>0</v>
      </c>
      <c r="BE98" s="127">
        <f t="shared" ref="BE98" si="197">SUBTOTAL(9,BE10:BE97)-SUM(BE65:BE69)-SUM(BE84:BE88)</f>
        <v>0</v>
      </c>
      <c r="BF98" s="127">
        <f t="shared" ref="BF98" si="198">SUBTOTAL(9,BF10:BF97)-SUM(BF65:BF69)-SUM(BF84:BF88)</f>
        <v>0</v>
      </c>
      <c r="BG98" s="79"/>
      <c r="BH98" s="127">
        <f>SUBTOTAL(9,BH10:BH97)-SUM(BH65:BH69)-SUM(BH84:BH88)</f>
        <v>0</v>
      </c>
      <c r="BI98" s="127">
        <f t="shared" ref="BI98" si="199">SUBTOTAL(9,BI10:BI97)-SUM(BI65:BI69)-SUM(BI84:BI88)</f>
        <v>0</v>
      </c>
      <c r="BJ98" s="127">
        <f t="shared" ref="BJ98" si="200">SUBTOTAL(9,BJ10:BJ97)-SUM(BJ65:BJ69)-SUM(BJ84:BJ88)</f>
        <v>0</v>
      </c>
      <c r="BK98" s="79"/>
      <c r="BL98" s="127">
        <f>SUBTOTAL(9,BL10:BL97)-SUM(BL65:BL69)-SUM(BL84:BL88)</f>
        <v>0</v>
      </c>
      <c r="BM98" s="127">
        <f t="shared" ref="BM98" si="201">SUBTOTAL(9,BM10:BM97)-SUM(BM65:BM69)-SUM(BM84:BM88)</f>
        <v>0</v>
      </c>
      <c r="BN98" s="127">
        <f t="shared" ref="BN98" si="202">SUBTOTAL(9,BN10:BN97)-SUM(BN65:BN69)-SUM(BN84:BN88)</f>
        <v>0</v>
      </c>
      <c r="BO98" s="79"/>
      <c r="BP98" s="127">
        <f>SUBTOTAL(9,BP10:BP97)-SUM(BP65:BP69)-SUM(BP84:BP88)</f>
        <v>0</v>
      </c>
      <c r="BQ98" s="127">
        <f t="shared" ref="BQ98" si="203">SUBTOTAL(9,BQ10:BQ97)-SUM(BQ65:BQ69)-SUM(BQ84:BQ88)</f>
        <v>0</v>
      </c>
      <c r="BR98" s="127">
        <f t="shared" ref="BR98" si="204">SUBTOTAL(9,BR10:BR97)-SUM(BR65:BR69)-SUM(BR84:BR88)</f>
        <v>0</v>
      </c>
      <c r="BS98" s="79"/>
      <c r="BT98" s="127">
        <f>SUBTOTAL(9,BT10:BT97)-SUM(BT65:BT69)-SUM(BT84:BT88)</f>
        <v>0</v>
      </c>
      <c r="BU98" s="127">
        <f t="shared" ref="BU98" si="205">SUBTOTAL(9,BU10:BU97)-SUM(BU65:BU69)-SUM(BU84:BU88)</f>
        <v>0</v>
      </c>
      <c r="BV98" s="127">
        <f t="shared" ref="BV98" si="206">SUBTOTAL(9,BV10:BV97)-SUM(BV65:BV69)-SUM(BV84:BV88)</f>
        <v>0</v>
      </c>
      <c r="BW98" s="79"/>
      <c r="BX98" s="127">
        <f>SUBTOTAL(9,BX10:BX97)-SUM(BX65:BX69)-SUM(BX84:BX88)</f>
        <v>0</v>
      </c>
      <c r="BY98" s="127">
        <f t="shared" ref="BY98" si="207">SUBTOTAL(9,BY10:BY97)-SUM(BY65:BY69)-SUM(BY84:BY88)</f>
        <v>0</v>
      </c>
      <c r="BZ98" s="127">
        <f t="shared" ref="BZ98" si="208">SUBTOTAL(9,BZ10:BZ97)-SUM(BZ65:BZ69)-SUM(BZ84:BZ88)</f>
        <v>0</v>
      </c>
      <c r="CA98" s="79"/>
      <c r="CB98" s="127">
        <f>SUBTOTAL(9,CB10:CB97)-SUM(CB65:CB69)-SUM(CB84:CB88)</f>
        <v>0</v>
      </c>
      <c r="CC98" s="127">
        <f t="shared" ref="CC98" si="209">SUBTOTAL(9,CC10:CC97)-SUM(CC65:CC69)-SUM(CC84:CC88)</f>
        <v>0</v>
      </c>
      <c r="CD98" s="127">
        <f t="shared" ref="CD98" si="210">SUBTOTAL(9,CD10:CD97)-SUM(CD65:CD69)-SUM(CD84:CD88)</f>
        <v>0</v>
      </c>
      <c r="CE98" s="79"/>
      <c r="CF98" s="127">
        <f>SUBTOTAL(9,CF10:CF97)-SUM(CF65:CF69)-SUM(CF84:CF88)</f>
        <v>0</v>
      </c>
      <c r="CG98" s="127">
        <f t="shared" ref="CG98" si="211">SUBTOTAL(9,CG10:CG97)-SUM(CG65:CG69)-SUM(CG84:CG88)</f>
        <v>0</v>
      </c>
      <c r="CH98" s="127">
        <f t="shared" ref="CH98" si="212">SUBTOTAL(9,CH10:CH97)-SUM(CH65:CH69)-SUM(CH84:CH88)</f>
        <v>0</v>
      </c>
      <c r="CI98" s="79"/>
      <c r="CJ98" s="127">
        <f>SUBTOTAL(9,CJ10:CJ97)-SUM(CJ65:CJ69)-SUM(CJ84:CJ88)</f>
        <v>0</v>
      </c>
      <c r="CK98" s="127">
        <f t="shared" ref="CK98" si="213">SUBTOTAL(9,CK10:CK97)-SUM(CK65:CK69)-SUM(CK84:CK88)</f>
        <v>0</v>
      </c>
      <c r="CL98" s="127">
        <f t="shared" ref="CL98" si="214">SUBTOTAL(9,CL10:CL97)-SUM(CL65:CL69)-SUM(CL84:CL88)</f>
        <v>0</v>
      </c>
      <c r="CM98" s="79"/>
      <c r="CN98" s="127">
        <f>SUBTOTAL(9,CN10:CN97)-SUM(CN65:CN69)-SUM(CN84:CN88)</f>
        <v>0</v>
      </c>
      <c r="CO98" s="127">
        <f t="shared" ref="CO98" si="215">SUBTOTAL(9,CO10:CO97)-SUM(CO65:CO69)-SUM(CO84:CO88)</f>
        <v>0</v>
      </c>
      <c r="CP98" s="127">
        <f t="shared" ref="CP98" si="216">SUBTOTAL(9,CP10:CP97)-SUM(CP65:CP69)-SUM(CP84:CP88)</f>
        <v>0</v>
      </c>
      <c r="CQ98" s="79"/>
      <c r="CR98" s="127">
        <f>SUBTOTAL(9,CR10:CR97)-SUM(CR65:CR69)-SUM(CR84:CR88)</f>
        <v>0</v>
      </c>
      <c r="CS98" s="127">
        <f t="shared" ref="CS98" si="217">SUBTOTAL(9,CS10:CS97)-SUM(CS65:CS69)-SUM(CS84:CS88)</f>
        <v>0</v>
      </c>
      <c r="CT98" s="127">
        <f t="shared" ref="CT98" si="218">SUBTOTAL(9,CT10:CT97)-SUM(CT65:CT69)-SUM(CT84:CT88)</f>
        <v>0</v>
      </c>
      <c r="CU98" s="79"/>
      <c r="CV98" s="127">
        <f>SUBTOTAL(9,CV10:CV97)-SUM(CV65:CV69)-SUM(CV84:CV88)</f>
        <v>0</v>
      </c>
      <c r="CW98" s="127">
        <f t="shared" ref="CW98" si="219">SUBTOTAL(9,CW10:CW97)-SUM(CW65:CW69)-SUM(CW84:CW88)</f>
        <v>0</v>
      </c>
      <c r="CX98" s="127">
        <f t="shared" ref="CX98" si="220">SUBTOTAL(9,CX10:CX97)-SUM(CX65:CX69)-SUM(CX84:CX88)</f>
        <v>0</v>
      </c>
      <c r="CY98" s="79"/>
      <c r="CZ98" s="127">
        <f>SUBTOTAL(9,CZ10:CZ97)-SUM(CZ65:CZ69)-SUM(CZ84:CZ88)</f>
        <v>0</v>
      </c>
      <c r="DA98" s="127">
        <f t="shared" ref="DA98" si="221">SUBTOTAL(9,DA10:DA97)-SUM(DA65:DA69)-SUM(DA84:DA88)</f>
        <v>0</v>
      </c>
      <c r="DB98" s="127">
        <f t="shared" ref="DB98" si="222">SUBTOTAL(9,DB10:DB97)-SUM(DB65:DB69)-SUM(DB84:DB88)</f>
        <v>0</v>
      </c>
      <c r="DC98" s="79"/>
      <c r="DD98" s="127">
        <f>SUBTOTAL(9,DD10:DD97)-SUM(DD65:DD69)-SUM(DD84:DD88)</f>
        <v>0</v>
      </c>
      <c r="DE98" s="127">
        <f t="shared" ref="DE98" si="223">SUBTOTAL(9,DE10:DE97)-SUM(DE65:DE69)-SUM(DE84:DE88)</f>
        <v>0</v>
      </c>
      <c r="DF98" s="127">
        <f t="shared" ref="DF98" si="224">SUBTOTAL(9,DF10:DF97)-SUM(DF65:DF69)-SUM(DF84:DF88)</f>
        <v>0</v>
      </c>
      <c r="DG98" s="79"/>
      <c r="DH98" s="127">
        <f>SUBTOTAL(9,DH10:DH97)-SUM(DH65:DH69)-SUM(DH84:DH88)</f>
        <v>0</v>
      </c>
      <c r="DI98" s="127">
        <f t="shared" ref="DI98" si="225">SUBTOTAL(9,DI10:DI97)-SUM(DI65:DI69)-SUM(DI84:DI88)</f>
        <v>0</v>
      </c>
      <c r="DJ98" s="127">
        <f t="shared" ref="DJ98" si="226">SUBTOTAL(9,DJ10:DJ97)-SUM(DJ65:DJ69)-SUM(DJ84:DJ88)</f>
        <v>0</v>
      </c>
      <c r="DK98" s="79"/>
      <c r="DL98" s="127">
        <f>SUBTOTAL(9,DL10:DL97)-SUM(DL65:DL69)-SUM(DL84:DL88)</f>
        <v>0</v>
      </c>
      <c r="DM98" s="127">
        <f t="shared" ref="DM98" si="227">SUBTOTAL(9,DM10:DM97)-SUM(DM65:DM69)-SUM(DM84:DM88)</f>
        <v>0</v>
      </c>
      <c r="DN98" s="127">
        <f t="shared" ref="DN98" si="228">SUBTOTAL(9,DN10:DN97)-SUM(DN65:DN69)-SUM(DN84:DN88)</f>
        <v>0</v>
      </c>
      <c r="DO98" s="79"/>
      <c r="DP98" s="127">
        <f>SUBTOTAL(9,DP10:DP97)-SUM(DP65:DP69)-SUM(DP84:DP88)</f>
        <v>0</v>
      </c>
      <c r="DQ98" s="127">
        <f t="shared" ref="DQ98" si="229">SUBTOTAL(9,DQ10:DQ97)-SUM(DQ65:DQ69)-SUM(DQ84:DQ88)</f>
        <v>0</v>
      </c>
      <c r="DR98" s="127">
        <f t="shared" ref="DR98" si="230">SUBTOTAL(9,DR10:DR97)-SUM(DR65:DR69)-SUM(DR84:DR88)</f>
        <v>0</v>
      </c>
      <c r="DS98" s="79"/>
      <c r="DT98" s="127">
        <f>SUBTOTAL(9,DT10:DT97)-SUM(DT65:DT69)-SUM(DT84:DT88)</f>
        <v>0</v>
      </c>
      <c r="DU98" s="127">
        <f t="shared" ref="DU98" si="231">SUBTOTAL(9,DU10:DU97)-SUM(DU65:DU69)-SUM(DU84:DU88)</f>
        <v>0</v>
      </c>
      <c r="DV98" s="127">
        <f t="shared" ref="DV98" si="232">SUBTOTAL(9,DV10:DV97)-SUM(DV65:DV69)-SUM(DV84:DV88)</f>
        <v>0</v>
      </c>
      <c r="DW98" s="79"/>
      <c r="DX98" s="127">
        <f>SUBTOTAL(9,DX10:DX97)-SUM(DX65:DX69)-SUM(DX84:DX88)</f>
        <v>0</v>
      </c>
      <c r="DY98" s="127">
        <f t="shared" ref="DY98" si="233">SUBTOTAL(9,DY10:DY97)-SUM(DY65:DY69)-SUM(DY84:DY88)</f>
        <v>0</v>
      </c>
      <c r="DZ98" s="127">
        <f t="shared" ref="DZ98" si="234">SUBTOTAL(9,DZ10:DZ97)-SUM(DZ65:DZ69)-SUM(DZ84:DZ88)</f>
        <v>0</v>
      </c>
      <c r="EA98" s="79"/>
      <c r="EB98" s="127">
        <f>SUBTOTAL(9,EB10:EB97)-SUM(EB65:EB69)-SUM(EB84:EB88)</f>
        <v>0</v>
      </c>
      <c r="EC98" s="127">
        <f t="shared" ref="EC98" si="235">SUBTOTAL(9,EC10:EC97)-SUM(EC65:EC69)-SUM(EC84:EC88)</f>
        <v>0</v>
      </c>
      <c r="ED98" s="127">
        <f t="shared" ref="ED98" si="236">SUBTOTAL(9,ED10:ED97)-SUM(ED65:ED69)-SUM(ED84:ED88)</f>
        <v>0</v>
      </c>
      <c r="EE98" s="79"/>
      <c r="EF98" s="127">
        <f>SUBTOTAL(9,EF10:EF97)-SUM(EF65:EF69)-SUM(EF84:EF88)</f>
        <v>0</v>
      </c>
      <c r="EG98" s="127">
        <f t="shared" ref="EG98" si="237">SUBTOTAL(9,EG10:EG97)-SUM(EG65:EG69)-SUM(EG84:EG88)</f>
        <v>0</v>
      </c>
      <c r="EH98" s="127">
        <f t="shared" ref="EH98" si="238">SUBTOTAL(9,EH10:EH97)-SUM(EH65:EH69)-SUM(EH84:EH88)</f>
        <v>0</v>
      </c>
      <c r="EI98" s="79"/>
      <c r="EJ98" s="127">
        <f>SUBTOTAL(9,EJ10:EJ97)-SUM(EJ65:EJ69)-SUM(EJ84:EJ88)</f>
        <v>0</v>
      </c>
      <c r="EK98" s="127">
        <f t="shared" ref="EK98" si="239">SUBTOTAL(9,EK10:EK97)-SUM(EK65:EK69)-SUM(EK84:EK88)</f>
        <v>0</v>
      </c>
      <c r="EL98" s="127">
        <f t="shared" ref="EL98" si="240">SUBTOTAL(9,EL10:EL97)-SUM(EL65:EL69)-SUM(EL84:EL88)</f>
        <v>0</v>
      </c>
      <c r="EM98" s="79"/>
      <c r="EN98" s="127">
        <f>SUBTOTAL(9,EN10:EN97)-SUM(EN65:EN69)-SUM(EN84:EN88)</f>
        <v>0</v>
      </c>
      <c r="EO98" s="127">
        <f t="shared" ref="EO98" si="241">SUBTOTAL(9,EO10:EO97)-SUM(EO65:EO69)-SUM(EO84:EO88)</f>
        <v>0</v>
      </c>
      <c r="EP98" s="127">
        <f t="shared" ref="EP98" si="242">SUBTOTAL(9,EP10:EP97)-SUM(EP65:EP69)-SUM(EP84:EP88)</f>
        <v>0</v>
      </c>
      <c r="EQ98" s="79"/>
      <c r="ER98" s="127">
        <f>SUBTOTAL(9,ER10:ER97)-SUM(ER65:ER69)-SUM(ER84:ER88)</f>
        <v>0</v>
      </c>
      <c r="ES98" s="127">
        <f t="shared" ref="ES98" si="243">SUBTOTAL(9,ES10:ES97)-SUM(ES65:ES69)-SUM(ES84:ES88)</f>
        <v>0</v>
      </c>
      <c r="ET98" s="127">
        <f t="shared" ref="ET98" si="244">SUBTOTAL(9,ET10:ET97)-SUM(ET65:ET69)-SUM(ET84:ET88)</f>
        <v>0</v>
      </c>
      <c r="EU98" s="79"/>
      <c r="EV98" s="127">
        <f>SUBTOTAL(9,EV10:EV97)-SUM(EV65:EV69)-SUM(EV84:EV88)</f>
        <v>0</v>
      </c>
      <c r="EW98" s="127">
        <f t="shared" ref="EW98" si="245">SUBTOTAL(9,EW10:EW97)-SUM(EW65:EW69)-SUM(EW84:EW88)</f>
        <v>0</v>
      </c>
      <c r="EX98" s="127">
        <f t="shared" ref="EX98" si="246">SUBTOTAL(9,EX10:EX97)-SUM(EX65:EX69)-SUM(EX84:EX88)</f>
        <v>0</v>
      </c>
      <c r="EY98" s="79"/>
      <c r="EZ98" s="127">
        <f>SUBTOTAL(9,EZ10:EZ97)-SUM(EZ65:EZ69)-SUM(EZ84:EZ88)</f>
        <v>0</v>
      </c>
      <c r="FA98" s="127">
        <f t="shared" ref="FA98" si="247">SUBTOTAL(9,FA10:FA97)-SUM(FA65:FA69)-SUM(FA84:FA88)</f>
        <v>0</v>
      </c>
      <c r="FB98" s="127">
        <f t="shared" ref="FB98" si="248">SUBTOTAL(9,FB10:FB97)-SUM(FB65:FB69)-SUM(FB84:FB88)</f>
        <v>0</v>
      </c>
      <c r="FC98" s="79"/>
      <c r="FD98" s="127">
        <f>SUBTOTAL(9,FD10:FD97)-SUM(FD65:FD69)-SUM(FD84:FD88)</f>
        <v>0</v>
      </c>
      <c r="FE98" s="127">
        <f t="shared" ref="FE98" si="249">SUBTOTAL(9,FE10:FE97)-SUM(FE65:FE69)-SUM(FE84:FE88)</f>
        <v>0</v>
      </c>
      <c r="FF98" s="127">
        <f t="shared" ref="FF98" si="250">SUBTOTAL(9,FF10:FF97)-SUM(FF65:FF69)-SUM(FF84:FF88)</f>
        <v>0</v>
      </c>
      <c r="FG98" s="79"/>
      <c r="FH98" s="127">
        <f>SUBTOTAL(9,FH10:FH97)-SUM(FH65:FH69)-SUM(FH84:FH88)</f>
        <v>0</v>
      </c>
      <c r="FI98" s="127">
        <f t="shared" ref="FI98" si="251">SUBTOTAL(9,FI10:FI97)-SUM(FI65:FI69)-SUM(FI84:FI88)</f>
        <v>0</v>
      </c>
      <c r="FJ98" s="127">
        <f t="shared" ref="FJ98" si="252">SUBTOTAL(9,FJ10:FJ97)-SUM(FJ65:FJ69)-SUM(FJ84:FJ88)</f>
        <v>0</v>
      </c>
      <c r="FK98" s="79"/>
      <c r="FL98" s="127">
        <f>SUBTOTAL(9,FL10:FL97)-SUM(FL65:FL69)-SUM(FL84:FL88)</f>
        <v>0</v>
      </c>
      <c r="FM98" s="127">
        <f t="shared" ref="FM98" si="253">SUBTOTAL(9,FM10:FM97)-SUM(FM65:FM69)-SUM(FM84:FM88)</f>
        <v>0</v>
      </c>
      <c r="FN98" s="127">
        <f t="shared" ref="FN98" si="254">SUBTOTAL(9,FN10:FN97)-SUM(FN65:FN69)-SUM(FN84:FN88)</f>
        <v>0</v>
      </c>
      <c r="FO98" s="79"/>
      <c r="FP98" s="127">
        <f>SUBTOTAL(9,FP10:FP97)-SUM(FP65:FP69)-SUM(FP84:FP88)</f>
        <v>0</v>
      </c>
      <c r="FQ98" s="127">
        <f t="shared" ref="FQ98" si="255">SUBTOTAL(9,FQ10:FQ97)-SUM(FQ65:FQ69)-SUM(FQ84:FQ88)</f>
        <v>0</v>
      </c>
      <c r="FR98" s="127">
        <f t="shared" ref="FR98" si="256">SUBTOTAL(9,FR10:FR97)-SUM(FR65:FR69)-SUM(FR84:FR88)</f>
        <v>0</v>
      </c>
      <c r="FS98" s="79"/>
      <c r="FT98" s="127">
        <f>SUBTOTAL(9,FT10:FT97)-SUM(FT65:FT69)-SUM(FT84:FT88)</f>
        <v>0</v>
      </c>
      <c r="FU98" s="127">
        <f t="shared" ref="FU98" si="257">SUBTOTAL(9,FU10:FU97)-SUM(FU65:FU69)-SUM(FU84:FU88)</f>
        <v>0</v>
      </c>
      <c r="FV98" s="127">
        <f t="shared" ref="FV98" si="258">SUBTOTAL(9,FV10:FV97)-SUM(FV65:FV69)-SUM(FV84:FV88)</f>
        <v>0</v>
      </c>
      <c r="FW98" s="79"/>
      <c r="FX98" s="127">
        <f>SUBTOTAL(9,FX10:FX97)-SUM(FX65:FX69)-SUM(FX84:FX88)</f>
        <v>0</v>
      </c>
      <c r="FY98" s="127">
        <f t="shared" ref="FY98" si="259">SUBTOTAL(9,FY10:FY97)-SUM(FY65:FY69)-SUM(FY84:FY88)</f>
        <v>0</v>
      </c>
      <c r="FZ98" s="127">
        <f t="shared" ref="FZ98" si="260">SUBTOTAL(9,FZ10:FZ97)-SUM(FZ65:FZ69)-SUM(FZ84:FZ88)</f>
        <v>0</v>
      </c>
      <c r="GA98" s="79"/>
      <c r="GB98" s="127">
        <f>SUBTOTAL(9,GB10:GB97)-SUM(GB65:GB69)-SUM(GB84:GB88)</f>
        <v>0</v>
      </c>
      <c r="GC98" s="127">
        <f t="shared" ref="GC98" si="261">SUBTOTAL(9,GC10:GC97)-SUM(GC65:GC69)-SUM(GC84:GC88)</f>
        <v>0</v>
      </c>
      <c r="GD98" s="127">
        <f t="shared" ref="GD98" si="262">SUBTOTAL(9,GD10:GD97)-SUM(GD65:GD69)-SUM(GD84:GD88)</f>
        <v>0</v>
      </c>
      <c r="GE98" s="79"/>
      <c r="GF98" s="127">
        <f>SUBTOTAL(9,GF10:GF97)-SUM(GF65:GF69)-SUM(GF84:GF88)</f>
        <v>0</v>
      </c>
      <c r="GG98" s="127">
        <f t="shared" ref="GG98" si="263">SUBTOTAL(9,GG10:GG97)-SUM(GG65:GG69)-SUM(GG84:GG88)</f>
        <v>0</v>
      </c>
      <c r="GH98" s="127">
        <f t="shared" ref="GH98" si="264">SUBTOTAL(9,GH10:GH97)-SUM(GH65:GH69)-SUM(GH84:GH88)</f>
        <v>0</v>
      </c>
      <c r="GI98" s="79"/>
      <c r="GJ98" s="127">
        <f>SUBTOTAL(9,GJ10:GJ97)-SUM(GJ65:GJ69)-SUM(GJ84:GJ88)</f>
        <v>0</v>
      </c>
      <c r="GK98" s="127">
        <f t="shared" ref="GK98" si="265">SUBTOTAL(9,GK10:GK97)-SUM(GK65:GK69)-SUM(GK84:GK88)</f>
        <v>0</v>
      </c>
      <c r="GL98" s="127">
        <f t="shared" ref="GL98" si="266">SUBTOTAL(9,GL10:GL97)-SUM(GL65:GL69)-SUM(GL84:GL88)</f>
        <v>0</v>
      </c>
      <c r="GM98" s="79"/>
      <c r="GN98" s="127">
        <f>SUBTOTAL(9,GN10:GN97)-SUM(GN65:GN69)-SUM(GN84:GN88)</f>
        <v>0</v>
      </c>
      <c r="GO98" s="127">
        <f t="shared" ref="GO98" si="267">SUBTOTAL(9,GO10:GO97)-SUM(GO65:GO69)-SUM(GO84:GO88)</f>
        <v>0</v>
      </c>
      <c r="GP98" s="127">
        <f t="shared" ref="GP98" si="268">SUBTOTAL(9,GP10:GP97)-SUM(GP65:GP69)-SUM(GP84:GP88)</f>
        <v>0</v>
      </c>
      <c r="GQ98" s="79"/>
      <c r="GR98" s="127">
        <f>SUBTOTAL(9,GR10:GR97)-SUM(GR65:GR69)-SUM(GR84:GR88)</f>
        <v>0</v>
      </c>
      <c r="GS98" s="127">
        <f t="shared" ref="GS98" si="269">SUBTOTAL(9,GS10:GS97)-SUM(GS65:GS69)-SUM(GS84:GS88)</f>
        <v>0</v>
      </c>
      <c r="GT98" s="127">
        <f t="shared" ref="GT98" si="270">SUBTOTAL(9,GT10:GT97)-SUM(GT65:GT69)-SUM(GT84:GT88)</f>
        <v>0</v>
      </c>
      <c r="GU98" s="79"/>
      <c r="GV98" s="127">
        <f>SUBTOTAL(9,GV10:GV97)-SUM(GV65:GV69)-SUM(GV84:GV88)</f>
        <v>0</v>
      </c>
      <c r="GW98" s="127">
        <f t="shared" ref="GW98" si="271">SUBTOTAL(9,GW10:GW97)-SUM(GW65:GW69)-SUM(GW84:GW88)</f>
        <v>0</v>
      </c>
      <c r="GX98" s="127">
        <f t="shared" ref="GX98" si="272">SUBTOTAL(9,GX10:GX97)-SUM(GX65:GX69)-SUM(GX84:GX88)</f>
        <v>0</v>
      </c>
      <c r="GY98" s="79"/>
      <c r="GZ98" s="127">
        <f>SUBTOTAL(9,GZ10:GZ97)-SUM(GZ65:GZ69)-SUM(GZ84:GZ88)</f>
        <v>0</v>
      </c>
      <c r="HA98" s="127">
        <f t="shared" ref="HA98" si="273">SUBTOTAL(9,HA10:HA97)-SUM(HA65:HA69)-SUM(HA84:HA88)</f>
        <v>0</v>
      </c>
      <c r="HB98" s="127">
        <f t="shared" ref="HB98" si="274">SUBTOTAL(9,HB10:HB97)-SUM(HB65:HB69)-SUM(HB84:HB88)</f>
        <v>0</v>
      </c>
      <c r="HC98" s="79"/>
      <c r="HD98" s="127">
        <f>SUBTOTAL(9,HD10:HD97)-SUM(HD65:HD69)-SUM(HD84:HD88)</f>
        <v>0</v>
      </c>
      <c r="HE98" s="127">
        <f t="shared" ref="HE98" si="275">SUBTOTAL(9,HE10:HE97)-SUM(HE65:HE69)-SUM(HE84:HE88)</f>
        <v>0</v>
      </c>
      <c r="HF98" s="127">
        <f t="shared" ref="HF98" si="276">SUBTOTAL(9,HF10:HF97)-SUM(HF65:HF69)-SUM(HF84:HF88)</f>
        <v>0</v>
      </c>
      <c r="HG98" s="83"/>
      <c r="HH98" s="35"/>
      <c r="HI98" s="127">
        <f>SUBTOTAL(9,HI10:HI97)</f>
        <v>0</v>
      </c>
      <c r="HJ98" s="35"/>
      <c r="HK98" s="127">
        <f>SUBTOTAL(9,HK10:HK97)</f>
        <v>0</v>
      </c>
      <c r="HL98" s="35"/>
      <c r="HM98" s="127">
        <f>SUBTOTAL(9,HM10:HM97)</f>
        <v>0</v>
      </c>
      <c r="HN98" s="35"/>
      <c r="HO98" s="127"/>
      <c r="HP98" s="35"/>
      <c r="HQ98" s="35"/>
      <c r="HR98" s="35"/>
      <c r="HS98" s="35"/>
      <c r="HT98" s="35"/>
    </row>
    <row r="99" spans="2:228" ht="15.75" thickTop="1" x14ac:dyDescent="0.25">
      <c r="D99" s="35"/>
      <c r="E99" s="35"/>
      <c r="F99" s="35"/>
      <c r="G99" s="79"/>
      <c r="H99" s="35"/>
      <c r="I99" s="35"/>
      <c r="J99" s="35"/>
      <c r="K99" s="79"/>
      <c r="L99" s="35"/>
      <c r="M99" s="35"/>
      <c r="N99" s="35"/>
      <c r="O99" s="79"/>
      <c r="P99" s="35"/>
      <c r="Q99" s="35"/>
      <c r="R99" s="35"/>
      <c r="S99" s="79"/>
      <c r="T99" s="35"/>
      <c r="U99" s="35"/>
      <c r="V99" s="35"/>
      <c r="W99" s="79"/>
      <c r="X99" s="35"/>
      <c r="Y99" s="35"/>
      <c r="Z99" s="35"/>
      <c r="AA99" s="79"/>
      <c r="AB99" s="35"/>
      <c r="AC99" s="35"/>
      <c r="AD99" s="35"/>
      <c r="AE99" s="79"/>
      <c r="AF99" s="35"/>
      <c r="AG99" s="35"/>
      <c r="AH99" s="35"/>
      <c r="AI99" s="79"/>
      <c r="AJ99" s="35"/>
      <c r="AK99" s="35"/>
      <c r="AL99" s="35"/>
      <c r="AM99" s="79"/>
      <c r="AN99" s="35"/>
      <c r="AO99" s="35"/>
      <c r="AP99" s="35"/>
      <c r="AQ99" s="79"/>
      <c r="AR99" s="35"/>
      <c r="AS99" s="35"/>
      <c r="AT99" s="35"/>
      <c r="AU99" s="79"/>
      <c r="AV99" s="35"/>
      <c r="AW99" s="35"/>
      <c r="AX99" s="35"/>
      <c r="AY99" s="79"/>
      <c r="AZ99" s="35"/>
      <c r="BA99" s="35"/>
      <c r="BB99" s="35"/>
      <c r="BC99" s="79"/>
      <c r="BD99" s="35"/>
      <c r="BE99" s="35"/>
      <c r="BF99" s="35"/>
      <c r="BG99" s="79"/>
      <c r="BH99" s="35"/>
      <c r="BI99" s="35"/>
      <c r="BJ99" s="35"/>
      <c r="BK99" s="79"/>
      <c r="BL99" s="35"/>
      <c r="BM99" s="35"/>
      <c r="BN99" s="35"/>
      <c r="BO99" s="79"/>
      <c r="BP99" s="35"/>
      <c r="BQ99" s="35"/>
      <c r="BR99" s="35"/>
      <c r="BS99" s="79"/>
      <c r="BT99" s="35"/>
      <c r="BU99" s="35"/>
      <c r="BV99" s="35"/>
      <c r="BW99" s="79"/>
      <c r="BX99" s="35"/>
      <c r="BY99" s="35"/>
      <c r="BZ99" s="35"/>
      <c r="CA99" s="79"/>
      <c r="CB99" s="35"/>
      <c r="CC99" s="35"/>
      <c r="CD99" s="35"/>
      <c r="CE99" s="79"/>
      <c r="CF99" s="35"/>
      <c r="CG99" s="35"/>
      <c r="CH99" s="35"/>
      <c r="CI99" s="79"/>
      <c r="CJ99" s="35"/>
      <c r="CK99" s="35"/>
      <c r="CL99" s="35"/>
      <c r="CM99" s="79"/>
      <c r="CN99" s="35"/>
      <c r="CO99" s="35"/>
      <c r="CP99" s="35"/>
      <c r="CQ99" s="79"/>
      <c r="CR99" s="35"/>
      <c r="CS99" s="35"/>
      <c r="CT99" s="35"/>
      <c r="CU99" s="79"/>
      <c r="CV99" s="35"/>
      <c r="CW99" s="35"/>
      <c r="CX99" s="35"/>
      <c r="CY99" s="79"/>
      <c r="CZ99" s="35"/>
      <c r="DA99" s="35"/>
      <c r="DB99" s="35"/>
      <c r="DC99" s="79"/>
      <c r="DD99" s="35"/>
      <c r="DE99" s="35"/>
      <c r="DF99" s="35"/>
      <c r="DG99" s="79"/>
      <c r="DH99" s="35"/>
      <c r="DI99" s="35"/>
      <c r="DJ99" s="35"/>
      <c r="DK99" s="79"/>
      <c r="DL99" s="35"/>
      <c r="DM99" s="35"/>
      <c r="DN99" s="35"/>
      <c r="DO99" s="79"/>
      <c r="DP99" s="35"/>
      <c r="DQ99" s="35"/>
      <c r="DR99" s="35"/>
      <c r="DS99" s="79"/>
      <c r="DT99" s="35"/>
      <c r="DU99" s="35"/>
      <c r="DV99" s="35"/>
      <c r="DW99" s="79"/>
      <c r="DX99" s="35"/>
      <c r="DY99" s="35"/>
      <c r="DZ99" s="35"/>
      <c r="EA99" s="79"/>
      <c r="EB99" s="35"/>
      <c r="EC99" s="35"/>
      <c r="ED99" s="35"/>
      <c r="EE99" s="79"/>
      <c r="EF99" s="35"/>
      <c r="EG99" s="35"/>
      <c r="EH99" s="35"/>
      <c r="EI99" s="79"/>
      <c r="EJ99" s="35"/>
      <c r="EK99" s="35"/>
      <c r="EL99" s="35"/>
      <c r="EM99" s="79"/>
      <c r="EN99" s="35"/>
      <c r="EO99" s="35"/>
      <c r="EP99" s="35"/>
      <c r="EQ99" s="79"/>
      <c r="ER99" s="35"/>
      <c r="ES99" s="35"/>
      <c r="ET99" s="35"/>
      <c r="EU99" s="79"/>
      <c r="EV99" s="35"/>
      <c r="EW99" s="35"/>
      <c r="EX99" s="35"/>
      <c r="EY99" s="79"/>
      <c r="EZ99" s="35"/>
      <c r="FA99" s="35"/>
      <c r="FB99" s="35"/>
      <c r="FC99" s="79"/>
      <c r="FD99" s="35"/>
      <c r="FE99" s="35"/>
      <c r="FF99" s="35"/>
      <c r="FG99" s="79"/>
      <c r="FH99" s="35"/>
      <c r="FI99" s="35"/>
      <c r="FJ99" s="35"/>
      <c r="FK99" s="79"/>
      <c r="FL99" s="35"/>
      <c r="FM99" s="35"/>
      <c r="FN99" s="35"/>
      <c r="FO99" s="79"/>
      <c r="FP99" s="35"/>
      <c r="FQ99" s="35"/>
      <c r="FR99" s="35"/>
      <c r="FS99" s="79"/>
      <c r="FT99" s="35"/>
      <c r="FU99" s="35"/>
      <c r="FV99" s="35"/>
      <c r="FW99" s="79"/>
      <c r="FX99" s="35"/>
      <c r="FY99" s="35"/>
      <c r="FZ99" s="35"/>
      <c r="GA99" s="79"/>
      <c r="GB99" s="35"/>
      <c r="GC99" s="35"/>
      <c r="GD99" s="35"/>
      <c r="GE99" s="79"/>
      <c r="GF99" s="35"/>
      <c r="GG99" s="35"/>
      <c r="GH99" s="35"/>
      <c r="GI99" s="79"/>
      <c r="GJ99" s="35"/>
      <c r="GK99" s="35"/>
      <c r="GL99" s="35"/>
      <c r="GM99" s="79"/>
      <c r="GN99" s="35"/>
      <c r="GO99" s="35"/>
      <c r="GP99" s="35"/>
      <c r="GQ99" s="79"/>
      <c r="GR99" s="35"/>
      <c r="GS99" s="35"/>
      <c r="GT99" s="35"/>
      <c r="GU99" s="79"/>
      <c r="GV99" s="35"/>
      <c r="GW99" s="35"/>
      <c r="GX99" s="35"/>
      <c r="GY99" s="79"/>
      <c r="GZ99" s="35"/>
      <c r="HA99" s="35"/>
      <c r="HB99" s="35"/>
      <c r="HC99" s="79"/>
      <c r="HD99" s="35"/>
      <c r="HE99" s="35"/>
      <c r="HF99" s="35"/>
      <c r="HG99" s="79"/>
      <c r="HH99" s="35"/>
      <c r="HI99" s="35"/>
      <c r="HJ99" s="35"/>
      <c r="HK99" s="35"/>
      <c r="HL99" s="35"/>
      <c r="HM99" s="35"/>
      <c r="HN99" s="35"/>
      <c r="HO99" s="35"/>
      <c r="HP99" s="35"/>
      <c r="HQ99" s="35"/>
      <c r="HR99" s="35"/>
      <c r="HS99" s="35"/>
      <c r="HT99" s="35"/>
    </row>
    <row r="100" spans="2:228" x14ac:dyDescent="0.25">
      <c r="B100" s="31" t="s">
        <v>153</v>
      </c>
      <c r="F100" s="143">
        <f>F98</f>
        <v>0</v>
      </c>
      <c r="J100" s="143">
        <f>J98</f>
        <v>0</v>
      </c>
      <c r="N100" s="143">
        <f>N98</f>
        <v>0</v>
      </c>
      <c r="R100" s="143">
        <f>R98</f>
        <v>0</v>
      </c>
      <c r="V100" s="143">
        <f>V98</f>
        <v>0</v>
      </c>
      <c r="Z100" s="143">
        <f>Z98</f>
        <v>0</v>
      </c>
      <c r="AD100" s="143">
        <f>AD98</f>
        <v>0</v>
      </c>
      <c r="AH100" s="143">
        <f>AH98</f>
        <v>0</v>
      </c>
      <c r="AL100" s="143">
        <f>AL98</f>
        <v>0</v>
      </c>
      <c r="AP100" s="143">
        <f>AP98</f>
        <v>0</v>
      </c>
      <c r="AT100" s="143">
        <f>AT98</f>
        <v>0</v>
      </c>
      <c r="AX100" s="143">
        <f>AX98</f>
        <v>0</v>
      </c>
      <c r="BB100" s="143">
        <f>BB98</f>
        <v>0</v>
      </c>
      <c r="BF100" s="143">
        <f>BF98</f>
        <v>0</v>
      </c>
      <c r="BJ100" s="143">
        <f>BJ98</f>
        <v>0</v>
      </c>
      <c r="BN100" s="143">
        <f>BN98</f>
        <v>0</v>
      </c>
      <c r="BR100" s="143">
        <f>BR98</f>
        <v>0</v>
      </c>
      <c r="BV100" s="143">
        <f>BV98</f>
        <v>0</v>
      </c>
      <c r="BZ100" s="143">
        <f>BZ98</f>
        <v>0</v>
      </c>
      <c r="CD100" s="143">
        <f>CD98</f>
        <v>0</v>
      </c>
      <c r="CH100" s="143">
        <f>CH98</f>
        <v>0</v>
      </c>
      <c r="CL100" s="143">
        <f>CL98</f>
        <v>0</v>
      </c>
      <c r="CP100" s="143">
        <f>CP98</f>
        <v>0</v>
      </c>
      <c r="CT100" s="143">
        <f>CT98</f>
        <v>0</v>
      </c>
      <c r="CX100" s="143">
        <f>CX98</f>
        <v>0</v>
      </c>
      <c r="DB100" s="143">
        <f>DB98</f>
        <v>0</v>
      </c>
      <c r="DF100" s="143">
        <f>DF98</f>
        <v>0</v>
      </c>
      <c r="DJ100" s="143">
        <f>DJ98</f>
        <v>0</v>
      </c>
      <c r="DN100" s="143">
        <f>DN98</f>
        <v>0</v>
      </c>
      <c r="DR100" s="143">
        <f>DR98</f>
        <v>0</v>
      </c>
      <c r="DV100" s="143">
        <f>DV98</f>
        <v>0</v>
      </c>
      <c r="DZ100" s="143">
        <f>DZ98</f>
        <v>0</v>
      </c>
      <c r="ED100" s="143">
        <f>ED98</f>
        <v>0</v>
      </c>
      <c r="EH100" s="143">
        <f>EH98</f>
        <v>0</v>
      </c>
      <c r="EL100" s="143">
        <f>EL98</f>
        <v>0</v>
      </c>
      <c r="EP100" s="143">
        <f>EP98</f>
        <v>0</v>
      </c>
      <c r="ET100" s="143">
        <f>ET98</f>
        <v>0</v>
      </c>
      <c r="EX100" s="143">
        <f>EX98</f>
        <v>0</v>
      </c>
      <c r="FB100" s="143">
        <f>FB98</f>
        <v>0</v>
      </c>
      <c r="FF100" s="143">
        <f>FF98</f>
        <v>0</v>
      </c>
      <c r="FJ100" s="143">
        <f>FJ98</f>
        <v>0</v>
      </c>
      <c r="FN100" s="143">
        <f>FN98</f>
        <v>0</v>
      </c>
      <c r="FR100" s="143">
        <f>FR98</f>
        <v>0</v>
      </c>
      <c r="FV100" s="143">
        <f>FV98</f>
        <v>0</v>
      </c>
      <c r="FZ100" s="143">
        <f>FZ98</f>
        <v>0</v>
      </c>
      <c r="GD100" s="143">
        <f>GD98</f>
        <v>0</v>
      </c>
      <c r="GH100" s="143">
        <f>GH98</f>
        <v>0</v>
      </c>
      <c r="GL100" s="143">
        <f>GL98</f>
        <v>0</v>
      </c>
      <c r="GP100" s="143">
        <f>GP98</f>
        <v>0</v>
      </c>
      <c r="GT100" s="143">
        <f>GT98</f>
        <v>0</v>
      </c>
      <c r="GX100" s="143">
        <f>GX98</f>
        <v>0</v>
      </c>
      <c r="HB100" s="143">
        <f>HB98</f>
        <v>0</v>
      </c>
      <c r="HF100" s="143">
        <f>HF98</f>
        <v>0</v>
      </c>
    </row>
    <row r="101" spans="2:228" x14ac:dyDescent="0.25">
      <c r="B101" s="31"/>
    </row>
    <row r="102" spans="2:228" s="25" customFormat="1" x14ac:dyDescent="0.25">
      <c r="B102" s="31" t="s">
        <v>152</v>
      </c>
      <c r="D102" s="84"/>
      <c r="E102" s="22"/>
      <c r="F102" s="22"/>
      <c r="G102" s="24"/>
      <c r="H102" s="22"/>
      <c r="I102" s="22"/>
      <c r="J102" s="22"/>
      <c r="K102" s="24"/>
      <c r="L102" s="22"/>
      <c r="M102" s="22"/>
      <c r="N102" s="22"/>
      <c r="O102" s="24"/>
      <c r="P102" s="22"/>
      <c r="Q102" s="84"/>
      <c r="R102" s="22"/>
      <c r="S102" s="85"/>
      <c r="T102" s="84"/>
      <c r="U102" s="84"/>
      <c r="V102" s="87">
        <f>(F98+J98+N98+R98+V98)/5</f>
        <v>0</v>
      </c>
      <c r="W102" s="85"/>
      <c r="X102" s="84"/>
      <c r="Y102" s="22"/>
      <c r="Z102" s="22"/>
      <c r="AA102" s="24"/>
      <c r="AB102" s="22"/>
      <c r="AC102" s="22"/>
      <c r="AD102" s="22"/>
      <c r="AE102" s="24"/>
      <c r="AF102" s="22"/>
      <c r="AG102" s="22"/>
      <c r="AH102" s="22"/>
      <c r="AI102" s="85"/>
      <c r="AJ102" s="84"/>
      <c r="AK102" s="84"/>
      <c r="AL102" s="87">
        <f>(Z98+AD98+AH98+AL98)/4</f>
        <v>0</v>
      </c>
      <c r="AM102" s="85"/>
      <c r="AN102" s="84"/>
      <c r="AO102" s="22"/>
      <c r="AP102" s="22"/>
      <c r="AQ102" s="24"/>
      <c r="AR102" s="22"/>
      <c r="AS102" s="84"/>
      <c r="AT102" s="22"/>
      <c r="AU102" s="85"/>
      <c r="AV102" s="84"/>
      <c r="AW102" s="84"/>
      <c r="AX102" s="22"/>
      <c r="AY102" s="85"/>
      <c r="AZ102" s="84"/>
      <c r="BA102" s="84"/>
      <c r="BB102" s="87">
        <f>(AP98+AT98+AX98+BB98)/4</f>
        <v>0</v>
      </c>
      <c r="BC102" s="85"/>
      <c r="BD102" s="84"/>
      <c r="BE102" s="22"/>
      <c r="BF102" s="22"/>
      <c r="BG102" s="24"/>
      <c r="BH102" s="22"/>
      <c r="BI102" s="22"/>
      <c r="BJ102" s="22"/>
      <c r="BK102" s="24"/>
      <c r="BL102" s="22"/>
      <c r="BM102" s="22"/>
      <c r="BN102" s="22"/>
      <c r="BO102" s="85"/>
      <c r="BP102" s="84"/>
      <c r="BQ102" s="84"/>
      <c r="BR102" s="87">
        <f>(BF98+BJ98+BN98+BR98)/4</f>
        <v>0</v>
      </c>
      <c r="BS102" s="85"/>
      <c r="BT102" s="22"/>
      <c r="BU102" s="22"/>
      <c r="BV102" s="22"/>
      <c r="BW102" s="24"/>
      <c r="BX102" s="22"/>
      <c r="BY102" s="22"/>
      <c r="BZ102" s="22"/>
      <c r="CA102" s="24"/>
      <c r="CB102" s="22"/>
      <c r="CC102" s="22"/>
      <c r="CD102" s="22"/>
      <c r="CE102" s="24"/>
      <c r="CF102" s="22"/>
      <c r="CG102" s="22"/>
      <c r="CH102" s="22"/>
      <c r="CI102" s="24"/>
      <c r="CJ102" s="84"/>
      <c r="CK102" s="84"/>
      <c r="CL102" s="87">
        <f>(BV98+BZ98+CD98+CH98+CL98)/5</f>
        <v>0</v>
      </c>
      <c r="CM102" s="85"/>
      <c r="CN102" s="84"/>
      <c r="CO102" s="22"/>
      <c r="CP102" s="22"/>
      <c r="CQ102" s="24"/>
      <c r="CR102" s="22"/>
      <c r="CS102" s="22"/>
      <c r="CT102" s="22"/>
      <c r="CU102" s="24"/>
      <c r="CV102" s="22"/>
      <c r="CW102" s="22"/>
      <c r="CX102" s="22"/>
      <c r="CY102" s="85"/>
      <c r="CZ102" s="84"/>
      <c r="DA102" s="84"/>
      <c r="DB102" s="87">
        <f>(CP98+CT98+CX98+DB98)/4</f>
        <v>0</v>
      </c>
      <c r="DC102" s="85"/>
      <c r="DD102" s="84"/>
      <c r="DE102" s="22"/>
      <c r="DF102" s="22"/>
      <c r="DG102" s="24"/>
      <c r="DH102" s="22"/>
      <c r="DI102" s="22"/>
      <c r="DJ102" s="22"/>
      <c r="DK102" s="24"/>
      <c r="DL102" s="22"/>
      <c r="DM102" s="22"/>
      <c r="DN102" s="22"/>
      <c r="DO102" s="24"/>
      <c r="DP102" s="22"/>
      <c r="DQ102" s="22"/>
      <c r="DR102" s="22"/>
      <c r="DS102" s="24"/>
      <c r="DT102" s="22"/>
      <c r="DU102" s="22"/>
      <c r="DV102" s="22"/>
      <c r="DW102" s="24"/>
      <c r="DX102" s="22"/>
      <c r="DY102" s="22"/>
      <c r="DZ102" s="22"/>
      <c r="EA102" s="24"/>
      <c r="EB102" s="22"/>
      <c r="EC102" s="22"/>
      <c r="ED102" s="22"/>
      <c r="EE102" s="24"/>
      <c r="EF102" s="22"/>
      <c r="EG102" s="22"/>
      <c r="EH102" s="22"/>
      <c r="EI102" s="24"/>
      <c r="EJ102" s="22"/>
      <c r="EK102" s="22"/>
      <c r="EL102" s="22"/>
      <c r="EM102" s="24"/>
      <c r="EN102" s="22"/>
      <c r="EO102" s="22"/>
      <c r="EP102" s="22"/>
      <c r="EQ102" s="24"/>
      <c r="ER102" s="22"/>
      <c r="ES102" s="22"/>
      <c r="ET102" s="22"/>
      <c r="EU102" s="24"/>
      <c r="EV102" s="22"/>
      <c r="EW102" s="22"/>
      <c r="EX102" s="22"/>
      <c r="EY102" s="24"/>
      <c r="EZ102" s="22"/>
      <c r="FA102" s="22"/>
      <c r="FB102" s="22"/>
      <c r="FC102" s="24"/>
      <c r="FD102" s="22"/>
      <c r="FE102" s="22"/>
      <c r="FF102" s="22"/>
      <c r="FG102" s="24"/>
      <c r="FH102" s="22"/>
      <c r="FI102" s="22"/>
      <c r="FJ102" s="22"/>
      <c r="FK102" s="24"/>
      <c r="FL102" s="22"/>
      <c r="FM102" s="22"/>
      <c r="FN102" s="22"/>
      <c r="FO102" s="24"/>
      <c r="FP102" s="22"/>
      <c r="FQ102" s="22"/>
      <c r="FR102" s="22"/>
      <c r="FS102" s="24"/>
      <c r="FT102" s="22"/>
      <c r="FU102" s="22"/>
      <c r="FV102" s="22"/>
      <c r="FW102" s="24"/>
      <c r="FX102" s="22"/>
      <c r="FY102" s="22"/>
      <c r="FZ102" s="22"/>
      <c r="GA102" s="24"/>
      <c r="GB102" s="22"/>
      <c r="GC102" s="22"/>
      <c r="GD102" s="22"/>
      <c r="GE102" s="24"/>
      <c r="GF102" s="22"/>
      <c r="GG102" s="22"/>
      <c r="GH102" s="22"/>
      <c r="GI102" s="24"/>
      <c r="GJ102" s="22"/>
      <c r="GK102" s="22"/>
      <c r="GL102" s="22"/>
      <c r="GM102" s="24"/>
      <c r="GN102" s="22"/>
      <c r="GO102" s="22"/>
      <c r="GP102" s="22"/>
      <c r="GQ102" s="24"/>
      <c r="GR102" s="22"/>
      <c r="GS102" s="22"/>
      <c r="GT102" s="22"/>
      <c r="GU102" s="24"/>
      <c r="GV102" s="22"/>
      <c r="GW102" s="22"/>
      <c r="GX102" s="22"/>
      <c r="GY102" s="24"/>
      <c r="GZ102" s="22"/>
      <c r="HA102" s="22"/>
      <c r="HB102" s="22"/>
      <c r="HC102" s="24"/>
      <c r="HD102" s="22"/>
      <c r="HE102" s="22"/>
      <c r="HF102" s="22"/>
      <c r="HG102" s="79"/>
      <c r="HH102" s="35"/>
      <c r="HI102" s="84"/>
      <c r="HJ102" s="84"/>
      <c r="HK102" s="84"/>
      <c r="HL102" s="84"/>
      <c r="HM102" s="84"/>
      <c r="HN102" s="84"/>
      <c r="HO102" s="84"/>
      <c r="HP102" s="84"/>
      <c r="HQ102" s="84"/>
      <c r="HR102" s="84"/>
      <c r="HS102" s="84"/>
      <c r="HT102" s="84"/>
    </row>
  </sheetData>
  <sheetProtection formatCells="0" formatColumns="0" formatRows="0" insertColumns="0" insertRows="0" insertHyperlinks="0" deleteColumns="0" deleteRows="0" sort="0" autoFilter="0" pivotTables="0"/>
  <mergeCells count="53">
    <mergeCell ref="GN6:GP6"/>
    <mergeCell ref="GR6:GT6"/>
    <mergeCell ref="GV6:GX6"/>
    <mergeCell ref="GZ6:HB6"/>
    <mergeCell ref="HD6:HF6"/>
    <mergeCell ref="GJ6:GL6"/>
    <mergeCell ref="ER6:ET6"/>
    <mergeCell ref="EV6:EX6"/>
    <mergeCell ref="EZ6:FB6"/>
    <mergeCell ref="FD6:FF6"/>
    <mergeCell ref="FH6:FJ6"/>
    <mergeCell ref="FL6:FN6"/>
    <mergeCell ref="FP6:FR6"/>
    <mergeCell ref="FT6:FV6"/>
    <mergeCell ref="FX6:FZ6"/>
    <mergeCell ref="GB6:GD6"/>
    <mergeCell ref="GF6:GH6"/>
    <mergeCell ref="EN6:EP6"/>
    <mergeCell ref="CV6:CX6"/>
    <mergeCell ref="CZ6:DB6"/>
    <mergeCell ref="DD6:DF6"/>
    <mergeCell ref="DH6:DJ6"/>
    <mergeCell ref="DL6:DN6"/>
    <mergeCell ref="DP6:DR6"/>
    <mergeCell ref="DT6:DV6"/>
    <mergeCell ref="DX6:DZ6"/>
    <mergeCell ref="EB6:ED6"/>
    <mergeCell ref="EF6:EH6"/>
    <mergeCell ref="EJ6:EL6"/>
    <mergeCell ref="CR6:CT6"/>
    <mergeCell ref="AZ6:BB6"/>
    <mergeCell ref="BD6:BF6"/>
    <mergeCell ref="BH6:BJ6"/>
    <mergeCell ref="BL6:BN6"/>
    <mergeCell ref="BP6:BR6"/>
    <mergeCell ref="BT6:BV6"/>
    <mergeCell ref="BX6:BZ6"/>
    <mergeCell ref="CB6:CD6"/>
    <mergeCell ref="CF6:CH6"/>
    <mergeCell ref="CJ6:CL6"/>
    <mergeCell ref="CN6:CP6"/>
    <mergeCell ref="AV6:AX6"/>
    <mergeCell ref="D6:F6"/>
    <mergeCell ref="H6:J6"/>
    <mergeCell ref="L6:N6"/>
    <mergeCell ref="P6:R6"/>
    <mergeCell ref="T6:V6"/>
    <mergeCell ref="X6:Z6"/>
    <mergeCell ref="AB6:AD6"/>
    <mergeCell ref="AF6:AH6"/>
    <mergeCell ref="AJ6:AL6"/>
    <mergeCell ref="AN6:AP6"/>
    <mergeCell ref="AR6:AT6"/>
  </mergeCells>
  <pageMargins left="0.7" right="0.7" top="0.75" bottom="0.75" header="0.3" footer="0.3"/>
  <pageSetup scale="7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A14" sqref="A14"/>
    </sheetView>
  </sheetViews>
  <sheetFormatPr defaultRowHeight="15" x14ac:dyDescent="0.25"/>
  <cols>
    <col min="1" max="1" width="5.5703125" customWidth="1"/>
    <col min="2" max="2" width="5.7109375" customWidth="1"/>
  </cols>
  <sheetData>
    <row r="1" spans="1:3" x14ac:dyDescent="0.25">
      <c r="A1" t="s">
        <v>91</v>
      </c>
    </row>
    <row r="3" spans="1:3" x14ac:dyDescent="0.25">
      <c r="A3" t="s">
        <v>92</v>
      </c>
    </row>
    <row r="5" spans="1:3" x14ac:dyDescent="0.25">
      <c r="A5" s="45" t="s">
        <v>120</v>
      </c>
    </row>
    <row r="6" spans="1:3" x14ac:dyDescent="0.25">
      <c r="A6" s="1" t="s">
        <v>93</v>
      </c>
      <c r="B6" t="s">
        <v>94</v>
      </c>
    </row>
    <row r="7" spans="1:3" x14ac:dyDescent="0.25">
      <c r="A7" s="1" t="s">
        <v>95</v>
      </c>
      <c r="B7" t="s">
        <v>96</v>
      </c>
    </row>
    <row r="8" spans="1:3" x14ac:dyDescent="0.25">
      <c r="A8" s="1" t="s">
        <v>97</v>
      </c>
      <c r="B8" t="s">
        <v>110</v>
      </c>
    </row>
    <row r="9" spans="1:3" x14ac:dyDescent="0.25">
      <c r="A9" s="1" t="s">
        <v>98</v>
      </c>
      <c r="B9" t="s">
        <v>104</v>
      </c>
    </row>
    <row r="10" spans="1:3" x14ac:dyDescent="0.25">
      <c r="A10" s="1"/>
      <c r="B10" s="1" t="s">
        <v>105</v>
      </c>
      <c r="C10" t="s">
        <v>99</v>
      </c>
    </row>
    <row r="11" spans="1:3" x14ac:dyDescent="0.25">
      <c r="A11" s="1"/>
      <c r="B11" s="1" t="s">
        <v>106</v>
      </c>
      <c r="C11" t="s">
        <v>100</v>
      </c>
    </row>
    <row r="12" spans="1:3" x14ac:dyDescent="0.25">
      <c r="A12" s="1"/>
      <c r="B12" s="1" t="s">
        <v>107</v>
      </c>
      <c r="C12" t="s">
        <v>102</v>
      </c>
    </row>
    <row r="13" spans="1:3" x14ac:dyDescent="0.25">
      <c r="A13" s="1"/>
      <c r="B13" s="1" t="s">
        <v>108</v>
      </c>
      <c r="C13" t="s">
        <v>101</v>
      </c>
    </row>
    <row r="14" spans="1:3" x14ac:dyDescent="0.25">
      <c r="A14" s="1"/>
      <c r="B14" s="1" t="s">
        <v>109</v>
      </c>
      <c r="C14" t="s">
        <v>103</v>
      </c>
    </row>
    <row r="15" spans="1:3" x14ac:dyDescent="0.25">
      <c r="A15" s="1"/>
    </row>
    <row r="16" spans="1:3" x14ac:dyDescent="0.25">
      <c r="A16" t="s">
        <v>119</v>
      </c>
    </row>
    <row r="17" spans="1:3" x14ac:dyDescent="0.25">
      <c r="A17" s="1" t="s">
        <v>114</v>
      </c>
      <c r="B17" t="s">
        <v>267</v>
      </c>
    </row>
    <row r="18" spans="1:3" x14ac:dyDescent="0.25">
      <c r="A18" s="1"/>
      <c r="C18" t="s">
        <v>268</v>
      </c>
    </row>
    <row r="19" spans="1:3" x14ac:dyDescent="0.25">
      <c r="A19" s="1" t="s">
        <v>115</v>
      </c>
      <c r="B19" s="60" t="s">
        <v>117</v>
      </c>
    </row>
    <row r="20" spans="1:3" x14ac:dyDescent="0.25">
      <c r="A20" s="1"/>
      <c r="C20" t="s">
        <v>116</v>
      </c>
    </row>
    <row r="21" spans="1:3" x14ac:dyDescent="0.25">
      <c r="A21" s="1"/>
      <c r="C21" t="s">
        <v>118</v>
      </c>
    </row>
    <row r="24" spans="1:3" x14ac:dyDescent="0.25">
      <c r="A24" s="45" t="s">
        <v>132</v>
      </c>
    </row>
    <row r="25" spans="1:3" x14ac:dyDescent="0.25">
      <c r="A25" s="1" t="s">
        <v>135</v>
      </c>
      <c r="B25" t="s">
        <v>133</v>
      </c>
    </row>
    <row r="26" spans="1:3" x14ac:dyDescent="0.25">
      <c r="A26" s="1" t="s">
        <v>136</v>
      </c>
      <c r="B26" t="s">
        <v>140</v>
      </c>
    </row>
    <row r="27" spans="1:3" x14ac:dyDescent="0.25">
      <c r="A27" s="1" t="s">
        <v>137</v>
      </c>
      <c r="B27" t="s">
        <v>139</v>
      </c>
    </row>
    <row r="28" spans="1:3" x14ac:dyDescent="0.25">
      <c r="A28" s="1" t="s">
        <v>138</v>
      </c>
      <c r="B28" t="s">
        <v>134</v>
      </c>
    </row>
    <row r="29" spans="1:3" x14ac:dyDescent="0.25">
      <c r="A29" s="1"/>
    </row>
    <row r="30" spans="1:3" x14ac:dyDescent="0.25">
      <c r="A30" s="1"/>
    </row>
    <row r="31" spans="1:3" x14ac:dyDescent="0.25">
      <c r="A31" s="1"/>
    </row>
    <row r="32" spans="1:3" x14ac:dyDescent="0.25">
      <c r="A32" s="1"/>
    </row>
    <row r="33" spans="1:1" x14ac:dyDescent="0.25">
      <c r="A33" s="1"/>
    </row>
    <row r="34" spans="1:1" x14ac:dyDescent="0.25">
      <c r="A34" s="1"/>
    </row>
    <row r="35" spans="1:1" x14ac:dyDescent="0.25">
      <c r="A35" s="1"/>
    </row>
  </sheetData>
  <pageMargins left="0.25" right="0.25" top="0.75" bottom="0.75" header="0.3" footer="0.3"/>
  <pageSetup scale="75"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3:Q46"/>
  <sheetViews>
    <sheetView workbookViewId="0">
      <selection activeCell="G17" sqref="G17"/>
    </sheetView>
  </sheetViews>
  <sheetFormatPr defaultRowHeight="15" x14ac:dyDescent="0.25"/>
  <cols>
    <col min="1" max="1" width="10.7109375" bestFit="1" customWidth="1"/>
    <col min="2" max="2" width="10.140625" customWidth="1"/>
    <col min="3" max="3" width="10.85546875" customWidth="1"/>
    <col min="4" max="4" width="10.7109375" bestFit="1" customWidth="1"/>
    <col min="9" max="9" width="11" customWidth="1"/>
    <col min="10" max="10" width="11.28515625" bestFit="1" customWidth="1"/>
    <col min="12" max="17" width="9.7109375" bestFit="1" customWidth="1"/>
  </cols>
  <sheetData>
    <row r="3" spans="1:16" s="9" customFormat="1" ht="18.75" x14ac:dyDescent="0.3">
      <c r="A3" s="148">
        <v>40</v>
      </c>
      <c r="B3" s="122" t="str">
        <f>"FTE Based on "&amp;A3</f>
        <v>FTE Based on 40</v>
      </c>
      <c r="C3" s="122" t="s">
        <v>85</v>
      </c>
      <c r="D3" s="27"/>
      <c r="F3" s="10"/>
      <c r="G3" s="10"/>
      <c r="H3" s="10"/>
      <c r="I3" s="10"/>
      <c r="J3" s="10"/>
      <c r="K3" s="10"/>
      <c r="L3" s="10"/>
      <c r="M3" s="10"/>
      <c r="N3" s="10"/>
      <c r="O3" s="10"/>
      <c r="P3" s="10"/>
    </row>
    <row r="4" spans="1:16" s="9" customFormat="1" ht="18.75" x14ac:dyDescent="0.3">
      <c r="A4" s="148">
        <f>ROUND(100000*Input!A10/52,0)</f>
        <v>0</v>
      </c>
      <c r="B4" s="122" t="s">
        <v>147</v>
      </c>
      <c r="D4" s="26"/>
      <c r="E4" s="10"/>
      <c r="F4" s="10"/>
      <c r="G4" s="10"/>
      <c r="H4" s="10"/>
      <c r="I4" s="10"/>
      <c r="J4" s="10"/>
      <c r="K4" s="10"/>
      <c r="L4" s="10"/>
      <c r="M4" s="10"/>
      <c r="N4" s="10"/>
      <c r="O4" s="10"/>
      <c r="P4" s="10"/>
    </row>
    <row r="5" spans="1:16" s="9" customFormat="1" ht="18.75" x14ac:dyDescent="0.3">
      <c r="A5" s="148">
        <f>ROUND(100000*24/52,0)</f>
        <v>46154</v>
      </c>
      <c r="B5" s="122" t="s">
        <v>69</v>
      </c>
      <c r="D5" s="26"/>
      <c r="E5" s="10"/>
      <c r="F5" s="10"/>
      <c r="G5" s="10"/>
      <c r="H5" s="10"/>
      <c r="I5" s="10"/>
      <c r="J5" s="10"/>
      <c r="K5" s="10"/>
      <c r="L5" s="10"/>
      <c r="M5" s="10"/>
      <c r="N5" s="10"/>
      <c r="O5" s="10"/>
      <c r="P5" s="10"/>
    </row>
    <row r="6" spans="1:16" s="9" customFormat="1" ht="18.75" x14ac:dyDescent="0.3">
      <c r="A6" s="148">
        <f>ROUND(100000/12*2.5,0)</f>
        <v>20833</v>
      </c>
      <c r="B6" s="122" t="s">
        <v>70</v>
      </c>
      <c r="D6" s="26"/>
      <c r="E6" s="10"/>
      <c r="F6" s="10"/>
      <c r="G6" s="10"/>
      <c r="H6" s="10"/>
      <c r="I6" s="10"/>
      <c r="J6" s="10"/>
      <c r="K6" s="10"/>
      <c r="L6" s="10"/>
      <c r="M6" s="10"/>
      <c r="N6" s="10"/>
      <c r="O6" s="10"/>
      <c r="P6" s="10"/>
    </row>
    <row r="7" spans="1:16" s="9" customFormat="1" x14ac:dyDescent="0.25">
      <c r="A7" s="149">
        <v>44196</v>
      </c>
      <c r="B7" s="12" t="s">
        <v>167</v>
      </c>
      <c r="C7" s="6"/>
      <c r="D7" s="6"/>
      <c r="E7" s="10"/>
      <c r="F7" s="10"/>
      <c r="G7" s="10"/>
      <c r="H7" s="10"/>
      <c r="I7" s="10"/>
      <c r="J7" s="10"/>
      <c r="K7" s="10"/>
      <c r="L7" s="10"/>
      <c r="M7" s="10"/>
      <c r="N7" s="10"/>
      <c r="O7" s="10"/>
      <c r="P7" s="10"/>
    </row>
    <row r="8" spans="1:16" s="8" customFormat="1" x14ac:dyDescent="0.25">
      <c r="A8" s="5"/>
      <c r="B8" s="6"/>
      <c r="C8" s="5"/>
      <c r="D8" s="5"/>
      <c r="H8" s="9"/>
    </row>
    <row r="9" spans="1:16" x14ac:dyDescent="0.25">
      <c r="A9" s="149">
        <v>43890</v>
      </c>
      <c r="B9" s="122" t="s">
        <v>251</v>
      </c>
    </row>
    <row r="10" spans="1:16" x14ac:dyDescent="0.25">
      <c r="A10" s="149">
        <v>43511</v>
      </c>
      <c r="B10" s="122" t="s">
        <v>249</v>
      </c>
    </row>
    <row r="11" spans="1:16" x14ac:dyDescent="0.25">
      <c r="A11" s="149">
        <v>43646</v>
      </c>
      <c r="B11" s="122" t="s">
        <v>250</v>
      </c>
    </row>
    <row r="13" spans="1:16" x14ac:dyDescent="0.25">
      <c r="A13" s="174">
        <v>43876</v>
      </c>
      <c r="B13" s="122" t="s">
        <v>252</v>
      </c>
    </row>
    <row r="14" spans="1:16" x14ac:dyDescent="0.25">
      <c r="A14" s="174">
        <v>43947</v>
      </c>
      <c r="B14" s="122" t="s">
        <v>252</v>
      </c>
    </row>
    <row r="19" spans="1:17" x14ac:dyDescent="0.25">
      <c r="A19" s="3" t="s">
        <v>0</v>
      </c>
      <c r="B19" s="154">
        <v>43876</v>
      </c>
      <c r="C19" s="154">
        <v>43947</v>
      </c>
      <c r="D19" s="131">
        <f>IF(Input!A13="",A7,Input!A13)</f>
        <v>44196</v>
      </c>
      <c r="E19" s="2"/>
      <c r="F19" s="60"/>
      <c r="G19" s="60"/>
      <c r="H19" s="60"/>
      <c r="I19" s="60"/>
      <c r="J19" s="60"/>
      <c r="K19" s="60"/>
      <c r="L19" s="60"/>
      <c r="M19" s="60"/>
      <c r="N19" s="60"/>
      <c r="O19" s="60"/>
      <c r="P19" s="60"/>
      <c r="Q19" s="60"/>
    </row>
    <row r="20" spans="1:17" x14ac:dyDescent="0.25">
      <c r="A20" s="4"/>
      <c r="B20" s="118">
        <f>IF(A20="",0,VLOOKUP(A20,'2020 Payroll'!$B$11:$HH$99,MATCH(HLOOKUP($B$83,'2020 Payroll'!$A$7:$HE$61,1,TRUE),'2020 Payroll'!$7:$7,0),FALSE)*(IF(Input!$A$11="Weekly",52,26)))</f>
        <v>0</v>
      </c>
      <c r="C20" s="118">
        <f>IF(A20="",0,(SUMIFS('2020 Payroll'!#REF!,'2020 Payroll'!$10:$10,"="&amp;"Gross Wage",'2020 Payroll'!#REF!,"&gt;="&amp;HLOOKUP($B$83,'2020 Payroll'!$9:$9,1,TRUE),'2020 Payroll'!$9:$9,"&lt;="&amp;HLOOKUP($C$83,'2020 Payroll'!$9:$9,1,TRUE)))*(IF(Input!$A$11="Weekly",52/ROUND(($C$83-$B$83)/7,0),26/ROUND(($C$83-$B$83)/14,0))))</f>
        <v>0</v>
      </c>
      <c r="D20" s="118">
        <f>IF(A20="",0,VLOOKUP(A20,'2020 Payroll'!$B$11:$HH$99,MATCH(HLOOKUP($D$83,'2020 Payroll'!$A$7:$HE$61,1,TRUE),'2020 Payroll'!$7:$7,0),FALSE)*(IF(Input!$A$11="Weekly",52,26)))</f>
        <v>0</v>
      </c>
      <c r="E20" s="120">
        <f>IF(SUM(B20:D20)=0,0,IF(C20&gt;B20,0,IF(D20&gt;=B20,#REF!,0)))</f>
        <v>0</v>
      </c>
      <c r="F20" s="137"/>
      <c r="G20" s="137"/>
      <c r="H20" s="60"/>
      <c r="I20" s="136"/>
      <c r="J20" s="60"/>
      <c r="K20" s="60"/>
      <c r="L20" s="60"/>
      <c r="M20" s="60"/>
      <c r="N20" s="60"/>
      <c r="O20" s="60"/>
      <c r="P20" s="60"/>
      <c r="Q20" s="60"/>
    </row>
    <row r="21" spans="1:17" x14ac:dyDescent="0.25">
      <c r="A21" s="4"/>
      <c r="B21" s="118">
        <f>IF(A21="",0,VLOOKUP(A21,'2020 Payroll'!$B$11:$HH$99,MATCH(HLOOKUP($B$83,'2020 Payroll'!$A$7:$HE$61,1,TRUE),'2020 Payroll'!$7:$7,0),FALSE)*(IF(Input!$A$11="Weekly",52,26)))</f>
        <v>0</v>
      </c>
      <c r="C21" s="118">
        <f>IF(A21="",0,(SUMIFS('2020 Payroll'!#REF!,'2020 Payroll'!$10:$10,"="&amp;"Gross Wage",'2020 Payroll'!#REF!,"&gt;="&amp;HLOOKUP($B$83,'2020 Payroll'!$9:$9,1,TRUE),'2020 Payroll'!$9:$9,"&lt;="&amp;HLOOKUP($C$83,'2020 Payroll'!$9:$9,1,TRUE)))*(IF(Input!$A$11="Weekly",52/ROUND(($C$83-$B$83)/7,0),26/ROUND(($C$83-$B$83)/14,0))))</f>
        <v>0</v>
      </c>
      <c r="D21" s="118">
        <f>IF(A21="",0,VLOOKUP(A21,'2020 Payroll'!$B$11:$HH$99,MATCH(HLOOKUP($D$83,'2020 Payroll'!$A$7:$HE$61,1,TRUE),'2020 Payroll'!$7:$7,0),FALSE)*(IF(Input!$A$11="Weekly",52,26)))</f>
        <v>0</v>
      </c>
      <c r="E21" s="120">
        <f>IF(SUM(B21:D21)=0,0,IF(C21&gt;B21,0,IF(D21&gt;=B21,#REF!,0)))</f>
        <v>0</v>
      </c>
      <c r="F21" s="137"/>
      <c r="G21" s="137"/>
      <c r="H21" s="60"/>
      <c r="I21" s="60"/>
      <c r="J21" s="60" t="e">
        <f>VLOOKUP(A20,'2020 Payroll'!$B$11:$DK$99,J22,FALSE)</f>
        <v>#N/A</v>
      </c>
      <c r="K21" s="60" t="s">
        <v>151</v>
      </c>
      <c r="L21" s="60"/>
      <c r="M21" s="60"/>
      <c r="N21" s="60"/>
      <c r="O21" s="60"/>
      <c r="P21" s="60"/>
      <c r="Q21" s="60"/>
    </row>
    <row r="22" spans="1:17" x14ac:dyDescent="0.25">
      <c r="A22" s="4"/>
      <c r="B22" s="118">
        <f>IF(A22="",0,VLOOKUP(A22,'2020 Payroll'!$B$11:$HH$99,MATCH(HLOOKUP($B$83,'2020 Payroll'!$A$7:$HE$61,1,TRUE),'2020 Payroll'!$7:$7,0),FALSE)*(IF(Input!$A$11="Weekly",52,26)))</f>
        <v>0</v>
      </c>
      <c r="C22" s="118">
        <f>IF(A22="",0,(SUMIFS('2020 Payroll'!#REF!,'2020 Payroll'!$10:$10,"="&amp;"Gross Wage",'2020 Payroll'!#REF!,"&gt;="&amp;HLOOKUP($B$83,'2020 Payroll'!$9:$9,1,TRUE),'2020 Payroll'!$9:$9,"&lt;="&amp;HLOOKUP($C$83,'2020 Payroll'!$9:$9,1,TRUE)))*(IF(Input!$A$11="Weekly",52/ROUND(($C$83-$B$83)/7,0),26/ROUND(($C$83-$B$83)/14,0))))</f>
        <v>0</v>
      </c>
      <c r="D22" s="118">
        <f>IF(A22="",0,VLOOKUP(A22,'2020 Payroll'!$B$11:$HH$99,MATCH(HLOOKUP($D$83,'2020 Payroll'!$A$7:$HE$61,1,TRUE),'2020 Payroll'!$7:$7,0),FALSE)*(IF(Input!$A$11="Weekly",52,26)))</f>
        <v>0</v>
      </c>
      <c r="E22" s="120">
        <f>IF(SUM(B22:D22)=0,0,IF(C22&gt;B22,0,IF(D22&gt;=B22,#REF!,0)))</f>
        <v>0</v>
      </c>
      <c r="F22" s="137"/>
      <c r="G22" s="137"/>
      <c r="H22" s="60"/>
      <c r="I22" s="60"/>
      <c r="J22" s="60">
        <f>MATCH(J23,'2020 Payroll'!$7:$7,0)</f>
        <v>28</v>
      </c>
      <c r="K22" s="60" t="s">
        <v>150</v>
      </c>
      <c r="L22" s="60"/>
      <c r="M22" s="60"/>
      <c r="N22" s="60"/>
      <c r="O22" s="60"/>
      <c r="P22" s="60"/>
      <c r="Q22" s="60"/>
    </row>
    <row r="23" spans="1:17" x14ac:dyDescent="0.25">
      <c r="A23" s="4"/>
      <c r="B23" s="118">
        <f>IF(A23="",0,VLOOKUP(A23,'2020 Payroll'!$B$11:$HH$99,MATCH(HLOOKUP($B$83,'2020 Payroll'!$A$7:$HE$61,1,TRUE),'2020 Payroll'!$7:$7,0),FALSE)*(IF(Input!$A$11="Weekly",52,26)))</f>
        <v>0</v>
      </c>
      <c r="C23" s="118">
        <f>IF(A23="",0,(SUMIFS('2020 Payroll'!#REF!,'2020 Payroll'!$10:$10,"="&amp;"Gross Wage",'2020 Payroll'!#REF!,"&gt;="&amp;HLOOKUP($B$83,'2020 Payroll'!$9:$9,1,TRUE),'2020 Payroll'!$9:$9,"&lt;="&amp;HLOOKUP($C$83,'2020 Payroll'!$9:$9,1,TRUE)))*(IF(Input!$A$11="Weekly",52/ROUND(($C$83-$B$83)/7,0),26/ROUND(($C$83-$B$83)/14,0))))</f>
        <v>0</v>
      </c>
      <c r="D23" s="118">
        <f>IF(A23="",0,VLOOKUP(A23,'2020 Payroll'!$B$11:$HH$99,MATCH(HLOOKUP($D$83,'2020 Payroll'!$A$7:$HE$61,1,TRUE),'2020 Payroll'!$7:$7,0),FALSE)*(IF(Input!$A$11="Weekly",52,26)))</f>
        <v>0</v>
      </c>
      <c r="E23" s="120">
        <f>IF(SUM(B23:D23)=0,0,IF(C23&gt;B23,0,IF(D23&gt;=B23,#REF!,0)))</f>
        <v>0</v>
      </c>
      <c r="F23" s="137"/>
      <c r="G23" s="137"/>
      <c r="H23" s="60"/>
      <c r="I23" s="60"/>
      <c r="J23" s="136">
        <f>HLOOKUP(B19,'2020 Payroll'!$A$7:$HF$61,1,TRUE)</f>
        <v>43875</v>
      </c>
      <c r="K23" s="60" t="s">
        <v>149</v>
      </c>
      <c r="L23" s="60"/>
      <c r="M23" s="60"/>
      <c r="N23" s="60"/>
      <c r="O23" s="60"/>
      <c r="P23" s="60"/>
      <c r="Q23" s="60"/>
    </row>
    <row r="24" spans="1:17" x14ac:dyDescent="0.25">
      <c r="A24" s="4"/>
      <c r="B24" s="118">
        <f>IF(A24="",0,VLOOKUP(A24,'2020 Payroll'!$B$11:$HH$99,MATCH(HLOOKUP($B$83,'2020 Payroll'!$A$7:$HE$61,1,TRUE),'2020 Payroll'!$7:$7,0),FALSE)*(IF(Input!$A$11="Weekly",52,26)))</f>
        <v>0</v>
      </c>
      <c r="C24" s="118">
        <f>IF(A24="",0,(SUMIFS('2020 Payroll'!#REF!,'2020 Payroll'!$10:$10,"="&amp;"Gross Wage",'2020 Payroll'!#REF!,"&gt;="&amp;HLOOKUP($B$83,'2020 Payroll'!$9:$9,1,TRUE),'2020 Payroll'!$9:$9,"&lt;="&amp;HLOOKUP($C$83,'2020 Payroll'!$9:$9,1,TRUE)))*(IF(Input!$A$11="Weekly",52/ROUND(($C$83-$B$83)/7,0),26/ROUND(($C$83-$B$83)/14,0))))</f>
        <v>0</v>
      </c>
      <c r="D24" s="118">
        <f>IF(A24="",0,VLOOKUP(A24,'2020 Payroll'!$B$11:$HH$99,MATCH(HLOOKUP($D$83,'2020 Payroll'!$A$7:$HE$61,1,TRUE),'2020 Payroll'!$7:$7,0),FALSE)*(IF(Input!$A$11="Weekly",52,26)))</f>
        <v>0</v>
      </c>
      <c r="E24" s="120">
        <f>IF(SUM(B24:D24)=0,0,IF(C24&gt;B24,0,IF(D24&gt;=B24,#REF!,0)))</f>
        <v>0</v>
      </c>
      <c r="F24" s="137"/>
      <c r="G24" s="137"/>
      <c r="H24" s="60"/>
      <c r="I24" s="60"/>
      <c r="J24" s="60"/>
      <c r="K24" s="60"/>
      <c r="L24" s="60"/>
      <c r="M24" s="60"/>
      <c r="N24" s="60"/>
      <c r="O24" s="60"/>
      <c r="P24" s="60"/>
      <c r="Q24" s="60"/>
    </row>
    <row r="25" spans="1:17" x14ac:dyDescent="0.25">
      <c r="A25" s="4"/>
      <c r="B25" s="118">
        <f>IF(A25="",0,VLOOKUP(A25,'2020 Payroll'!$B$11:$HH$99,MATCH(HLOOKUP($B$83,'2020 Payroll'!$A$7:$HE$61,1,TRUE),'2020 Payroll'!$7:$7,0),FALSE)*(IF(Input!$A$11="Weekly",52,26)))</f>
        <v>0</v>
      </c>
      <c r="C25" s="118">
        <f>IF(A25="",0,(SUMIFS('2020 Payroll'!#REF!,'2020 Payroll'!$10:$10,"="&amp;"Gross Wage",'2020 Payroll'!#REF!,"&gt;="&amp;HLOOKUP($B$83,'2020 Payroll'!$9:$9,1,TRUE),'2020 Payroll'!$9:$9,"&lt;="&amp;HLOOKUP($C$83,'2020 Payroll'!$9:$9,1,TRUE)))*(IF(Input!$A$11="Weekly",52/ROUND(($C$83-$B$83)/7,0),26/ROUND(($C$83-$B$83)/14,0))))</f>
        <v>0</v>
      </c>
      <c r="D25" s="118">
        <f>IF(A25="",0,VLOOKUP(A25,'2020 Payroll'!$B$11:$HH$99,MATCH(HLOOKUP($D$83,'2020 Payroll'!$A$7:$HE$61,1,TRUE),'2020 Payroll'!$7:$7,0),FALSE)*(IF(Input!$A$11="Weekly",52,26)))</f>
        <v>0</v>
      </c>
      <c r="E25" s="120">
        <f>IF(SUM(B25:D25)=0,0,IF(C25&gt;B25,0,IF(D25&gt;=B25,#REF!,0)))</f>
        <v>0</v>
      </c>
      <c r="F25" s="137"/>
      <c r="G25" s="137"/>
      <c r="H25" s="60"/>
      <c r="I25" s="60"/>
      <c r="J25" s="60"/>
      <c r="K25" s="60"/>
      <c r="L25" s="60"/>
      <c r="M25" s="60"/>
      <c r="N25" s="60"/>
      <c r="O25" s="60"/>
      <c r="P25" s="60"/>
      <c r="Q25" s="60"/>
    </row>
    <row r="26" spans="1:17" x14ac:dyDescent="0.25">
      <c r="A26" s="4"/>
      <c r="B26" s="118">
        <f>IF(A26="",0,VLOOKUP(A26,'2020 Payroll'!$B$11:$HH$99,MATCH(HLOOKUP($B$83,'2020 Payroll'!$A$7:$HE$61,1,TRUE),'2020 Payroll'!$7:$7,0),FALSE)*(IF(Input!$A$11="Weekly",52,26)))</f>
        <v>0</v>
      </c>
      <c r="C26" s="118">
        <f>IF(A26="",0,(SUMIFS('2020 Payroll'!#REF!,'2020 Payroll'!$10:$10,"="&amp;"Gross Wage",'2020 Payroll'!#REF!,"&gt;="&amp;HLOOKUP($B$83,'2020 Payroll'!$9:$9,1,TRUE),'2020 Payroll'!$9:$9,"&lt;="&amp;HLOOKUP($C$83,'2020 Payroll'!$9:$9,1,TRUE)))*(IF(Input!$A$11="Weekly",52/ROUND(($C$83-$B$83)/7,0),26/ROUND(($C$83-$B$83)/14,0))))</f>
        <v>0</v>
      </c>
      <c r="D26" s="118">
        <f>IF(A26="",0,VLOOKUP(A26,'2020 Payroll'!$B$11:$HH$99,MATCH(HLOOKUP($D$83,'2020 Payroll'!$A$7:$HE$61,1,TRUE),'2020 Payroll'!$7:$7,0),FALSE)*(IF(Input!$A$11="Weekly",52,26)))</f>
        <v>0</v>
      </c>
      <c r="E26" s="120">
        <f>IF(SUM(B26:D26)=0,0,IF(C26&gt;B26,0,IF(D26&gt;=B26,#REF!,0)))</f>
        <v>0</v>
      </c>
      <c r="F26" s="137"/>
      <c r="G26" s="137"/>
      <c r="H26" s="60"/>
      <c r="I26" s="60" t="s">
        <v>163</v>
      </c>
      <c r="J26" s="136">
        <f>HLOOKUP(C19,'2020 Payroll'!$A$7:$HF$61,1,TRUE)</f>
        <v>43945</v>
      </c>
      <c r="K26" s="136"/>
      <c r="L26" s="136"/>
      <c r="M26" s="136"/>
      <c r="N26" s="136"/>
      <c r="O26" s="136"/>
      <c r="P26" s="136"/>
      <c r="Q26" s="136"/>
    </row>
    <row r="27" spans="1:17" x14ac:dyDescent="0.25">
      <c r="A27" s="4"/>
      <c r="B27" s="118">
        <f>IF(A27="",0,VLOOKUP(A27,'2020 Payroll'!$B$11:$HH$99,MATCH(HLOOKUP($B$83,'2020 Payroll'!$A$7:$HE$61,1,TRUE),'2020 Payroll'!$7:$7,0),FALSE)*(IF(Input!$A$11="Weekly",52,26)))</f>
        <v>0</v>
      </c>
      <c r="C27" s="118">
        <f>IF(A27="",0,(SUMIFS('2020 Payroll'!#REF!,'2020 Payroll'!$10:$10,"="&amp;"Gross Wage",'2020 Payroll'!#REF!,"&gt;="&amp;HLOOKUP($B$83,'2020 Payroll'!$9:$9,1,TRUE),'2020 Payroll'!$9:$9,"&lt;="&amp;HLOOKUP($C$83,'2020 Payroll'!$9:$9,1,TRUE)))*(IF(Input!$A$11="Weekly",52/ROUND(($C$83-$B$83)/7,0),26/ROUND(($C$83-$B$83)/14,0))))</f>
        <v>0</v>
      </c>
      <c r="D27" s="118">
        <f>IF(A27="",0,VLOOKUP(A27,'2020 Payroll'!$B$11:$HH$99,MATCH(HLOOKUP($D$83,'2020 Payroll'!$A$7:$HE$61,1,TRUE),'2020 Payroll'!$7:$7,0),FALSE)*(IF(Input!$A$11="Weekly",52,26)))</f>
        <v>0</v>
      </c>
      <c r="E27" s="120">
        <f>IF(SUM(B27:D27)=0,0,IF(C27&gt;B27,0,IF(D27&gt;=B27,#REF!,0)))</f>
        <v>0</v>
      </c>
      <c r="F27" s="137"/>
      <c r="G27" s="137"/>
      <c r="H27" s="60"/>
      <c r="I27" s="60" t="s">
        <v>163</v>
      </c>
      <c r="J27" s="136">
        <f>HLOOKUP(B19,'2020 Payroll'!$A$7:$HF$61,1,TRUE)</f>
        <v>43875</v>
      </c>
      <c r="K27" s="60"/>
      <c r="L27" s="60"/>
      <c r="M27" s="60"/>
      <c r="N27" s="60" t="s">
        <v>172</v>
      </c>
      <c r="O27" s="60"/>
      <c r="P27" s="60" t="s">
        <v>172</v>
      </c>
      <c r="Q27" s="60"/>
    </row>
    <row r="28" spans="1:17" x14ac:dyDescent="0.25">
      <c r="A28" s="4"/>
      <c r="B28" s="118">
        <f>IF(A28="",0,VLOOKUP(A28,'2020 Payroll'!$B$11:$HH$99,MATCH(HLOOKUP($B$83,'2020 Payroll'!$A$7:$HE$61,1,TRUE),'2020 Payroll'!$7:$7,0),FALSE)*(IF(Input!$A$11="Weekly",52,26)))</f>
        <v>0</v>
      </c>
      <c r="C28" s="118">
        <f>IF(A28="",0,(SUMIFS('2020 Payroll'!#REF!,'2020 Payroll'!$10:$10,"="&amp;"Gross Wage",'2020 Payroll'!#REF!,"&gt;="&amp;HLOOKUP($B$83,'2020 Payroll'!$9:$9,1,TRUE),'2020 Payroll'!$9:$9,"&lt;="&amp;HLOOKUP($C$83,'2020 Payroll'!$9:$9,1,TRUE)))*(IF(Input!$A$11="Weekly",52/ROUND(($C$83-$B$83)/7,0),26/ROUND(($C$83-$B$83)/14,0))))</f>
        <v>0</v>
      </c>
      <c r="D28" s="118">
        <f>IF(A28="",0,VLOOKUP(A28,'2020 Payroll'!$B$11:$HH$99,MATCH(HLOOKUP($D$83,'2020 Payroll'!$A$7:$HE$61,1,TRUE),'2020 Payroll'!$7:$7,0),FALSE)*(IF(Input!$A$11="Weekly",52,26)))</f>
        <v>0</v>
      </c>
      <c r="E28" s="120">
        <f>IF(SUM(B28:D28)=0,0,IF(C28&gt;B28,0,IF(D28&gt;=B28,#REF!,0)))</f>
        <v>0</v>
      </c>
      <c r="F28" s="137"/>
      <c r="G28" s="137"/>
      <c r="H28" s="60"/>
      <c r="I28" s="60" t="s">
        <v>163</v>
      </c>
      <c r="J28" s="60" t="str">
        <f>HLOOKUP("Gross Wage",'2020 Payroll'!$A$10:$HF$61,1,TRUE)</f>
        <v>Gross Wage</v>
      </c>
      <c r="K28" s="60"/>
      <c r="L28" s="136">
        <v>43871</v>
      </c>
      <c r="M28" s="136">
        <v>43875</v>
      </c>
      <c r="N28" s="136">
        <v>43879</v>
      </c>
      <c r="O28" s="136">
        <v>43941</v>
      </c>
      <c r="P28" s="136">
        <v>43945</v>
      </c>
      <c r="Q28" s="136">
        <v>43976</v>
      </c>
    </row>
    <row r="29" spans="1:17" x14ac:dyDescent="0.25">
      <c r="A29" s="4"/>
      <c r="B29" s="118">
        <f>IF(A29="",0,VLOOKUP(A29,'2020 Payroll'!$B$11:$HH$99,MATCH(HLOOKUP($B$83,'2020 Payroll'!$A$7:$HE$61,1,TRUE),'2020 Payroll'!$7:$7,0),FALSE)*(IF(Input!$A$11="Weekly",52,26)))</f>
        <v>0</v>
      </c>
      <c r="C29" s="118">
        <f>IF(A29="",0,(SUMIFS('2020 Payroll'!#REF!,'2020 Payroll'!$10:$10,"="&amp;"Gross Wage",'2020 Payroll'!#REF!,"&gt;="&amp;HLOOKUP($B$83,'2020 Payroll'!$9:$9,1,TRUE),'2020 Payroll'!$9:$9,"&lt;="&amp;HLOOKUP($C$83,'2020 Payroll'!$9:$9,1,TRUE)))*(IF(Input!$A$11="Weekly",52/ROUND(($C$83-$B$83)/7,0),26/ROUND(($C$83-$B$83)/14,0))))</f>
        <v>0</v>
      </c>
      <c r="D29" s="118">
        <f>IF(A29="",0,VLOOKUP(A29,'2020 Payroll'!$B$11:$HH$99,MATCH(HLOOKUP($D$83,'2020 Payroll'!$A$7:$HE$61,1,TRUE),'2020 Payroll'!$7:$7,0),FALSE)*(IF(Input!$A$11="Weekly",52,26)))</f>
        <v>0</v>
      </c>
      <c r="E29" s="120">
        <f>IF(SUM(B29:D29)=0,0,IF(C29&gt;B29,0,IF(D29&gt;=B29,#REF!,0)))</f>
        <v>0</v>
      </c>
      <c r="F29" s="137"/>
      <c r="G29" s="137"/>
      <c r="H29" s="60"/>
      <c r="I29" s="60" t="s">
        <v>164</v>
      </c>
      <c r="J29" s="60">
        <f>MATCH(J28,'2020 Payroll'!$10:$10,0)-1</f>
        <v>4</v>
      </c>
      <c r="K29" s="60"/>
      <c r="L29" s="60">
        <v>50</v>
      </c>
      <c r="M29" s="60">
        <v>75</v>
      </c>
      <c r="N29" s="60">
        <v>80</v>
      </c>
      <c r="O29" s="60">
        <v>65</v>
      </c>
      <c r="P29" s="60">
        <v>14</v>
      </c>
      <c r="Q29" s="60">
        <v>50</v>
      </c>
    </row>
    <row r="30" spans="1:17" x14ac:dyDescent="0.25">
      <c r="A30" s="4"/>
      <c r="B30" s="118">
        <f>IF(A30="",0,VLOOKUP(A30,'2020 Payroll'!$B$11:$HH$99,MATCH(HLOOKUP($B$83,'2020 Payroll'!$A$7:$HE$61,1,TRUE),'2020 Payroll'!$7:$7,0),FALSE)*(IF(Input!$A$11="Weekly",52,26)))</f>
        <v>0</v>
      </c>
      <c r="C30" s="118">
        <f>IF(A30="",0,(SUMIFS('2020 Payroll'!#REF!,'2020 Payroll'!$10:$10,"="&amp;"Gross Wage",'2020 Payroll'!#REF!,"&gt;="&amp;HLOOKUP($B$83,'2020 Payroll'!$9:$9,1,TRUE),'2020 Payroll'!$9:$9,"&lt;="&amp;HLOOKUP($C$83,'2020 Payroll'!$9:$9,1,TRUE)))*(IF(Input!$A$11="Weekly",52/ROUND(($C$83-$B$83)/7,0),26/ROUND(($C$83-$B$83)/14,0))))</f>
        <v>0</v>
      </c>
      <c r="D30" s="118">
        <f>IF(A30="",0,VLOOKUP(A30,'2020 Payroll'!$B$11:$HH$99,MATCH(HLOOKUP($D$83,'2020 Payroll'!$A$7:$HE$61,1,TRUE),'2020 Payroll'!$7:$7,0),FALSE)*(IF(Input!$A$11="Weekly",52,26)))</f>
        <v>0</v>
      </c>
      <c r="E30" s="120">
        <f>IF(SUM(B30:D30)=0,0,IF(C30&gt;B30,0,IF(D30&gt;=B30,#REF!,0)))</f>
        <v>0</v>
      </c>
      <c r="F30" s="137"/>
      <c r="G30" s="137"/>
      <c r="H30" s="60"/>
      <c r="I30" s="60" t="s">
        <v>162</v>
      </c>
      <c r="J30" s="60" t="e">
        <f>VLOOKUP(A20,'2020 Payroll'!$B$11:$HH$99,J29,FALSE)</f>
        <v>#N/A</v>
      </c>
      <c r="K30" s="60"/>
      <c r="L30" s="60">
        <v>20</v>
      </c>
      <c r="M30" s="60">
        <v>25</v>
      </c>
      <c r="N30" s="60">
        <v>30</v>
      </c>
      <c r="O30" s="60">
        <v>35</v>
      </c>
      <c r="P30" s="60">
        <v>40</v>
      </c>
      <c r="Q30" s="60">
        <v>45</v>
      </c>
    </row>
    <row r="31" spans="1:17" x14ac:dyDescent="0.25">
      <c r="A31" s="4"/>
      <c r="B31" s="118">
        <f>IF(A31="",0,VLOOKUP(A31,'2020 Payroll'!$B$11:$HH$99,MATCH(HLOOKUP($B$83,'2020 Payroll'!$A$7:$HE$61,1,TRUE),'2020 Payroll'!$7:$7,0),FALSE)*(IF(Input!$A$11="Weekly",52,26)))</f>
        <v>0</v>
      </c>
      <c r="C31" s="118">
        <f>IF(A31="",0,(SUMIFS('2020 Payroll'!#REF!,'2020 Payroll'!$10:$10,"="&amp;"Gross Wage",'2020 Payroll'!#REF!,"&gt;="&amp;HLOOKUP($B$83,'2020 Payroll'!$9:$9,1,TRUE),'2020 Payroll'!$9:$9,"&lt;="&amp;HLOOKUP($C$83,'2020 Payroll'!$9:$9,1,TRUE)))*(IF(Input!$A$11="Weekly",52/ROUND(($C$83-$B$83)/7,0),26/ROUND(($C$83-$B$83)/14,0))))</f>
        <v>0</v>
      </c>
      <c r="D31" s="118">
        <f>IF(A31="",0,VLOOKUP(A31,'2020 Payroll'!$B$11:$HH$99,MATCH(HLOOKUP($D$83,'2020 Payroll'!$A$7:$HE$61,1,TRUE),'2020 Payroll'!$7:$7,0),FALSE)*(IF(Input!$A$11="Weekly",52,26)))</f>
        <v>0</v>
      </c>
      <c r="E31" s="120">
        <f>IF(SUM(B31:D31)=0,0,IF(C31&gt;B31,0,IF(D31&gt;=B31,#REF!,0)))</f>
        <v>0</v>
      </c>
      <c r="F31" s="137"/>
      <c r="G31" s="137"/>
      <c r="H31" s="60"/>
      <c r="I31" s="60" t="s">
        <v>165</v>
      </c>
      <c r="J31" s="147" t="e">
        <f>SUMIFS('2020 Payroll'!#REF!,'2020 Payroll'!#REF!,"&gt;="&amp;J27,'2020 Payroll'!#REF!,"&lt;"&amp;J26)</f>
        <v>#REF!</v>
      </c>
      <c r="K31" s="60"/>
      <c r="L31" s="60">
        <v>10</v>
      </c>
      <c r="M31" s="60">
        <v>15</v>
      </c>
      <c r="N31" s="60">
        <v>20</v>
      </c>
      <c r="O31" s="60">
        <v>25</v>
      </c>
      <c r="P31" s="60">
        <v>30</v>
      </c>
      <c r="Q31" s="60">
        <v>35</v>
      </c>
    </row>
    <row r="32" spans="1:17" x14ac:dyDescent="0.25">
      <c r="A32" s="4"/>
      <c r="B32" s="118">
        <f>IF(A32="",0,VLOOKUP(A32,'2020 Payroll'!$B$11:$HH$99,MATCH(HLOOKUP($B$83,'2020 Payroll'!$A$7:$HE$61,1,TRUE),'2020 Payroll'!$7:$7,0),FALSE)*(IF(Input!$A$11="Weekly",52,26)))</f>
        <v>0</v>
      </c>
      <c r="C32" s="118">
        <f>IF(A32="",0,(SUMIFS('2020 Payroll'!#REF!,'2020 Payroll'!$10:$10,"="&amp;"Gross Wage",'2020 Payroll'!#REF!,"&gt;="&amp;HLOOKUP($B$83,'2020 Payroll'!$9:$9,1,TRUE),'2020 Payroll'!$9:$9,"&lt;="&amp;HLOOKUP($C$83,'2020 Payroll'!$9:$9,1,TRUE)))*(IF(Input!$A$11="Weekly",52/ROUND(($C$83-$B$83)/7,0),26/ROUND(($C$83-$B$83)/14,0))))</f>
        <v>0</v>
      </c>
      <c r="D32" s="118">
        <f>IF(A32="",0,VLOOKUP(A32,'2020 Payroll'!$B$11:$HH$99,MATCH(HLOOKUP($D$83,'2020 Payroll'!$A$7:$HE$61,1,TRUE),'2020 Payroll'!$7:$7,0),FALSE)*(IF(Input!$A$11="Weekly",52,26)))</f>
        <v>0</v>
      </c>
      <c r="E32" s="120">
        <f>IF(SUM(B32:D32)=0,0,IF(C32&gt;B32,0,IF(D32&gt;=B32,#REF!,0)))</f>
        <v>0</v>
      </c>
      <c r="F32" s="137"/>
      <c r="G32" s="137"/>
      <c r="H32" s="60"/>
      <c r="I32" s="138" t="s">
        <v>161</v>
      </c>
      <c r="J32" s="60">
        <f>SUMPRODUCT((L28:Q28&gt;=J27)*(L28:Q28&lt;=J26)*(L29:Q29))</f>
        <v>234</v>
      </c>
      <c r="K32" s="60"/>
      <c r="L32" s="60"/>
      <c r="M32" s="60"/>
      <c r="N32" s="60"/>
      <c r="O32" s="60"/>
      <c r="P32" s="60"/>
      <c r="Q32" s="60"/>
    </row>
    <row r="33" spans="1:17" x14ac:dyDescent="0.25">
      <c r="A33" s="4"/>
      <c r="B33" s="118">
        <f>IF(A33="",0,VLOOKUP(A33,'2020 Payroll'!$B$11:$HH$99,MATCH(HLOOKUP($B$83,'2020 Payroll'!$A$7:$HE$61,1,TRUE),'2020 Payroll'!$7:$7,0),FALSE)*(IF(Input!$A$11="Weekly",52,26)))</f>
        <v>0</v>
      </c>
      <c r="C33" s="118">
        <f>IF(A33="",0,(SUMIFS('2020 Payroll'!#REF!,'2020 Payroll'!$10:$10,"="&amp;"Gross Wage",'2020 Payroll'!#REF!,"&gt;="&amp;HLOOKUP($B$83,'2020 Payroll'!$9:$9,1,TRUE),'2020 Payroll'!$9:$9,"&lt;="&amp;HLOOKUP($C$83,'2020 Payroll'!$9:$9,1,TRUE)))*(IF(Input!$A$11="Weekly",52/ROUND(($C$83-$B$83)/7,0),26/ROUND(($C$83-$B$83)/14,0))))</f>
        <v>0</v>
      </c>
      <c r="D33" s="118">
        <f>IF(A33="",0,VLOOKUP(A33,'2020 Payroll'!$B$11:$HH$99,MATCH(HLOOKUP($D$83,'2020 Payroll'!$A$7:$HE$61,1,TRUE),'2020 Payroll'!$7:$7,0),FALSE)*(IF(Input!$A$11="Weekly",52,26)))</f>
        <v>0</v>
      </c>
      <c r="E33" s="120">
        <f>IF(SUM(B33:D33)=0,0,IF(C33&gt;B33,0,IF(D33&gt;=B33,#REF!,0)))</f>
        <v>0</v>
      </c>
      <c r="F33" s="137"/>
      <c r="G33" s="137"/>
      <c r="H33" s="60"/>
      <c r="I33" s="60"/>
      <c r="J33" s="60"/>
      <c r="K33" s="60"/>
      <c r="L33" s="60"/>
      <c r="M33" s="60"/>
      <c r="N33" s="60"/>
      <c r="O33" s="60"/>
      <c r="P33" s="60"/>
      <c r="Q33" s="60"/>
    </row>
    <row r="34" spans="1:17" x14ac:dyDescent="0.25">
      <c r="A34" s="4"/>
      <c r="B34" s="118">
        <f>IF(A34="",0,VLOOKUP(A34,'2020 Payroll'!$B$11:$HH$99,MATCH(HLOOKUP($B$83,'2020 Payroll'!$A$7:$HE$61,1,TRUE),'2020 Payroll'!$7:$7,0),FALSE)*(IF(Input!$A$11="Weekly",52,26)))</f>
        <v>0</v>
      </c>
      <c r="C34" s="118">
        <f>IF(A34="",0,(SUMIFS('2020 Payroll'!#REF!,'2020 Payroll'!$10:$10,"="&amp;"Gross Wage",'2020 Payroll'!#REF!,"&gt;="&amp;HLOOKUP($B$83,'2020 Payroll'!$9:$9,1,TRUE),'2020 Payroll'!$9:$9,"&lt;="&amp;HLOOKUP($C$83,'2020 Payroll'!$9:$9,1,TRUE)))*(IF(Input!$A$11="Weekly",52/ROUND(($C$83-$B$83)/7,0),26/ROUND(($C$83-$B$83)/14,0))))</f>
        <v>0</v>
      </c>
      <c r="D34" s="118">
        <f>IF(A34="",0,VLOOKUP(A34,'2020 Payroll'!$B$11:$HH$99,MATCH(HLOOKUP($D$83,'2020 Payroll'!$A$7:$HE$61,1,TRUE),'2020 Payroll'!$7:$7,0),FALSE)*(IF(Input!$A$11="Weekly",52,26)))</f>
        <v>0</v>
      </c>
      <c r="E34" s="120">
        <f>IF(SUM(B34:D34)=0,0,IF(C34&gt;B34,0,IF(D34&gt;=B34,#REF!,0)))</f>
        <v>0</v>
      </c>
      <c r="F34" s="137"/>
      <c r="G34" s="137"/>
      <c r="H34" s="60"/>
      <c r="I34" s="60"/>
      <c r="J34" s="134" t="e">
        <f>(SUMIFS($C$28:$BE$28,$C$27:$BE$27,"&gt;="&amp;HLOOKUP(#REF!,$B$27:$BF$27,1,TRUE),$C$27:$BE$27,"&lt;="&amp;HLOOKUP(#REF!,$B$27:$BF$27,1,TRUE)))/(COUNTIFS(#REF!,"&gt;="&amp;HLOOKUP(#REF!,$B$27:$BF$27,1,TRUE),#REF!,"&lt;="&amp;HLOOKUP(#REF!,$B$27:$BF$27,1,TRUE)))</f>
        <v>#REF!</v>
      </c>
      <c r="K34" s="60" t="s">
        <v>168</v>
      </c>
      <c r="L34" s="60"/>
      <c r="M34" s="60"/>
      <c r="N34" s="60"/>
      <c r="O34" s="60"/>
      <c r="P34" s="60"/>
      <c r="Q34" s="60"/>
    </row>
    <row r="35" spans="1:17" x14ac:dyDescent="0.25">
      <c r="A35" s="4"/>
      <c r="B35" s="118">
        <f>IF(A35="",0,VLOOKUP(A35,'2020 Payroll'!$B$11:$HH$99,MATCH(HLOOKUP($B$83,'2020 Payroll'!$A$7:$HE$61,1,TRUE),'2020 Payroll'!$7:$7,0),FALSE)*(IF(Input!$A$11="Weekly",52,26)))</f>
        <v>0</v>
      </c>
      <c r="C35" s="118">
        <f>IF(A35="",0,(SUMIFS('2020 Payroll'!#REF!,'2020 Payroll'!$10:$10,"="&amp;"Gross Wage",'2020 Payroll'!#REF!,"&gt;="&amp;HLOOKUP($B$83,'2020 Payroll'!$9:$9,1,TRUE),'2020 Payroll'!$9:$9,"&lt;="&amp;HLOOKUP($C$83,'2020 Payroll'!$9:$9,1,TRUE)))*(IF(Input!$A$11="Weekly",52/ROUND(($C$83-$B$83)/7,0),26/ROUND(($C$83-$B$83)/14,0))))</f>
        <v>0</v>
      </c>
      <c r="D35" s="118">
        <f>IF(A35="",0,VLOOKUP(A35,'2020 Payroll'!$B$11:$HH$99,MATCH(HLOOKUP($D$83,'2020 Payroll'!$A$7:$HE$61,1,TRUE),'2020 Payroll'!$7:$7,0),FALSE)*(IF(Input!$A$11="Weekly",52,26)))</f>
        <v>0</v>
      </c>
      <c r="E35" s="120">
        <f>IF(SUM(B35:D35)=0,0,IF(C35&gt;B35,0,IF(D35&gt;=B35,#REF!,0)))</f>
        <v>0</v>
      </c>
      <c r="F35" s="137"/>
      <c r="G35" s="137"/>
      <c r="H35" s="60"/>
      <c r="I35" s="60"/>
      <c r="J35" s="60">
        <f>(COUNTIFS(L28:Q28,"&gt;="&amp;HLOOKUP(B19,L28:Q28,1,TRUE),L28:Q28,"&lt;="&amp;HLOOKUP(C19,L28:Q28,1,TRUE)))</f>
        <v>4</v>
      </c>
      <c r="K35" s="60" t="s">
        <v>169</v>
      </c>
      <c r="L35" s="60"/>
      <c r="M35" s="60"/>
      <c r="N35" s="60"/>
      <c r="O35" s="60"/>
      <c r="P35" s="60"/>
      <c r="Q35" s="60"/>
    </row>
    <row r="36" spans="1:17" x14ac:dyDescent="0.25">
      <c r="A36" s="4"/>
      <c r="B36" s="118">
        <f>IF(A36="",0,VLOOKUP(A36,'2020 Payroll'!$B$11:$HH$99,MATCH(HLOOKUP($B$83,'2020 Payroll'!$A$7:$HE$61,1,TRUE),'2020 Payroll'!$7:$7,0),FALSE)*(IF(Input!$A$11="Weekly",52,26)))</f>
        <v>0</v>
      </c>
      <c r="C36" s="118">
        <f>IF(A36="",0,(SUMIFS('2020 Payroll'!#REF!,'2020 Payroll'!$10:$10,"="&amp;"Gross Wage",'2020 Payroll'!#REF!,"&gt;="&amp;HLOOKUP($B$83,'2020 Payroll'!$9:$9,1,TRUE),'2020 Payroll'!$9:$9,"&lt;="&amp;HLOOKUP($C$83,'2020 Payroll'!$9:$9,1,TRUE)))*(IF(Input!$A$11="Weekly",52/ROUND(($C$83-$B$83)/7,0),26/ROUND(($C$83-$B$83)/14,0))))</f>
        <v>0</v>
      </c>
      <c r="D36" s="118">
        <f>IF(A36="",0,VLOOKUP(A36,'2020 Payroll'!$B$11:$HH$99,MATCH(HLOOKUP($D$83,'2020 Payroll'!$A$7:$HE$61,1,TRUE),'2020 Payroll'!$7:$7,0),FALSE)*(IF(Input!$A$11="Weekly",52,26)))</f>
        <v>0</v>
      </c>
      <c r="E36" s="120">
        <f>IF(SUM(B36:D36)=0,0,IF(C36&gt;B36,0,IF(D36&gt;=B36,#REF!,0)))</f>
        <v>0</v>
      </c>
      <c r="F36" s="137"/>
      <c r="G36" s="137"/>
      <c r="H36" s="60"/>
      <c r="I36" s="60"/>
      <c r="J36" s="155">
        <f>(SUMIFS(L29:R29,L27:R27,"="&amp;"Wages",L28:R28,"&gt;="&amp;HLOOKUP(B19,L28:R28,1,TRUE),L28:R28,"&lt;="&amp;HLOOKUP(C19,L28:R28,1,TRUE)))</f>
        <v>94</v>
      </c>
      <c r="K36" s="156" t="s">
        <v>171</v>
      </c>
      <c r="L36" s="60"/>
      <c r="M36" s="60"/>
      <c r="N36" s="60"/>
      <c r="O36" s="60"/>
      <c r="P36" s="60"/>
      <c r="Q36" s="60"/>
    </row>
    <row r="37" spans="1:17" x14ac:dyDescent="0.25">
      <c r="A37" s="4"/>
      <c r="B37" s="118">
        <f>IF(A37="",0,VLOOKUP(A37,'2020 Payroll'!$B$11:$HH$99,MATCH(HLOOKUP($B$83,'2020 Payroll'!$A$7:$HE$61,1,TRUE),'2020 Payroll'!$7:$7,0),FALSE)*(IF(Input!$A$11="Weekly",52,26)))</f>
        <v>0</v>
      </c>
      <c r="C37" s="118">
        <f>IF(A37="",0,(SUMIFS('2020 Payroll'!#REF!,'2020 Payroll'!$10:$10,"="&amp;"Gross Wage",'2020 Payroll'!#REF!,"&gt;="&amp;HLOOKUP($B$83,'2020 Payroll'!$9:$9,1,TRUE),'2020 Payroll'!$9:$9,"&lt;="&amp;HLOOKUP($C$83,'2020 Payroll'!$9:$9,1,TRUE)))*(IF(Input!$A$11="Weekly",52/ROUND(($C$83-$B$83)/7,0),26/ROUND(($C$83-$B$83)/14,0))))</f>
        <v>0</v>
      </c>
      <c r="D37" s="118">
        <f>IF(A37="",0,VLOOKUP(A37,'2020 Payroll'!$B$11:$HH$99,MATCH(HLOOKUP($D$83,'2020 Payroll'!$A$7:$HE$61,1,TRUE),'2020 Payroll'!$7:$7,0),FALSE)*(IF(Input!$A$11="Weekly",52,26)))</f>
        <v>0</v>
      </c>
      <c r="E37" s="120">
        <f>IF(SUM(B37:D37)=0,0,IF(C37&gt;B37,0,IF(D37&gt;=B37,#REF!,0)))</f>
        <v>0</v>
      </c>
      <c r="F37" s="137"/>
      <c r="G37" s="137"/>
      <c r="H37" s="60"/>
      <c r="I37" s="60"/>
      <c r="J37" s="136"/>
      <c r="K37" s="60"/>
      <c r="L37" s="60"/>
      <c r="M37" s="60"/>
      <c r="N37" s="60"/>
      <c r="O37" s="60"/>
      <c r="P37" s="60"/>
      <c r="Q37" s="60"/>
    </row>
    <row r="38" spans="1:17" x14ac:dyDescent="0.25">
      <c r="A38" s="4"/>
      <c r="B38" s="118">
        <f>IF(A38="",0,VLOOKUP(A38,'2020 Payroll'!$B$11:$HH$99,MATCH(HLOOKUP($B$83,'2020 Payroll'!$A$7:$HE$61,1,TRUE),'2020 Payroll'!$7:$7,0),FALSE)*(IF(Input!$A$11="Weekly",52,26)))</f>
        <v>0</v>
      </c>
      <c r="C38" s="118">
        <f>IF(A38="",0,(SUMIFS('2020 Payroll'!#REF!,'2020 Payroll'!$10:$10,"="&amp;"Gross Wage",'2020 Payroll'!#REF!,"&gt;="&amp;HLOOKUP($B$83,'2020 Payroll'!$9:$9,1,TRUE),'2020 Payroll'!$9:$9,"&lt;="&amp;HLOOKUP($C$83,'2020 Payroll'!$9:$9,1,TRUE)))*(IF(Input!$A$11="Weekly",52/ROUND(($C$83-$B$83)/7,0),26/ROUND(($C$83-$B$83)/14,0))))</f>
        <v>0</v>
      </c>
      <c r="D38" s="118">
        <f>IF(A38="",0,VLOOKUP(A38,'2020 Payroll'!$B$11:$HH$99,MATCH(HLOOKUP($D$83,'2020 Payroll'!$A$7:$HE$61,1,TRUE),'2020 Payroll'!$7:$7,0),FALSE)*(IF(Input!$A$11="Weekly",52,26)))</f>
        <v>0</v>
      </c>
      <c r="E38" s="120">
        <f>IF(SUM(B38:D38)=0,0,IF(C38&gt;B38,0,IF(D38&gt;=B38,#REF!,0)))</f>
        <v>0</v>
      </c>
      <c r="F38" s="137"/>
      <c r="G38" s="137"/>
      <c r="H38" s="60"/>
      <c r="I38" s="60"/>
      <c r="J38" s="60">
        <f>IF(A20="",0,VLOOKUP(A20,'2020 Payroll'!$B$11:$HH$99,MATCH(HLOOKUP($B$83,'2020 Payroll'!$A$7:$HE$61,1,TRUE),'2020 Payroll'!$7:$7,0),FALSE)*(IF(Input!$A$11="Weekly",52,26)))</f>
        <v>0</v>
      </c>
      <c r="K38" s="60"/>
      <c r="L38" s="60"/>
      <c r="M38" s="60"/>
      <c r="N38" s="60"/>
      <c r="O38" s="60"/>
      <c r="P38" s="60"/>
      <c r="Q38" s="60"/>
    </row>
    <row r="39" spans="1:17" x14ac:dyDescent="0.25">
      <c r="A39" s="4"/>
      <c r="B39" s="118">
        <f>IF(A39="",0,VLOOKUP(A39,'2020 Payroll'!$B$11:$HH$99,MATCH(HLOOKUP($B$83,'2020 Payroll'!$A$7:$HE$61,1,TRUE),'2020 Payroll'!$7:$7,0),FALSE)*(IF(Input!$A$11="Weekly",52,26)))</f>
        <v>0</v>
      </c>
      <c r="C39" s="118">
        <f>IF(A39="",0,(SUMIFS('2020 Payroll'!#REF!,'2020 Payroll'!$10:$10,"="&amp;"Gross Wage",'2020 Payroll'!#REF!,"&gt;="&amp;HLOOKUP($B$83,'2020 Payroll'!$9:$9,1,TRUE),'2020 Payroll'!$9:$9,"&lt;="&amp;HLOOKUP($C$83,'2020 Payroll'!$9:$9,1,TRUE)))*(IF(Input!$A$11="Weekly",52/ROUND(($C$83-$B$83)/7,0),26/ROUND(($C$83-$B$83)/14,0))))</f>
        <v>0</v>
      </c>
      <c r="D39" s="118">
        <f>IF(A39="",0,VLOOKUP(A39,'2020 Payroll'!$B$11:$HH$99,MATCH(HLOOKUP($D$83,'2020 Payroll'!$A$7:$HE$61,1,TRUE),'2020 Payroll'!$7:$7,0),FALSE)*(IF(Input!$A$11="Weekly",52,26)))</f>
        <v>0</v>
      </c>
      <c r="E39" s="120">
        <f>IF(SUM(B39:D39)=0,0,IF(C39&gt;B39,0,IF(D39&gt;=B39,#REF!,0)))</f>
        <v>0</v>
      </c>
      <c r="F39" s="137"/>
      <c r="G39" s="137"/>
      <c r="H39" s="60"/>
      <c r="I39" s="60"/>
      <c r="J39" s="60" t="e">
        <f>VLOOKUP(A20,'2020 Payroll'!$B$11:$HH$99,28,FALSE)</f>
        <v>#N/A</v>
      </c>
      <c r="K39" s="60" t="s">
        <v>170</v>
      </c>
      <c r="L39" s="60"/>
      <c r="M39" s="60"/>
      <c r="N39" s="60"/>
      <c r="O39" s="60"/>
      <c r="P39" s="60"/>
      <c r="Q39" s="60"/>
    </row>
    <row r="40" spans="1:17" x14ac:dyDescent="0.25">
      <c r="A40" s="4"/>
      <c r="B40" s="118">
        <f>IF(A40="",0,VLOOKUP(A40,'2020 Payroll'!$B$11:$HH$99,MATCH(HLOOKUP($B$83,'2020 Payroll'!$A$7:$HE$61,1,TRUE),'2020 Payroll'!$7:$7,0),FALSE)*(IF(Input!$A$11="Weekly",52,26)))</f>
        <v>0</v>
      </c>
      <c r="C40" s="118">
        <f>IF(A40="",0,(SUMIFS('2020 Payroll'!#REF!,'2020 Payroll'!$10:$10,"="&amp;"Gross Wage",'2020 Payroll'!#REF!,"&gt;="&amp;HLOOKUP($B$83,'2020 Payroll'!$9:$9,1,TRUE),'2020 Payroll'!$9:$9,"&lt;="&amp;HLOOKUP($C$83,'2020 Payroll'!$9:$9,1,TRUE)))*(IF(Input!$A$11="Weekly",52/ROUND(($C$83-$B$83)/7,0),26/ROUND(($C$83-$B$83)/14,0))))</f>
        <v>0</v>
      </c>
      <c r="D40" s="118">
        <f>IF(A40="",0,VLOOKUP(A40,'2020 Payroll'!$B$11:$HH$99,MATCH(HLOOKUP($D$83,'2020 Payroll'!$A$7:$HE$61,1,TRUE),'2020 Payroll'!$7:$7,0),FALSE)*(IF(Input!$A$11="Weekly",52,26)))</f>
        <v>0</v>
      </c>
      <c r="E40" s="120">
        <f>IF(SUM(B40:D40)=0,0,IF(C40&gt;B40,0,IF(D40&gt;=B40,#REF!,0)))</f>
        <v>0</v>
      </c>
      <c r="F40" s="137"/>
      <c r="G40" s="137"/>
      <c r="H40" s="60"/>
      <c r="I40" s="60"/>
      <c r="J40" s="60"/>
      <c r="K40" s="60"/>
      <c r="L40" s="60"/>
      <c r="M40" s="60"/>
      <c r="N40" s="60"/>
      <c r="O40" s="60"/>
      <c r="P40" s="60"/>
      <c r="Q40" s="60"/>
    </row>
    <row r="41" spans="1:17" x14ac:dyDescent="0.25">
      <c r="A41" s="4"/>
      <c r="B41" s="118">
        <f>IF(A41="",0,VLOOKUP(A41,'2020 Payroll'!$B$11:$HH$99,MATCH(HLOOKUP($B$83,'2020 Payroll'!$A$7:$HE$61,1,TRUE),'2020 Payroll'!$7:$7,0),FALSE)*(IF(Input!$A$11="Weekly",52,26)))</f>
        <v>0</v>
      </c>
      <c r="C41" s="118">
        <f>IF(A41="",0,(SUMIFS('2020 Payroll'!#REF!,'2020 Payroll'!$10:$10,"="&amp;"Gross Wage",'2020 Payroll'!#REF!,"&gt;="&amp;HLOOKUP($B$83,'2020 Payroll'!$9:$9,1,TRUE),'2020 Payroll'!$9:$9,"&lt;="&amp;HLOOKUP($C$83,'2020 Payroll'!$9:$9,1,TRUE)))*(IF(Input!$A$11="Weekly",52/ROUND(($C$83-$B$83)/7,0),26/ROUND(($C$83-$B$83)/14,0))))</f>
        <v>0</v>
      </c>
      <c r="D41" s="118">
        <f>IF(A41="",0,VLOOKUP(A41,'2020 Payroll'!$B$11:$HH$99,MATCH(HLOOKUP($D$83,'2020 Payroll'!$A$7:$HE$61,1,TRUE),'2020 Payroll'!$7:$7,0),FALSE)*(IF(Input!$A$11="Weekly",52,26)))</f>
        <v>0</v>
      </c>
      <c r="E41" s="120">
        <f>IF(SUM(B41:D41)=0,0,IF(C41&gt;B41,0,IF(D41&gt;=B41,#REF!,0)))</f>
        <v>0</v>
      </c>
      <c r="F41" s="137"/>
      <c r="G41" s="137"/>
      <c r="H41" s="60"/>
      <c r="I41" s="60"/>
      <c r="J41" s="60">
        <f>ROUND((C19-B19)/7,0)</f>
        <v>10</v>
      </c>
      <c r="K41" s="60"/>
      <c r="L41" s="60"/>
      <c r="M41" s="60"/>
      <c r="N41" s="60"/>
      <c r="O41" s="60"/>
      <c r="P41" s="60"/>
      <c r="Q41" s="60"/>
    </row>
    <row r="44" spans="1:17" x14ac:dyDescent="0.25">
      <c r="I44" s="1" t="str">
        <f>Input!A10&amp;" weeks"</f>
        <v xml:space="preserve"> weeks</v>
      </c>
      <c r="J44" s="1" t="str">
        <f>Input!A10&amp;" weeks"</f>
        <v xml:space="preserve"> weeks</v>
      </c>
      <c r="K44" s="1" t="str">
        <f>Input!A10&amp;" weeks"</f>
        <v xml:space="preserve"> weeks</v>
      </c>
      <c r="L44" s="1" t="s">
        <v>68</v>
      </c>
      <c r="M44" s="1" t="s">
        <v>68</v>
      </c>
      <c r="N44" s="1" t="s">
        <v>68</v>
      </c>
    </row>
    <row r="45" spans="1:17" ht="45" x14ac:dyDescent="0.25">
      <c r="I45" s="102" t="s">
        <v>75</v>
      </c>
      <c r="J45" s="102" t="s">
        <v>74</v>
      </c>
      <c r="K45" s="102" t="s">
        <v>73</v>
      </c>
      <c r="L45" s="102" t="s">
        <v>75</v>
      </c>
      <c r="M45" s="102" t="s">
        <v>74</v>
      </c>
      <c r="N45" s="102" t="s">
        <v>73</v>
      </c>
    </row>
    <row r="46" spans="1:17" x14ac:dyDescent="0.25">
      <c r="I46">
        <f>SUMPRODUCT(($J$1:$AG$1&lt;=Input!$A$10)*J72:AG72)</f>
        <v>0</v>
      </c>
      <c r="J46">
        <f>IF(SUMPRODUCT(($AJ$1:$BG$1&lt;=Input!$A$10)*AJ72:BG72)+SUMPRODUCT(($BJ$1:$CG$1&lt;=Input!$A$10)*BJ72:CG72)=0,0,MIN(SUMPRODUCT(($AJ$1:$BG$1&lt;=Input!$A$10)*AJ72:BG72),(MIN(Formulas!$A$6,Formulas!$A$4)-'Sch A Payroll'!C81)*(SUMPRODUCT(($AJ$1:$BG$1&lt;=Input!$A$10)*AJ72:BG72)/(SUMPRODUCT(($AJ$1:$BG$1&lt;=Input!$A$10)*AJ72:BG72)+SUMPRODUCT(($BJ$1:$CG$1&lt;=Input!$A$10)*BJ72:CG72)))))</f>
        <v>0</v>
      </c>
      <c r="K46">
        <f>IF(SUMPRODUCT(($AJ$1:$BG$1&lt;=Input!$A$10)*AJ72:BG72)+SUMPRODUCT(($BJ$1:$CG$1&lt;=Input!$A$10)*BJ72:CG72)=0,0,MIN(SUMPRODUCT(($BJ$1:$CG$1&lt;=Input!$A$10)*BJ72:CG72),(MIN(Formulas!$A$6,Formulas!$A$4)-'Sch A Payroll'!C81)*(SUMPRODUCT(($BJ$1:$CG$1&lt;=Input!$A$10)*BJ72:CG72)/(SUMPRODUCT(($AJ$1:$BG$1&lt;=Input!$A$10)*AJ72:BG72)+SUMPRODUCT(($BJ$1:$CG$1&lt;=Input!$A$10)*BJ72:CG72)))))</f>
        <v>0</v>
      </c>
      <c r="L46">
        <f>SUM(J72:AG72)</f>
        <v>0</v>
      </c>
      <c r="M46">
        <f>IF(SUM(AJ72:BG72)+SUM(BJ72:CG72)=0,0,MIN(SUM(AJ72:BG72),(Formulas!$A$6-'Sch A Payroll'!E81)*(SUM(AJ72:BG72))/(SUM(AJ72:BG72)+SUM(BJ72:CG72))))</f>
        <v>0</v>
      </c>
      <c r="N46">
        <f>IF(SUM(AJ72:BG72)+SUM(BJ72:CG72)=0,0,MIN(SUM(BJ72:CG72),(Formulas!$A$6-'Sch A Payroll'!E81)*(SUM(BJ72:CG72))/(SUM(AJ72:BG72)+SUM(BJ72:CG72))))</f>
        <v>0</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K42"/>
  <sheetViews>
    <sheetView workbookViewId="0">
      <selection activeCell="C5" sqref="C5"/>
    </sheetView>
  </sheetViews>
  <sheetFormatPr defaultRowHeight="15" x14ac:dyDescent="0.25"/>
  <cols>
    <col min="1" max="1" width="72.7109375" customWidth="1"/>
    <col min="2" max="2" width="3.85546875" customWidth="1"/>
    <col min="3" max="3" width="19.85546875" customWidth="1"/>
    <col min="4" max="4" width="3.85546875" customWidth="1"/>
    <col min="5" max="5" width="37.28515625" style="1" bestFit="1" customWidth="1"/>
    <col min="6" max="6" width="16.85546875" bestFit="1" customWidth="1"/>
    <col min="7" max="7" width="9.7109375" bestFit="1" customWidth="1"/>
    <col min="9" max="10" width="10.5703125" bestFit="1" customWidth="1"/>
  </cols>
  <sheetData>
    <row r="1" spans="1:7" ht="15.75" x14ac:dyDescent="0.25">
      <c r="A1" s="219" t="s">
        <v>19</v>
      </c>
      <c r="B1" s="219"/>
      <c r="C1" s="219"/>
    </row>
    <row r="2" spans="1:7" ht="15.75" x14ac:dyDescent="0.25">
      <c r="A2" s="219" t="s">
        <v>32</v>
      </c>
      <c r="B2" s="219"/>
      <c r="C2" s="219"/>
    </row>
    <row r="3" spans="1:7" ht="15.75" x14ac:dyDescent="0.25">
      <c r="A3" s="219" t="str">
        <f>Input!A1</f>
        <v>Borrower Name</v>
      </c>
      <c r="B3" s="219"/>
      <c r="C3" s="219"/>
    </row>
    <row r="4" spans="1:7" ht="15.75" x14ac:dyDescent="0.25">
      <c r="A4" s="141"/>
      <c r="B4" s="141"/>
      <c r="C4" s="218"/>
    </row>
    <row r="5" spans="1:7" ht="15.75" x14ac:dyDescent="0.25">
      <c r="A5" s="168" t="s">
        <v>155</v>
      </c>
      <c r="B5" s="141"/>
      <c r="C5" s="218" t="e">
        <f>IF(VLOOKUP('2020 Payroll'!B104,'2020 Payroll'!$B$99:$HF$105,MATCH(HLOOKUP(Input!A3,'2020 Payroll'!8:8,1,TRUE),'2020 Payroll'!8:8,0)-1,FALSE)=0,VLOOKUP('2020 Payroll'!B104,'2020 Payroll'!$B$99:$HF$105,MATCH(HLOOKUP(Input!A3+7,'2020 Payroll'!8:8,1,TRUE),'2020 Payroll'!8:8,0)-1,FALSE),VLOOKUP('2020 Payroll'!B104,'2020 Payroll'!$B$99:$HF$105,MATCH(HLOOKUP(Input!A3,'2020 Payroll'!8:8,1,TRUE),'2020 Payroll'!8:8,0)-1,FALSE))+COUNTA('2020 Payroll'!B90:B93)+COUNTA('2020 Payroll Supplemental'!B90:B95)</f>
        <v>#N/A</v>
      </c>
    </row>
    <row r="6" spans="1:7" ht="15.75" x14ac:dyDescent="0.25">
      <c r="A6" s="168" t="s">
        <v>156</v>
      </c>
      <c r="B6" s="141"/>
      <c r="C6" s="218" t="e">
        <f>IF(VLOOKUP('2020 Payroll'!B104,'2020 Payroll'!$B$99:$HF$105,MATCH(HLOOKUP(Input!A13,'2020 Payroll'!8:8,1,TRUE),'2020 Payroll'!8:8,0)-1,FALSE)=0,VLOOKUP('2020 Payroll'!B104,'2020 Payroll'!$B$99:$HF$105,MATCH(HLOOKUP(Input!A13+7,'2020 Payroll'!8:8,1,TRUE),'2020 Payroll'!8:8,0)-1,FALSE),VLOOKUP('2020 Payroll'!B104,'2020 Payroll'!$B$99:$HF$105,MATCH(HLOOKUP(Input!A13,'2020 Payroll'!8:8,1,TRUE),'2020 Payroll'!8:8,0)-1,FALSE))+COUNTA('2020 Payroll'!B90:B93)+COUNTA('2020 Payroll Supplemental'!B90:B95)</f>
        <v>#N/A</v>
      </c>
      <c r="G6" s="89"/>
    </row>
    <row r="7" spans="1:7" ht="15.75" x14ac:dyDescent="0.25">
      <c r="A7" s="168" t="s">
        <v>195</v>
      </c>
      <c r="B7" s="141"/>
      <c r="C7" s="169" t="str">
        <f>Input!A11</f>
        <v>Bi-Weekly</v>
      </c>
    </row>
    <row r="8" spans="1:7" ht="15.75" x14ac:dyDescent="0.25">
      <c r="A8" s="168" t="s">
        <v>196</v>
      </c>
      <c r="B8" s="141"/>
      <c r="C8" s="170">
        <f>Input!A4</f>
        <v>0</v>
      </c>
      <c r="G8" s="89"/>
    </row>
    <row r="9" spans="1:7" ht="15.75" x14ac:dyDescent="0.25">
      <c r="A9" s="168" t="s">
        <v>197</v>
      </c>
      <c r="B9" s="141"/>
      <c r="C9" s="170">
        <f>Input!$A$4+IF(Input!$A$10&lt;=8,(8*7),(24*7-1))</f>
        <v>56</v>
      </c>
    </row>
    <row r="10" spans="1:7" ht="15.75" x14ac:dyDescent="0.25">
      <c r="A10" s="168" t="s">
        <v>264</v>
      </c>
      <c r="B10" s="141"/>
      <c r="C10" s="170" t="str">
        <f>IF(Input!A6="","N/A",Input!A6)</f>
        <v>N/A</v>
      </c>
    </row>
    <row r="11" spans="1:7" ht="15.75" x14ac:dyDescent="0.25">
      <c r="A11" s="168" t="s">
        <v>265</v>
      </c>
      <c r="C11" s="170" t="str">
        <f>IF(C10="N/A","N/A",Input!$A$6+IF(Input!$A$10&lt;=8,(8*7),(24*7)))</f>
        <v>N/A</v>
      </c>
    </row>
    <row r="12" spans="1:7" x14ac:dyDescent="0.25">
      <c r="A12" s="60"/>
      <c r="E12" s="56" t="s">
        <v>51</v>
      </c>
    </row>
    <row r="13" spans="1:7" x14ac:dyDescent="0.25">
      <c r="E13" s="13" t="s">
        <v>8</v>
      </c>
    </row>
    <row r="14" spans="1:7" x14ac:dyDescent="0.25">
      <c r="A14" s="45" t="s">
        <v>29</v>
      </c>
    </row>
    <row r="15" spans="1:7" x14ac:dyDescent="0.25">
      <c r="A15" s="46" t="s">
        <v>33</v>
      </c>
      <c r="C15" s="180" t="e">
        <f>'Sched A'!C29</f>
        <v>#N/A</v>
      </c>
      <c r="E15" s="53" t="s">
        <v>49</v>
      </c>
    </row>
    <row r="16" spans="1:7" x14ac:dyDescent="0.25">
      <c r="C16" s="77"/>
    </row>
    <row r="17" spans="1:11" x14ac:dyDescent="0.25">
      <c r="A17" s="46" t="s">
        <v>34</v>
      </c>
      <c r="C17" s="180">
        <f>IF(Input!A10&lt;248,'NonPayroll Costs'!C5,IF(Input!A10=24,'NonPayroll Costs'!D5,"?"))</f>
        <v>0</v>
      </c>
      <c r="E17" s="58" t="s">
        <v>77</v>
      </c>
      <c r="F17" s="108"/>
      <c r="I17" s="115"/>
      <c r="J17" s="77"/>
    </row>
    <row r="18" spans="1:11" x14ac:dyDescent="0.25">
      <c r="C18" s="77"/>
    </row>
    <row r="19" spans="1:11" x14ac:dyDescent="0.25">
      <c r="A19" s="46" t="s">
        <v>35</v>
      </c>
      <c r="C19" s="180">
        <f>IF(Input!A10&lt;24,'NonPayroll Costs'!C6,IF(Input!A10=24,'NonPayroll Costs'!D6,"?"))</f>
        <v>0</v>
      </c>
      <c r="E19" s="58" t="s">
        <v>77</v>
      </c>
      <c r="F19" s="108"/>
      <c r="J19" s="91"/>
      <c r="K19" s="116"/>
    </row>
    <row r="20" spans="1:11" x14ac:dyDescent="0.25">
      <c r="C20" s="77"/>
    </row>
    <row r="21" spans="1:11" x14ac:dyDescent="0.25">
      <c r="A21" s="46" t="s">
        <v>36</v>
      </c>
      <c r="C21" s="180">
        <f>IF(Input!A10&lt;24,'NonPayroll Costs'!C7,IF(Input!A10=24,'NonPayroll Costs'!D7,"?"))</f>
        <v>0</v>
      </c>
      <c r="E21" s="58" t="s">
        <v>77</v>
      </c>
      <c r="F21" s="108"/>
    </row>
    <row r="22" spans="1:11" x14ac:dyDescent="0.25">
      <c r="C22" s="77"/>
    </row>
    <row r="23" spans="1:11" x14ac:dyDescent="0.25">
      <c r="A23" s="45" t="s">
        <v>30</v>
      </c>
      <c r="C23" s="77"/>
    </row>
    <row r="24" spans="1:11" x14ac:dyDescent="0.25">
      <c r="A24" s="45"/>
      <c r="C24" s="77"/>
    </row>
    <row r="25" spans="1:11" x14ac:dyDescent="0.25">
      <c r="A25" s="46" t="s">
        <v>37</v>
      </c>
      <c r="C25" s="181" t="e">
        <f>'Sched A'!C10</f>
        <v>#N/A</v>
      </c>
      <c r="E25" s="53" t="s">
        <v>49</v>
      </c>
    </row>
    <row r="26" spans="1:11" x14ac:dyDescent="0.25">
      <c r="C26" s="77"/>
    </row>
    <row r="27" spans="1:11" x14ac:dyDescent="0.25">
      <c r="A27" s="46" t="s">
        <v>38</v>
      </c>
      <c r="C27" s="180" t="e">
        <f>IF((C17+C19+C21)&gt;0.4*(MIN((C15+C17+C19+C21-C25),C34,C36)),MIN((C15+C17+C19+C21-C25),C34,C36)*0.4+C15,C15+C17+C19+C21-C25)</f>
        <v>#N/A</v>
      </c>
      <c r="E27" s="55" t="e">
        <f>IF((C17+C19+C21)&gt;0.4*(MIN(C32,C34,C36)),"**Non-Payroll Costs Limited","Non-Payroll Costs Not Limited")</f>
        <v>#N/A</v>
      </c>
      <c r="F27" s="55" t="s">
        <v>50</v>
      </c>
      <c r="G27" s="117"/>
      <c r="I27" s="91"/>
    </row>
    <row r="29" spans="1:11" x14ac:dyDescent="0.25">
      <c r="A29" s="46" t="s">
        <v>39</v>
      </c>
      <c r="C29" s="213" t="e">
        <f>'Sched A'!C38</f>
        <v>#DIV/0!</v>
      </c>
      <c r="E29" s="53" t="s">
        <v>49</v>
      </c>
    </row>
    <row r="31" spans="1:11" x14ac:dyDescent="0.25">
      <c r="A31" s="45" t="s">
        <v>31</v>
      </c>
    </row>
    <row r="32" spans="1:11" x14ac:dyDescent="0.25">
      <c r="A32" s="46" t="s">
        <v>40</v>
      </c>
      <c r="C32" s="180" t="e">
        <f>C27*C29</f>
        <v>#N/A</v>
      </c>
      <c r="F32" s="55" t="s">
        <v>50</v>
      </c>
    </row>
    <row r="33" spans="1:6" x14ac:dyDescent="0.25">
      <c r="C33" s="77"/>
    </row>
    <row r="34" spans="1:6" x14ac:dyDescent="0.25">
      <c r="A34" s="46" t="s">
        <v>41</v>
      </c>
      <c r="C34" s="180">
        <f>Input!A9</f>
        <v>0</v>
      </c>
      <c r="E34" s="54" t="s">
        <v>127</v>
      </c>
    </row>
    <row r="35" spans="1:6" x14ac:dyDescent="0.25">
      <c r="C35" s="77"/>
    </row>
    <row r="36" spans="1:6" x14ac:dyDescent="0.25">
      <c r="A36" s="46" t="s">
        <v>65</v>
      </c>
      <c r="C36" s="180" t="e">
        <f>C15/0.6</f>
        <v>#N/A</v>
      </c>
      <c r="F36" s="55" t="s">
        <v>50</v>
      </c>
    </row>
    <row r="37" spans="1:6" x14ac:dyDescent="0.25">
      <c r="C37" s="77"/>
      <c r="F37" s="1"/>
    </row>
    <row r="38" spans="1:6" x14ac:dyDescent="0.25">
      <c r="A38" s="45" t="s">
        <v>5</v>
      </c>
      <c r="C38" s="77"/>
      <c r="F38" s="1"/>
    </row>
    <row r="39" spans="1:6" x14ac:dyDescent="0.25">
      <c r="A39" s="46" t="s">
        <v>42</v>
      </c>
      <c r="C39" s="180" t="e">
        <f>MIN(C32,C34,C36)</f>
        <v>#N/A</v>
      </c>
      <c r="F39" s="55" t="s">
        <v>50</v>
      </c>
    </row>
    <row r="40" spans="1:6" x14ac:dyDescent="0.25">
      <c r="A40" s="162" t="s">
        <v>188</v>
      </c>
      <c r="C40" s="77"/>
    </row>
    <row r="41" spans="1:6" x14ac:dyDescent="0.25">
      <c r="C41" s="77" t="e">
        <f>C34-C39</f>
        <v>#N/A</v>
      </c>
    </row>
    <row r="42" spans="1:6" x14ac:dyDescent="0.25">
      <c r="C42" s="165" t="e">
        <f>IF(C41&gt;0,"*** PPP Loan to be repaid","Used all PPP Funds")</f>
        <v>#N/A</v>
      </c>
    </row>
  </sheetData>
  <sheetProtection sheet="1" objects="1" scenarios="1"/>
  <mergeCells count="3">
    <mergeCell ref="A1:C1"/>
    <mergeCell ref="A2:C2"/>
    <mergeCell ref="A3:C3"/>
  </mergeCells>
  <pageMargins left="0.45" right="0.45" top="0.75" bottom="0.5" header="0.3" footer="0.3"/>
  <pageSetup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H40"/>
  <sheetViews>
    <sheetView topLeftCell="A7" workbookViewId="0">
      <selection activeCell="E26" sqref="E26"/>
    </sheetView>
  </sheetViews>
  <sheetFormatPr defaultRowHeight="15" x14ac:dyDescent="0.25"/>
  <cols>
    <col min="1" max="1" width="72.7109375" customWidth="1"/>
    <col min="2" max="2" width="3.85546875" customWidth="1"/>
    <col min="3" max="3" width="18.42578125" customWidth="1"/>
    <col min="4" max="4" width="3.85546875" customWidth="1"/>
    <col min="5" max="5" width="23.7109375" style="1" bestFit="1" customWidth="1"/>
    <col min="6" max="6" width="11.7109375" customWidth="1"/>
    <col min="10" max="10" width="75.7109375" customWidth="1"/>
  </cols>
  <sheetData>
    <row r="1" spans="1:6" ht="15.75" x14ac:dyDescent="0.25">
      <c r="A1" s="219" t="s">
        <v>19</v>
      </c>
      <c r="B1" s="219"/>
      <c r="C1" s="219"/>
    </row>
    <row r="2" spans="1:6" ht="15.75" x14ac:dyDescent="0.25">
      <c r="A2" s="219" t="s">
        <v>18</v>
      </c>
      <c r="B2" s="219"/>
      <c r="C2" s="219"/>
    </row>
    <row r="3" spans="1:6" x14ac:dyDescent="0.25">
      <c r="A3" s="220" t="s">
        <v>54</v>
      </c>
      <c r="B3" s="220"/>
      <c r="C3" s="220"/>
      <c r="E3" s="56" t="s">
        <v>51</v>
      </c>
    </row>
    <row r="4" spans="1:6" x14ac:dyDescent="0.25">
      <c r="E4" s="13" t="s">
        <v>8</v>
      </c>
    </row>
    <row r="5" spans="1:6" x14ac:dyDescent="0.25">
      <c r="A5" s="45" t="s">
        <v>12</v>
      </c>
    </row>
    <row r="6" spans="1:6" x14ac:dyDescent="0.25">
      <c r="A6" s="43" t="s">
        <v>227</v>
      </c>
      <c r="C6" s="96" t="e">
        <f>IF(Input!A10&lt;24,'Sch A Payroll'!C59,IF(Input!A10=24,'Sch A Payroll'!E59,"?"))</f>
        <v>#N/A</v>
      </c>
      <c r="E6" s="57" t="s">
        <v>113</v>
      </c>
      <c r="F6" s="108"/>
    </row>
    <row r="7" spans="1:6" x14ac:dyDescent="0.25">
      <c r="A7" s="42"/>
      <c r="C7" s="106"/>
    </row>
    <row r="8" spans="1:6" x14ac:dyDescent="0.25">
      <c r="A8" s="43" t="s">
        <v>228</v>
      </c>
      <c r="C8" s="96">
        <f>IF(Input!A10&lt;24,'Sch A Payroll'!D59,IF(Input!A10=24,'Sch A Payroll'!F59,"?"))</f>
        <v>0</v>
      </c>
      <c r="E8" s="57" t="s">
        <v>113</v>
      </c>
      <c r="F8" s="108"/>
    </row>
    <row r="9" spans="1:6" x14ac:dyDescent="0.25">
      <c r="A9" s="42"/>
      <c r="C9" s="106"/>
    </row>
    <row r="10" spans="1:6" x14ac:dyDescent="0.25">
      <c r="A10" s="43" t="s">
        <v>229</v>
      </c>
      <c r="C10" s="107" t="e">
        <f>'Comp Reduction'!H59</f>
        <v>#N/A</v>
      </c>
      <c r="E10" s="57" t="s">
        <v>52</v>
      </c>
      <c r="F10" s="130" t="e">
        <f>IF(C10=0,"** Check box on application","")</f>
        <v>#N/A</v>
      </c>
    </row>
    <row r="11" spans="1:6" x14ac:dyDescent="0.25">
      <c r="A11" s="44"/>
      <c r="C11" s="77"/>
    </row>
    <row r="12" spans="1:6" x14ac:dyDescent="0.25">
      <c r="A12" s="45" t="s">
        <v>13</v>
      </c>
      <c r="C12" s="77"/>
    </row>
    <row r="13" spans="1:6" x14ac:dyDescent="0.25">
      <c r="A13" s="46" t="s">
        <v>226</v>
      </c>
      <c r="C13" s="96" t="e">
        <f>IF(Input!A10&lt;24,'Sch A Payroll'!C76,IF(Input!A10=24,'Sch A Payroll'!E76,"?"))</f>
        <v>#N/A</v>
      </c>
      <c r="E13" s="57" t="s">
        <v>113</v>
      </c>
      <c r="F13" s="108"/>
    </row>
    <row r="14" spans="1:6" x14ac:dyDescent="0.25">
      <c r="C14" s="77"/>
    </row>
    <row r="15" spans="1:6" x14ac:dyDescent="0.25">
      <c r="A15" s="46" t="s">
        <v>225</v>
      </c>
      <c r="C15" s="96">
        <f>IF(Input!A10&lt;24,'Sch A Payroll'!D76,IF(Input!A10=24,'Sch A Payroll'!F76,"?"))</f>
        <v>0</v>
      </c>
      <c r="E15" s="57" t="s">
        <v>113</v>
      </c>
      <c r="F15" s="108"/>
    </row>
    <row r="16" spans="1:6" x14ac:dyDescent="0.25">
      <c r="C16" s="77"/>
    </row>
    <row r="17" spans="1:8" x14ac:dyDescent="0.25">
      <c r="A17" s="45" t="s">
        <v>20</v>
      </c>
      <c r="C17" s="77"/>
    </row>
    <row r="18" spans="1:8" x14ac:dyDescent="0.25">
      <c r="A18" s="46" t="s">
        <v>22</v>
      </c>
      <c r="C18" s="96" t="e">
        <f>IF(Input!A10&lt;24,'Sch A Non-Cash Comp'!E81,IF(Input!A10=24,'Sch A Non-Cash Comp'!E81,"?"))</f>
        <v>#N/A</v>
      </c>
      <c r="E18" s="52" t="s">
        <v>76</v>
      </c>
      <c r="F18" s="108"/>
    </row>
    <row r="19" spans="1:8" x14ac:dyDescent="0.25">
      <c r="C19" s="77"/>
    </row>
    <row r="20" spans="1:8" x14ac:dyDescent="0.25">
      <c r="A20" s="46" t="s">
        <v>23</v>
      </c>
      <c r="C20" s="96" t="e">
        <f>IF(Input!A10&lt;24,'Sch A Non-Cash Comp'!D81,IF(Input!A10=24,'Sch A Non-Cash Comp'!D81,"?"))</f>
        <v>#N/A</v>
      </c>
      <c r="E20" s="52" t="s">
        <v>76</v>
      </c>
      <c r="F20" s="108"/>
    </row>
    <row r="21" spans="1:8" x14ac:dyDescent="0.25">
      <c r="C21" s="77"/>
    </row>
    <row r="22" spans="1:8" x14ac:dyDescent="0.25">
      <c r="A22" s="46" t="s">
        <v>21</v>
      </c>
      <c r="C22" s="96" t="e">
        <f>IF(Input!A10&lt;24,'Sch A Non-Cash Comp'!C81,IF(Input!A10=24,'Sch A Non-Cash Comp'!C81,"?"))</f>
        <v>#N/A</v>
      </c>
      <c r="E22" s="52" t="s">
        <v>76</v>
      </c>
      <c r="F22" s="108"/>
    </row>
    <row r="23" spans="1:8" x14ac:dyDescent="0.25">
      <c r="C23" s="77"/>
    </row>
    <row r="24" spans="1:8" x14ac:dyDescent="0.25">
      <c r="A24" s="45" t="s">
        <v>14</v>
      </c>
      <c r="C24" s="77"/>
    </row>
    <row r="25" spans="1:8" x14ac:dyDescent="0.25">
      <c r="A25" s="46" t="s">
        <v>24</v>
      </c>
      <c r="C25" s="96" t="e">
        <f>IF(Input!A10&lt;24,'Sch A Payroll'!C88,IF(Input!A10=24,'Sch A Payroll'!E88,"?"))</f>
        <v>#N/A</v>
      </c>
      <c r="E25" s="57" t="s">
        <v>113</v>
      </c>
      <c r="F25" s="130" t="s">
        <v>275</v>
      </c>
      <c r="H25" s="55"/>
    </row>
    <row r="26" spans="1:8" ht="45" x14ac:dyDescent="0.25">
      <c r="A26" s="47" t="s">
        <v>15</v>
      </c>
      <c r="C26" s="77"/>
    </row>
    <row r="27" spans="1:8" x14ac:dyDescent="0.25">
      <c r="A27" s="47"/>
      <c r="C27" s="77"/>
    </row>
    <row r="28" spans="1:8" x14ac:dyDescent="0.25">
      <c r="A28" s="45" t="s">
        <v>16</v>
      </c>
      <c r="C28" s="77"/>
    </row>
    <row r="29" spans="1:8" x14ac:dyDescent="0.25">
      <c r="A29" s="46" t="s">
        <v>26</v>
      </c>
      <c r="C29" s="96" t="e">
        <f>C6+C13+C18+C20+C22+C25</f>
        <v>#N/A</v>
      </c>
      <c r="F29" s="55" t="s">
        <v>50</v>
      </c>
    </row>
    <row r="30" spans="1:8" x14ac:dyDescent="0.25">
      <c r="A30" s="46"/>
      <c r="C30" s="77"/>
    </row>
    <row r="31" spans="1:8" x14ac:dyDescent="0.25">
      <c r="A31" s="45" t="s">
        <v>17</v>
      </c>
      <c r="C31" s="77"/>
    </row>
    <row r="32" spans="1:8" ht="45.75" customHeight="1" x14ac:dyDescent="0.25">
      <c r="A32" s="44" t="s">
        <v>25</v>
      </c>
      <c r="C32" s="77"/>
    </row>
    <row r="33" spans="1:8" x14ac:dyDescent="0.25">
      <c r="C33" s="77"/>
    </row>
    <row r="34" spans="1:8" x14ac:dyDescent="0.25">
      <c r="A34" s="46" t="s">
        <v>27</v>
      </c>
      <c r="C34" s="96" t="e">
        <f>MIN('FTE Safe Harbor'!A11,'FTE Safe Harbor'!A8)</f>
        <v>#DIV/0!</v>
      </c>
      <c r="E34" s="140" t="s">
        <v>146</v>
      </c>
      <c r="F34" t="e">
        <f>IF(C34='FTE Safe Harbor'!A8,'FTE Safe Harbor'!A7,IF(C34='FTE Safe Harbor'!A11,'FTE Safe Harbor'!A10,"Wrong Input"))</f>
        <v>#DIV/0!</v>
      </c>
      <c r="H34" s="55"/>
    </row>
    <row r="35" spans="1:8" x14ac:dyDescent="0.25">
      <c r="C35" s="77"/>
    </row>
    <row r="36" spans="1:8" x14ac:dyDescent="0.25">
      <c r="A36" s="46" t="s">
        <v>28</v>
      </c>
      <c r="C36" s="96">
        <f>C8+C15</f>
        <v>0</v>
      </c>
      <c r="F36" s="55" t="s">
        <v>50</v>
      </c>
    </row>
    <row r="37" spans="1:8" x14ac:dyDescent="0.25">
      <c r="C37" s="77"/>
      <c r="F37" s="1"/>
    </row>
    <row r="38" spans="1:8" x14ac:dyDescent="0.25">
      <c r="A38" s="46" t="s">
        <v>55</v>
      </c>
      <c r="C38" s="213" t="e">
        <f>IF(ROUND(MIN(1,C36/C34),3)&lt;1,IF('FTE Safe Harbor'!F37=1,1,ROUND(MIN(1,C36/C34),3)),ROUND(MIN(1,C36/C34),3))</f>
        <v>#DIV/0!</v>
      </c>
      <c r="F38" s="55" t="s">
        <v>50</v>
      </c>
    </row>
    <row r="39" spans="1:8" x14ac:dyDescent="0.25">
      <c r="A39" s="48"/>
    </row>
    <row r="40" spans="1:8" x14ac:dyDescent="0.25">
      <c r="C40" s="77"/>
    </row>
  </sheetData>
  <sheetProtection sheet="1" objects="1" scenarios="1"/>
  <mergeCells count="3">
    <mergeCell ref="A1:C1"/>
    <mergeCell ref="A2:C2"/>
    <mergeCell ref="A3:C3"/>
  </mergeCells>
  <pageMargins left="0.45" right="0.45" top="0.75" bottom="0.5" header="0.3" footer="0.3"/>
  <pageSetup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87"/>
  <sheetViews>
    <sheetView workbookViewId="0">
      <pane xSplit="8" ySplit="5" topLeftCell="I6" activePane="bottomRight" state="frozen"/>
      <selection pane="topRight" activeCell="I1" sqref="I1"/>
      <selection pane="bottomLeft" activeCell="A6" sqref="A6"/>
      <selection pane="bottomRight" activeCell="B10" sqref="B10"/>
    </sheetView>
  </sheetViews>
  <sheetFormatPr defaultRowHeight="15" x14ac:dyDescent="0.25"/>
  <cols>
    <col min="1" max="1" width="3" bestFit="1" customWidth="1"/>
    <col min="2" max="2" width="23.5703125" customWidth="1"/>
    <col min="3" max="8" width="12.7109375" customWidth="1"/>
    <col min="9" max="9" width="4" customWidth="1"/>
    <col min="10" max="33" width="12.7109375" customWidth="1"/>
    <col min="34" max="35" width="10.7109375" customWidth="1"/>
    <col min="36" max="59" width="12.7109375" customWidth="1"/>
    <col min="62" max="85" width="12.7109375" customWidth="1"/>
  </cols>
  <sheetData>
    <row r="1" spans="1:85" x14ac:dyDescent="0.25">
      <c r="J1">
        <v>1</v>
      </c>
      <c r="K1">
        <v>2</v>
      </c>
      <c r="L1">
        <v>3</v>
      </c>
      <c r="M1">
        <v>4</v>
      </c>
      <c r="N1">
        <v>5</v>
      </c>
      <c r="O1">
        <v>6</v>
      </c>
      <c r="P1">
        <v>7</v>
      </c>
      <c r="Q1">
        <v>8</v>
      </c>
      <c r="R1">
        <v>9</v>
      </c>
      <c r="S1">
        <v>10</v>
      </c>
      <c r="T1">
        <v>11</v>
      </c>
      <c r="U1">
        <v>12</v>
      </c>
      <c r="V1">
        <v>13</v>
      </c>
      <c r="W1">
        <v>14</v>
      </c>
      <c r="X1">
        <v>15</v>
      </c>
      <c r="Y1">
        <v>16</v>
      </c>
      <c r="Z1">
        <v>17</v>
      </c>
      <c r="AA1">
        <v>18</v>
      </c>
      <c r="AB1">
        <v>19</v>
      </c>
      <c r="AC1">
        <v>20</v>
      </c>
      <c r="AD1">
        <v>21</v>
      </c>
      <c r="AE1">
        <v>22</v>
      </c>
      <c r="AF1">
        <v>23</v>
      </c>
      <c r="AG1">
        <v>24</v>
      </c>
      <c r="AJ1">
        <f>J1</f>
        <v>1</v>
      </c>
      <c r="AK1">
        <f t="shared" ref="AK1:BG2" si="0">K1</f>
        <v>2</v>
      </c>
      <c r="AL1">
        <f t="shared" si="0"/>
        <v>3</v>
      </c>
      <c r="AM1">
        <f t="shared" si="0"/>
        <v>4</v>
      </c>
      <c r="AN1">
        <f t="shared" si="0"/>
        <v>5</v>
      </c>
      <c r="AO1">
        <f t="shared" si="0"/>
        <v>6</v>
      </c>
      <c r="AP1">
        <f t="shared" si="0"/>
        <v>7</v>
      </c>
      <c r="AQ1">
        <f t="shared" si="0"/>
        <v>8</v>
      </c>
      <c r="AR1">
        <f t="shared" si="0"/>
        <v>9</v>
      </c>
      <c r="AS1">
        <f t="shared" si="0"/>
        <v>10</v>
      </c>
      <c r="AT1">
        <f t="shared" si="0"/>
        <v>11</v>
      </c>
      <c r="AU1">
        <f t="shared" si="0"/>
        <v>12</v>
      </c>
      <c r="AV1">
        <f t="shared" si="0"/>
        <v>13</v>
      </c>
      <c r="AW1">
        <f t="shared" si="0"/>
        <v>14</v>
      </c>
      <c r="AX1">
        <f t="shared" si="0"/>
        <v>15</v>
      </c>
      <c r="AY1">
        <f t="shared" si="0"/>
        <v>16</v>
      </c>
      <c r="AZ1">
        <f t="shared" si="0"/>
        <v>17</v>
      </c>
      <c r="BA1">
        <f t="shared" si="0"/>
        <v>18</v>
      </c>
      <c r="BB1">
        <f t="shared" si="0"/>
        <v>19</v>
      </c>
      <c r="BC1">
        <f t="shared" si="0"/>
        <v>20</v>
      </c>
      <c r="BD1">
        <f t="shared" si="0"/>
        <v>21</v>
      </c>
      <c r="BE1">
        <f t="shared" si="0"/>
        <v>22</v>
      </c>
      <c r="BF1">
        <f t="shared" si="0"/>
        <v>23</v>
      </c>
      <c r="BG1">
        <f t="shared" si="0"/>
        <v>24</v>
      </c>
      <c r="BJ1">
        <f>J1</f>
        <v>1</v>
      </c>
      <c r="BK1">
        <f t="shared" ref="BK1:CG2" si="1">K1</f>
        <v>2</v>
      </c>
      <c r="BL1">
        <f t="shared" si="1"/>
        <v>3</v>
      </c>
      <c r="BM1">
        <f t="shared" si="1"/>
        <v>4</v>
      </c>
      <c r="BN1">
        <f t="shared" si="1"/>
        <v>5</v>
      </c>
      <c r="BO1">
        <f t="shared" si="1"/>
        <v>6</v>
      </c>
      <c r="BP1">
        <f t="shared" si="1"/>
        <v>7</v>
      </c>
      <c r="BQ1">
        <f t="shared" si="1"/>
        <v>8</v>
      </c>
      <c r="BR1">
        <f t="shared" si="1"/>
        <v>9</v>
      </c>
      <c r="BS1">
        <f t="shared" si="1"/>
        <v>10</v>
      </c>
      <c r="BT1">
        <f t="shared" si="1"/>
        <v>11</v>
      </c>
      <c r="BU1">
        <f t="shared" si="1"/>
        <v>12</v>
      </c>
      <c r="BV1">
        <f t="shared" si="1"/>
        <v>13</v>
      </c>
      <c r="BW1">
        <f t="shared" si="1"/>
        <v>14</v>
      </c>
      <c r="BX1">
        <f t="shared" si="1"/>
        <v>15</v>
      </c>
      <c r="BY1">
        <f t="shared" si="1"/>
        <v>16</v>
      </c>
      <c r="BZ1">
        <f t="shared" si="1"/>
        <v>17</v>
      </c>
      <c r="CA1">
        <f t="shared" si="1"/>
        <v>18</v>
      </c>
      <c r="CB1">
        <f t="shared" si="1"/>
        <v>19</v>
      </c>
      <c r="CC1">
        <f t="shared" si="1"/>
        <v>20</v>
      </c>
      <c r="CD1">
        <f t="shared" si="1"/>
        <v>21</v>
      </c>
      <c r="CE1">
        <f t="shared" si="1"/>
        <v>22</v>
      </c>
      <c r="CF1">
        <f t="shared" si="1"/>
        <v>23</v>
      </c>
      <c r="CG1">
        <f t="shared" si="1"/>
        <v>24</v>
      </c>
    </row>
    <row r="2" spans="1:85" hidden="1" x14ac:dyDescent="0.25">
      <c r="J2">
        <v>0</v>
      </c>
      <c r="K2">
        <f t="shared" ref="K2:AF2" si="2">J2+7</f>
        <v>7</v>
      </c>
      <c r="L2">
        <f t="shared" si="2"/>
        <v>14</v>
      </c>
      <c r="M2">
        <f t="shared" si="2"/>
        <v>21</v>
      </c>
      <c r="N2">
        <f t="shared" si="2"/>
        <v>28</v>
      </c>
      <c r="O2">
        <f t="shared" si="2"/>
        <v>35</v>
      </c>
      <c r="P2">
        <f t="shared" si="2"/>
        <v>42</v>
      </c>
      <c r="Q2">
        <f t="shared" si="2"/>
        <v>49</v>
      </c>
      <c r="R2">
        <f t="shared" si="2"/>
        <v>56</v>
      </c>
      <c r="S2">
        <f t="shared" si="2"/>
        <v>63</v>
      </c>
      <c r="T2">
        <f t="shared" si="2"/>
        <v>70</v>
      </c>
      <c r="U2">
        <f t="shared" si="2"/>
        <v>77</v>
      </c>
      <c r="V2">
        <f t="shared" si="2"/>
        <v>84</v>
      </c>
      <c r="W2">
        <f t="shared" si="2"/>
        <v>91</v>
      </c>
      <c r="X2">
        <f t="shared" si="2"/>
        <v>98</v>
      </c>
      <c r="Y2">
        <f t="shared" si="2"/>
        <v>105</v>
      </c>
      <c r="Z2">
        <f t="shared" si="2"/>
        <v>112</v>
      </c>
      <c r="AA2">
        <f t="shared" si="2"/>
        <v>119</v>
      </c>
      <c r="AB2">
        <f t="shared" si="2"/>
        <v>126</v>
      </c>
      <c r="AC2">
        <f t="shared" si="2"/>
        <v>133</v>
      </c>
      <c r="AD2">
        <f t="shared" si="2"/>
        <v>140</v>
      </c>
      <c r="AE2">
        <f t="shared" si="2"/>
        <v>147</v>
      </c>
      <c r="AF2">
        <f t="shared" si="2"/>
        <v>154</v>
      </c>
      <c r="AG2">
        <f t="shared" ref="AG2" si="3">AF2+7</f>
        <v>161</v>
      </c>
      <c r="AJ2">
        <f>J2</f>
        <v>0</v>
      </c>
      <c r="AK2">
        <f t="shared" si="0"/>
        <v>7</v>
      </c>
      <c r="AL2">
        <f t="shared" si="0"/>
        <v>14</v>
      </c>
      <c r="AM2">
        <f t="shared" si="0"/>
        <v>21</v>
      </c>
      <c r="AN2">
        <f t="shared" si="0"/>
        <v>28</v>
      </c>
      <c r="AO2">
        <f t="shared" si="0"/>
        <v>35</v>
      </c>
      <c r="AP2">
        <f t="shared" si="0"/>
        <v>42</v>
      </c>
      <c r="AQ2">
        <f t="shared" si="0"/>
        <v>49</v>
      </c>
      <c r="AR2">
        <f t="shared" si="0"/>
        <v>56</v>
      </c>
      <c r="AS2">
        <f t="shared" si="0"/>
        <v>63</v>
      </c>
      <c r="AT2">
        <f t="shared" si="0"/>
        <v>70</v>
      </c>
      <c r="AU2">
        <f t="shared" si="0"/>
        <v>77</v>
      </c>
      <c r="AV2">
        <f t="shared" si="0"/>
        <v>84</v>
      </c>
      <c r="AW2">
        <f t="shared" si="0"/>
        <v>91</v>
      </c>
      <c r="AX2">
        <f t="shared" si="0"/>
        <v>98</v>
      </c>
      <c r="AY2">
        <f t="shared" si="0"/>
        <v>105</v>
      </c>
      <c r="AZ2">
        <f t="shared" si="0"/>
        <v>112</v>
      </c>
      <c r="BA2">
        <f t="shared" si="0"/>
        <v>119</v>
      </c>
      <c r="BB2">
        <f t="shared" si="0"/>
        <v>126</v>
      </c>
      <c r="BC2">
        <f t="shared" si="0"/>
        <v>133</v>
      </c>
      <c r="BD2">
        <f t="shared" si="0"/>
        <v>140</v>
      </c>
      <c r="BE2">
        <f t="shared" si="0"/>
        <v>147</v>
      </c>
      <c r="BF2">
        <f t="shared" si="0"/>
        <v>154</v>
      </c>
      <c r="BG2">
        <f t="shared" si="0"/>
        <v>161</v>
      </c>
      <c r="BJ2">
        <f t="shared" ref="BJ2:BJ4" si="4">J2</f>
        <v>0</v>
      </c>
      <c r="BK2">
        <f t="shared" si="1"/>
        <v>7</v>
      </c>
      <c r="BL2">
        <f t="shared" si="1"/>
        <v>14</v>
      </c>
      <c r="BM2">
        <f t="shared" si="1"/>
        <v>21</v>
      </c>
      <c r="BN2">
        <f t="shared" si="1"/>
        <v>28</v>
      </c>
      <c r="BO2">
        <f t="shared" si="1"/>
        <v>35</v>
      </c>
      <c r="BP2">
        <f t="shared" si="1"/>
        <v>42</v>
      </c>
      <c r="BQ2">
        <f t="shared" si="1"/>
        <v>49</v>
      </c>
      <c r="BR2">
        <f t="shared" si="1"/>
        <v>56</v>
      </c>
      <c r="BS2">
        <f t="shared" si="1"/>
        <v>63</v>
      </c>
      <c r="BT2">
        <f t="shared" si="1"/>
        <v>70</v>
      </c>
      <c r="BU2">
        <f t="shared" si="1"/>
        <v>77</v>
      </c>
      <c r="BV2">
        <f t="shared" si="1"/>
        <v>84</v>
      </c>
      <c r="BW2">
        <f t="shared" si="1"/>
        <v>91</v>
      </c>
      <c r="BX2">
        <f t="shared" si="1"/>
        <v>98</v>
      </c>
      <c r="BY2">
        <f t="shared" si="1"/>
        <v>105</v>
      </c>
      <c r="BZ2">
        <f t="shared" si="1"/>
        <v>112</v>
      </c>
      <c r="CA2">
        <f t="shared" si="1"/>
        <v>119</v>
      </c>
      <c r="CB2">
        <f t="shared" si="1"/>
        <v>126</v>
      </c>
      <c r="CC2">
        <f t="shared" si="1"/>
        <v>133</v>
      </c>
      <c r="CD2">
        <f t="shared" si="1"/>
        <v>140</v>
      </c>
      <c r="CE2">
        <f t="shared" si="1"/>
        <v>147</v>
      </c>
      <c r="CF2">
        <f t="shared" si="1"/>
        <v>154</v>
      </c>
      <c r="CG2">
        <f t="shared" si="1"/>
        <v>161</v>
      </c>
    </row>
    <row r="3" spans="1:85" x14ac:dyDescent="0.25">
      <c r="C3" s="1"/>
      <c r="D3" s="1"/>
      <c r="E3" s="1"/>
      <c r="F3" s="1"/>
      <c r="K3" s="89"/>
    </row>
    <row r="4" spans="1:85" x14ac:dyDescent="0.25">
      <c r="C4" s="1" t="str">
        <f>Input!A10&amp;" weeks"</f>
        <v xml:space="preserve"> weeks</v>
      </c>
      <c r="D4" s="1" t="str">
        <f>Input!A10&amp;" weeks"</f>
        <v xml:space="preserve"> weeks</v>
      </c>
      <c r="E4" s="1" t="str">
        <f>Input!A10&amp;" weeks"</f>
        <v xml:space="preserve"> weeks</v>
      </c>
      <c r="F4" s="1" t="s">
        <v>68</v>
      </c>
      <c r="G4" s="1" t="s">
        <v>68</v>
      </c>
      <c r="H4" s="1" t="s">
        <v>68</v>
      </c>
      <c r="J4" s="97">
        <f>IF(Input!$A$7&lt;&gt;"",Input!$A$7+J2,Input!$A$5+J2)</f>
        <v>0</v>
      </c>
      <c r="K4" s="97">
        <f>IF(Input!$A$7&lt;&gt;"",Input!$A$7+K2,Input!$A$5+K2)</f>
        <v>7</v>
      </c>
      <c r="L4" s="97">
        <f>IF(Input!$A$7&lt;&gt;"",Input!$A$7+L2,Input!$A$5+L2)</f>
        <v>14</v>
      </c>
      <c r="M4" s="97">
        <f>IF(Input!$A$7&lt;&gt;"",Input!$A$7+M2,Input!$A$5+M2)</f>
        <v>21</v>
      </c>
      <c r="N4" s="97">
        <f>IF(Input!$A$7&lt;&gt;"",Input!$A$7+N2,Input!$A$5+N2)</f>
        <v>28</v>
      </c>
      <c r="O4" s="97">
        <f>IF(Input!$A$7&lt;&gt;"",Input!$A$7+O2,Input!$A$5+O2)</f>
        <v>35</v>
      </c>
      <c r="P4" s="97">
        <f>IF(Input!$A$7&lt;&gt;"",Input!$A$7+P2,Input!$A$5+P2)</f>
        <v>42</v>
      </c>
      <c r="Q4" s="97">
        <f>IF(Input!$A$7&lt;&gt;"",Input!$A$7+Q2,Input!$A$5+Q2)</f>
        <v>49</v>
      </c>
      <c r="R4" s="97">
        <f>IF(Input!$A$7&lt;&gt;"",Input!$A$7+R2,Input!$A$5+R2)</f>
        <v>56</v>
      </c>
      <c r="S4" s="97">
        <f>IF(Input!$A$7&lt;&gt;"",Input!$A$7+S2,Input!$A$5+S2)</f>
        <v>63</v>
      </c>
      <c r="T4" s="97">
        <f>IF(Input!$A$7&lt;&gt;"",Input!$A$7+T2,Input!$A$5+T2)</f>
        <v>70</v>
      </c>
      <c r="U4" s="97">
        <f>IF(Input!$A$7&lt;&gt;"",Input!$A$7+U2,Input!$A$5+U2)</f>
        <v>77</v>
      </c>
      <c r="V4" s="97">
        <f>IF(Input!$A$7&lt;&gt;"",Input!$A$7+V2,Input!$A$5+V2)</f>
        <v>84</v>
      </c>
      <c r="W4" s="97">
        <f>IF(Input!$A$7&lt;&gt;"",Input!$A$7+W2,Input!$A$5+W2)</f>
        <v>91</v>
      </c>
      <c r="X4" s="97">
        <f>IF(Input!$A$7&lt;&gt;"",Input!$A$7+X2,Input!$A$5+X2)</f>
        <v>98</v>
      </c>
      <c r="Y4" s="97">
        <f>IF(Input!$A$7&lt;&gt;"",Input!$A$7+Y2,Input!$A$5+Y2)</f>
        <v>105</v>
      </c>
      <c r="Z4" s="97">
        <f>IF(Input!$A$7&lt;&gt;"",Input!$A$7+Z2,Input!$A$5+Z2)</f>
        <v>112</v>
      </c>
      <c r="AA4" s="97">
        <f>IF(Input!$A$7&lt;&gt;"",Input!$A$7+AA2,Input!$A$5+AA2)</f>
        <v>119</v>
      </c>
      <c r="AB4" s="97">
        <f>IF(Input!$A$7&lt;&gt;"",Input!$A$7+AB2,Input!$A$5+AB2)</f>
        <v>126</v>
      </c>
      <c r="AC4" s="97">
        <f>IF(Input!$A$7&lt;&gt;"",Input!$A$7+AC2,Input!$A$5+AC2)</f>
        <v>133</v>
      </c>
      <c r="AD4" s="97">
        <f>IF(Input!$A$7&lt;&gt;"",Input!$A$7+AD2,Input!$A$5+AD2)</f>
        <v>140</v>
      </c>
      <c r="AE4" s="97">
        <f>IF(Input!$A$7&lt;&gt;"",Input!$A$7+AE2,Input!$A$5+AE2)</f>
        <v>147</v>
      </c>
      <c r="AF4" s="97">
        <f>IF(Input!$A$7&lt;&gt;"",Input!$A$7+AF2,Input!$A$5+AF2)</f>
        <v>154</v>
      </c>
      <c r="AG4" s="97">
        <f>IF(Input!$A$7&lt;&gt;"",Input!$A$7+AG2,Input!$A$5+AG2)</f>
        <v>161</v>
      </c>
      <c r="AJ4" s="97">
        <f>J4</f>
        <v>0</v>
      </c>
      <c r="AK4" s="97">
        <f t="shared" ref="AK4:BG4" si="5">K4</f>
        <v>7</v>
      </c>
      <c r="AL4" s="97">
        <f t="shared" si="5"/>
        <v>14</v>
      </c>
      <c r="AM4" s="97">
        <f t="shared" si="5"/>
        <v>21</v>
      </c>
      <c r="AN4" s="97">
        <f t="shared" si="5"/>
        <v>28</v>
      </c>
      <c r="AO4" s="97">
        <f t="shared" si="5"/>
        <v>35</v>
      </c>
      <c r="AP4" s="97">
        <f t="shared" si="5"/>
        <v>42</v>
      </c>
      <c r="AQ4" s="97">
        <f t="shared" si="5"/>
        <v>49</v>
      </c>
      <c r="AR4" s="97">
        <f t="shared" si="5"/>
        <v>56</v>
      </c>
      <c r="AS4" s="97">
        <f t="shared" si="5"/>
        <v>63</v>
      </c>
      <c r="AT4" s="97">
        <f t="shared" si="5"/>
        <v>70</v>
      </c>
      <c r="AU4" s="97">
        <f t="shared" si="5"/>
        <v>77</v>
      </c>
      <c r="AV4" s="97">
        <f t="shared" si="5"/>
        <v>84</v>
      </c>
      <c r="AW4" s="97">
        <f t="shared" si="5"/>
        <v>91</v>
      </c>
      <c r="AX4" s="97">
        <f t="shared" si="5"/>
        <v>98</v>
      </c>
      <c r="AY4" s="97">
        <f t="shared" si="5"/>
        <v>105</v>
      </c>
      <c r="AZ4" s="97">
        <f t="shared" si="5"/>
        <v>112</v>
      </c>
      <c r="BA4" s="97">
        <f t="shared" si="5"/>
        <v>119</v>
      </c>
      <c r="BB4" s="97">
        <f t="shared" si="5"/>
        <v>126</v>
      </c>
      <c r="BC4" s="97">
        <f t="shared" si="5"/>
        <v>133</v>
      </c>
      <c r="BD4" s="97">
        <f t="shared" si="5"/>
        <v>140</v>
      </c>
      <c r="BE4" s="97">
        <f t="shared" si="5"/>
        <v>147</v>
      </c>
      <c r="BF4" s="97">
        <f t="shared" si="5"/>
        <v>154</v>
      </c>
      <c r="BG4" s="97">
        <f t="shared" si="5"/>
        <v>161</v>
      </c>
      <c r="BJ4" s="97">
        <f t="shared" si="4"/>
        <v>0</v>
      </c>
      <c r="BK4" s="97">
        <f t="shared" ref="BK4" si="6">K4</f>
        <v>7</v>
      </c>
      <c r="BL4" s="97">
        <f t="shared" ref="BL4" si="7">L4</f>
        <v>14</v>
      </c>
      <c r="BM4" s="97">
        <f t="shared" ref="BM4" si="8">M4</f>
        <v>21</v>
      </c>
      <c r="BN4" s="97">
        <f t="shared" ref="BN4" si="9">N4</f>
        <v>28</v>
      </c>
      <c r="BO4" s="97">
        <f t="shared" ref="BO4" si="10">O4</f>
        <v>35</v>
      </c>
      <c r="BP4" s="97">
        <f t="shared" ref="BP4" si="11">P4</f>
        <v>42</v>
      </c>
      <c r="BQ4" s="97">
        <f t="shared" ref="BQ4" si="12">Q4</f>
        <v>49</v>
      </c>
      <c r="BR4" s="97">
        <f t="shared" ref="BR4" si="13">R4</f>
        <v>56</v>
      </c>
      <c r="BS4" s="97">
        <f t="shared" ref="BS4" si="14">S4</f>
        <v>63</v>
      </c>
      <c r="BT4" s="97">
        <f t="shared" ref="BT4" si="15">T4</f>
        <v>70</v>
      </c>
      <c r="BU4" s="97">
        <f t="shared" ref="BU4" si="16">U4</f>
        <v>77</v>
      </c>
      <c r="BV4" s="97">
        <f t="shared" ref="BV4" si="17">V4</f>
        <v>84</v>
      </c>
      <c r="BW4" s="97">
        <f t="shared" ref="BW4" si="18">W4</f>
        <v>91</v>
      </c>
      <c r="BX4" s="97">
        <f t="shared" ref="BX4" si="19">X4</f>
        <v>98</v>
      </c>
      <c r="BY4" s="97">
        <f t="shared" ref="BY4" si="20">Y4</f>
        <v>105</v>
      </c>
      <c r="BZ4" s="97">
        <f t="shared" ref="BZ4" si="21">Z4</f>
        <v>112</v>
      </c>
      <c r="CA4" s="97">
        <f t="shared" ref="CA4" si="22">AA4</f>
        <v>119</v>
      </c>
      <c r="CB4" s="97">
        <f t="shared" ref="CB4" si="23">AB4</f>
        <v>126</v>
      </c>
      <c r="CC4" s="97">
        <f t="shared" ref="CC4" si="24">AC4</f>
        <v>133</v>
      </c>
      <c r="CD4" s="97">
        <f t="shared" ref="CD4" si="25">AD4</f>
        <v>140</v>
      </c>
      <c r="CE4" s="97">
        <f t="shared" ref="CE4" si="26">AE4</f>
        <v>147</v>
      </c>
      <c r="CF4" s="97">
        <f t="shared" ref="CF4" si="27">AF4</f>
        <v>154</v>
      </c>
      <c r="CG4" s="97">
        <f t="shared" ref="CG4" si="28">AG4</f>
        <v>161</v>
      </c>
    </row>
    <row r="5" spans="1:85" ht="30" x14ac:dyDescent="0.25">
      <c r="C5" s="102" t="s">
        <v>75</v>
      </c>
      <c r="D5" s="102" t="s">
        <v>74</v>
      </c>
      <c r="E5" s="102" t="s">
        <v>73</v>
      </c>
      <c r="F5" s="102" t="s">
        <v>75</v>
      </c>
      <c r="G5" s="102" t="s">
        <v>74</v>
      </c>
      <c r="H5" s="102" t="s">
        <v>73</v>
      </c>
      <c r="J5" s="102" t="s">
        <v>75</v>
      </c>
      <c r="K5" s="102" t="s">
        <v>75</v>
      </c>
      <c r="L5" s="102" t="s">
        <v>75</v>
      </c>
      <c r="M5" s="102" t="s">
        <v>75</v>
      </c>
      <c r="N5" s="102" t="s">
        <v>75</v>
      </c>
      <c r="O5" s="102" t="s">
        <v>75</v>
      </c>
      <c r="P5" s="102" t="s">
        <v>75</v>
      </c>
      <c r="Q5" s="102" t="s">
        <v>75</v>
      </c>
      <c r="R5" s="102" t="s">
        <v>75</v>
      </c>
      <c r="S5" s="102" t="s">
        <v>75</v>
      </c>
      <c r="T5" s="102" t="s">
        <v>75</v>
      </c>
      <c r="U5" s="102" t="s">
        <v>75</v>
      </c>
      <c r="V5" s="102" t="s">
        <v>75</v>
      </c>
      <c r="W5" s="102" t="s">
        <v>75</v>
      </c>
      <c r="X5" s="102" t="s">
        <v>75</v>
      </c>
      <c r="Y5" s="102" t="s">
        <v>75</v>
      </c>
      <c r="Z5" s="102" t="s">
        <v>75</v>
      </c>
      <c r="AA5" s="102" t="s">
        <v>75</v>
      </c>
      <c r="AB5" s="102" t="s">
        <v>75</v>
      </c>
      <c r="AC5" s="102" t="s">
        <v>75</v>
      </c>
      <c r="AD5" s="102" t="s">
        <v>75</v>
      </c>
      <c r="AE5" s="102" t="s">
        <v>75</v>
      </c>
      <c r="AF5" s="102" t="s">
        <v>75</v>
      </c>
      <c r="AG5" s="102" t="s">
        <v>75</v>
      </c>
      <c r="AJ5" s="102" t="s">
        <v>74</v>
      </c>
      <c r="AK5" s="102" t="s">
        <v>74</v>
      </c>
      <c r="AL5" s="102" t="s">
        <v>74</v>
      </c>
      <c r="AM5" s="102" t="s">
        <v>74</v>
      </c>
      <c r="AN5" s="102" t="s">
        <v>74</v>
      </c>
      <c r="AO5" s="102" t="s">
        <v>74</v>
      </c>
      <c r="AP5" s="102" t="s">
        <v>74</v>
      </c>
      <c r="AQ5" s="102" t="s">
        <v>74</v>
      </c>
      <c r="AR5" s="102" t="s">
        <v>74</v>
      </c>
      <c r="AS5" s="102" t="s">
        <v>74</v>
      </c>
      <c r="AT5" s="102" t="s">
        <v>74</v>
      </c>
      <c r="AU5" s="102" t="s">
        <v>74</v>
      </c>
      <c r="AV5" s="102" t="s">
        <v>74</v>
      </c>
      <c r="AW5" s="102" t="s">
        <v>74</v>
      </c>
      <c r="AX5" s="102" t="s">
        <v>74</v>
      </c>
      <c r="AY5" s="102" t="s">
        <v>74</v>
      </c>
      <c r="AZ5" s="102" t="s">
        <v>74</v>
      </c>
      <c r="BA5" s="102" t="s">
        <v>74</v>
      </c>
      <c r="BB5" s="102" t="s">
        <v>74</v>
      </c>
      <c r="BC5" s="102" t="s">
        <v>74</v>
      </c>
      <c r="BD5" s="102" t="s">
        <v>74</v>
      </c>
      <c r="BE5" s="102" t="s">
        <v>74</v>
      </c>
      <c r="BF5" s="102" t="s">
        <v>74</v>
      </c>
      <c r="BG5" s="102" t="s">
        <v>74</v>
      </c>
      <c r="BJ5" s="102" t="s">
        <v>73</v>
      </c>
      <c r="BK5" s="102" t="s">
        <v>73</v>
      </c>
      <c r="BL5" s="102" t="s">
        <v>73</v>
      </c>
      <c r="BM5" s="102" t="s">
        <v>73</v>
      </c>
      <c r="BN5" s="102" t="s">
        <v>73</v>
      </c>
      <c r="BO5" s="102" t="s">
        <v>73</v>
      </c>
      <c r="BP5" s="102" t="s">
        <v>73</v>
      </c>
      <c r="BQ5" s="102" t="s">
        <v>73</v>
      </c>
      <c r="BR5" s="102" t="s">
        <v>73</v>
      </c>
      <c r="BS5" s="102" t="s">
        <v>73</v>
      </c>
      <c r="BT5" s="102" t="s">
        <v>73</v>
      </c>
      <c r="BU5" s="102" t="s">
        <v>73</v>
      </c>
      <c r="BV5" s="102" t="s">
        <v>73</v>
      </c>
      <c r="BW5" s="102" t="s">
        <v>73</v>
      </c>
      <c r="BX5" s="102" t="s">
        <v>73</v>
      </c>
      <c r="BY5" s="102" t="s">
        <v>73</v>
      </c>
      <c r="BZ5" s="102" t="s">
        <v>73</v>
      </c>
      <c r="CA5" s="102" t="s">
        <v>73</v>
      </c>
      <c r="CB5" s="102" t="s">
        <v>73</v>
      </c>
      <c r="CC5" s="102" t="s">
        <v>73</v>
      </c>
      <c r="CD5" s="102" t="s">
        <v>73</v>
      </c>
      <c r="CE5" s="102" t="s">
        <v>73</v>
      </c>
      <c r="CF5" s="102" t="s">
        <v>73</v>
      </c>
      <c r="CG5" s="102" t="s">
        <v>73</v>
      </c>
    </row>
    <row r="6" spans="1:85" x14ac:dyDescent="0.25">
      <c r="A6">
        <v>0</v>
      </c>
      <c r="B6" s="74" t="str">
        <f>IF('2020 Non-Cash Comp'!B9&lt;&gt;0,'2020 Non-Cash Comp'!B9,"")</f>
        <v/>
      </c>
      <c r="C6" s="91" t="e">
        <f>SUMPRODUCT(($J$1:$AG$1&lt;=Input!$A$10)*J6:AG6)</f>
        <v>#N/A</v>
      </c>
      <c r="D6" s="91" t="e">
        <f>SUMPRODUCT(($AJ$1:$BG$1&lt;=Input!$A$10)*AJ6:BG6)</f>
        <v>#N/A</v>
      </c>
      <c r="E6" s="91" t="e">
        <f>SUMPRODUCT(($BJ$1:$CG$1&lt;=Input!$A$10)*BJ6:CG6)</f>
        <v>#N/A</v>
      </c>
      <c r="F6" s="91" t="e">
        <f t="shared" ref="F6:F37" si="29">(J6+K6+L6+M6+N6+O6+P6+Q6+R6+S6+T6+U6+V6+W6+X6+Y6+Z6+AA6+AB6+AC6+AD6+AE6+AF6+AG6)</f>
        <v>#N/A</v>
      </c>
      <c r="G6" s="91" t="e">
        <f t="shared" ref="G6:G37" si="30">(AJ6+AK6+AL6+AM6+AN6+AO6+AP6+AQ6+AR6+AS6+AT6+AU6+AV6+AW6+AX6+AY6+AZ6+BA6+BB6+BC6+BD6+BE6+BF6+BG6)</f>
        <v>#N/A</v>
      </c>
      <c r="H6" s="91" t="e">
        <f t="shared" ref="H6:H37" si="31">(BJ6+BK6+BL6+BM6+BN6+BO6+BP6+BQ6+BR6+BS6+BT6+BU6+BV6+BW6+BX6+BY6+BZ6+CA6+CB6+CC6+CD6+CE6+CF6+CG6)</f>
        <v>#N/A</v>
      </c>
      <c r="J6" s="77" t="e">
        <f>HLOOKUP(J$4,'2020 Non-Cash Comp'!$7:$81,(3+$A6),FALSE)</f>
        <v>#N/A</v>
      </c>
      <c r="K6" s="77" t="e">
        <f>HLOOKUP(K$4,'2020 Non-Cash Comp'!$7:$81,(3+$A6),FALSE)</f>
        <v>#N/A</v>
      </c>
      <c r="L6" s="77" t="e">
        <f>HLOOKUP(L$4,'2020 Non-Cash Comp'!$7:$81,(3+$A6),FALSE)</f>
        <v>#N/A</v>
      </c>
      <c r="M6" s="77" t="e">
        <f>HLOOKUP(M$4,'2020 Non-Cash Comp'!$7:$81,(3+$A6),FALSE)</f>
        <v>#N/A</v>
      </c>
      <c r="N6" s="77" t="e">
        <f>HLOOKUP(N$4,'2020 Non-Cash Comp'!$7:$81,(3+$A6),FALSE)</f>
        <v>#N/A</v>
      </c>
      <c r="O6" s="77" t="e">
        <f>HLOOKUP(O$4,'2020 Non-Cash Comp'!$7:$81,(3+$A6),FALSE)</f>
        <v>#N/A</v>
      </c>
      <c r="P6" s="77" t="e">
        <f>HLOOKUP(P$4,'2020 Non-Cash Comp'!$7:$81,(3+$A6),FALSE)</f>
        <v>#N/A</v>
      </c>
      <c r="Q6" s="77" t="e">
        <f>HLOOKUP(Q$4,'2020 Non-Cash Comp'!$7:$81,(3+$A6),FALSE)</f>
        <v>#N/A</v>
      </c>
      <c r="R6" s="77" t="e">
        <f>HLOOKUP(R$4,'2020 Non-Cash Comp'!$7:$81,(3+$A6),FALSE)</f>
        <v>#N/A</v>
      </c>
      <c r="S6" s="77" t="e">
        <f>HLOOKUP(S$4,'2020 Non-Cash Comp'!$7:$81,(3+$A6),FALSE)</f>
        <v>#N/A</v>
      </c>
      <c r="T6" s="77" t="e">
        <f>HLOOKUP(T$4,'2020 Non-Cash Comp'!$7:$81,(3+$A6),FALSE)</f>
        <v>#N/A</v>
      </c>
      <c r="U6" s="77" t="e">
        <f>HLOOKUP(U$4,'2020 Non-Cash Comp'!$7:$81,(3+$A6),FALSE)</f>
        <v>#N/A</v>
      </c>
      <c r="V6" s="77" t="e">
        <f>HLOOKUP(V$4,'2020 Non-Cash Comp'!$7:$81,(3+$A6),FALSE)</f>
        <v>#N/A</v>
      </c>
      <c r="W6" s="77" t="e">
        <f>HLOOKUP(W$4,'2020 Non-Cash Comp'!$7:$81,(3+$A6),FALSE)</f>
        <v>#N/A</v>
      </c>
      <c r="X6" s="77" t="e">
        <f>HLOOKUP(X$4,'2020 Non-Cash Comp'!$7:$81,(3+$A6),FALSE)</f>
        <v>#N/A</v>
      </c>
      <c r="Y6" s="77" t="e">
        <f>HLOOKUP(Y$4,'2020 Non-Cash Comp'!$7:$81,(3+$A6),FALSE)</f>
        <v>#N/A</v>
      </c>
      <c r="Z6" s="77" t="e">
        <f>HLOOKUP(Z$4,'2020 Non-Cash Comp'!$7:$81,(3+$A6),FALSE)</f>
        <v>#N/A</v>
      </c>
      <c r="AA6" s="77" t="e">
        <f>HLOOKUP(AA$4,'2020 Non-Cash Comp'!$7:$81,(3+$A6),FALSE)</f>
        <v>#N/A</v>
      </c>
      <c r="AB6" s="77" t="e">
        <f>HLOOKUP(AB$4,'2020 Non-Cash Comp'!$7:$81,(3+$A6),FALSE)</f>
        <v>#N/A</v>
      </c>
      <c r="AC6" s="77" t="e">
        <f>HLOOKUP(AC$4,'2020 Non-Cash Comp'!$7:$81,(3+$A6),FALSE)</f>
        <v>#N/A</v>
      </c>
      <c r="AD6" s="77" t="e">
        <f>HLOOKUP(AD$4,'2020 Non-Cash Comp'!$7:$81,(3+$A6),FALSE)</f>
        <v>#N/A</v>
      </c>
      <c r="AE6" s="77" t="e">
        <f>HLOOKUP(AE$4,'2020 Non-Cash Comp'!$7:$81,(3+$A6),FALSE)</f>
        <v>#N/A</v>
      </c>
      <c r="AF6" s="77" t="e">
        <f>HLOOKUP(AF$4,'2020 Non-Cash Comp'!$7:$81,(3+$A6),FALSE)</f>
        <v>#N/A</v>
      </c>
      <c r="AG6" s="77" t="e">
        <f>HLOOKUP(AG$4,'2020 Non-Cash Comp'!$7:$81,(3+$A6),FALSE)</f>
        <v>#N/A</v>
      </c>
      <c r="AJ6" s="77" t="e">
        <f>HLOOKUP(J$4,'2020 Non-Cash Comp'!$6:$81,(3+$A7),FALSE)</f>
        <v>#N/A</v>
      </c>
      <c r="AK6" s="77" t="e">
        <f>HLOOKUP(K$4,'2020 Non-Cash Comp'!$6:$81,(3+$A7),FALSE)</f>
        <v>#N/A</v>
      </c>
      <c r="AL6" s="77" t="e">
        <f>HLOOKUP(L$4,'2020 Non-Cash Comp'!$6:$81,(3+$A7),FALSE)</f>
        <v>#N/A</v>
      </c>
      <c r="AM6" s="77" t="e">
        <f>HLOOKUP(M$4,'2020 Non-Cash Comp'!$6:$81,(3+$A7),FALSE)</f>
        <v>#N/A</v>
      </c>
      <c r="AN6" s="77" t="e">
        <f>HLOOKUP(N$4,'2020 Non-Cash Comp'!$6:$81,(3+$A7),FALSE)</f>
        <v>#N/A</v>
      </c>
      <c r="AO6" s="77" t="e">
        <f>HLOOKUP(O$4,'2020 Non-Cash Comp'!$6:$81,(3+$A7),FALSE)</f>
        <v>#N/A</v>
      </c>
      <c r="AP6" s="77" t="e">
        <f>HLOOKUP(P$4,'2020 Non-Cash Comp'!$6:$81,(3+$A7),FALSE)</f>
        <v>#N/A</v>
      </c>
      <c r="AQ6" s="77" t="e">
        <f>HLOOKUP(Q$4,'2020 Non-Cash Comp'!$6:$81,(3+$A7),FALSE)</f>
        <v>#N/A</v>
      </c>
      <c r="AR6" s="77" t="e">
        <f>HLOOKUP(R$4,'2020 Non-Cash Comp'!$6:$81,(3+$A7),FALSE)</f>
        <v>#N/A</v>
      </c>
      <c r="AS6" s="77" t="e">
        <f>HLOOKUP(S$4,'2020 Non-Cash Comp'!$6:$81,(3+$A7),FALSE)</f>
        <v>#N/A</v>
      </c>
      <c r="AT6" s="77" t="e">
        <f>HLOOKUP(T$4,'2020 Non-Cash Comp'!$6:$81,(3+$A7),FALSE)</f>
        <v>#N/A</v>
      </c>
      <c r="AU6" s="77" t="e">
        <f>HLOOKUP(U$4,'2020 Non-Cash Comp'!$6:$81,(3+$A7),FALSE)</f>
        <v>#N/A</v>
      </c>
      <c r="AV6" s="77" t="e">
        <f>HLOOKUP(V$4,'2020 Non-Cash Comp'!$6:$81,(3+$A7),FALSE)</f>
        <v>#N/A</v>
      </c>
      <c r="AW6" s="77" t="e">
        <f>HLOOKUP(W$4,'2020 Non-Cash Comp'!$6:$81,(3+$A7),FALSE)</f>
        <v>#N/A</v>
      </c>
      <c r="AX6" s="77" t="e">
        <f>HLOOKUP(X$4,'2020 Non-Cash Comp'!$6:$81,(3+$A7),FALSE)</f>
        <v>#N/A</v>
      </c>
      <c r="AY6" s="77" t="e">
        <f>HLOOKUP(Y$4,'2020 Non-Cash Comp'!$6:$81,(3+$A7),FALSE)</f>
        <v>#N/A</v>
      </c>
      <c r="AZ6" s="77" t="e">
        <f>HLOOKUP(Z$4,'2020 Non-Cash Comp'!$6:$81,(3+$A7),FALSE)</f>
        <v>#N/A</v>
      </c>
      <c r="BA6" s="77" t="e">
        <f>HLOOKUP(AA$4,'2020 Non-Cash Comp'!$6:$81,(3+$A7),FALSE)</f>
        <v>#N/A</v>
      </c>
      <c r="BB6" s="77" t="e">
        <f>HLOOKUP(AB$4,'2020 Non-Cash Comp'!$6:$81,(3+$A7),FALSE)</f>
        <v>#N/A</v>
      </c>
      <c r="BC6" s="77" t="e">
        <f>HLOOKUP(AC$4,'2020 Non-Cash Comp'!$6:$81,(3+$A7),FALSE)</f>
        <v>#N/A</v>
      </c>
      <c r="BD6" s="77" t="e">
        <f>HLOOKUP(AD$4,'2020 Non-Cash Comp'!$6:$81,(3+$A7),FALSE)</f>
        <v>#N/A</v>
      </c>
      <c r="BE6" s="77" t="e">
        <f>HLOOKUP(AE$4,'2020 Non-Cash Comp'!$6:$81,(3+$A7),FALSE)</f>
        <v>#N/A</v>
      </c>
      <c r="BF6" s="77" t="e">
        <f>HLOOKUP(AF$4,'2020 Non-Cash Comp'!$6:$81,(3+$A7),FALSE)</f>
        <v>#N/A</v>
      </c>
      <c r="BG6" s="77" t="e">
        <f>HLOOKUP(AG$4,'2020 Non-Cash Comp'!$6:$81,(3+$A7),FALSE)</f>
        <v>#N/A</v>
      </c>
      <c r="BJ6" s="77" t="e">
        <f>HLOOKUP(J$4,'2020 Non-Cash Comp'!$5:$81,(3+$A8),FALSE)</f>
        <v>#N/A</v>
      </c>
      <c r="BK6" s="77" t="e">
        <f>HLOOKUP(K$4,'2020 Non-Cash Comp'!$5:$81,(3+$A8),FALSE)</f>
        <v>#N/A</v>
      </c>
      <c r="BL6" s="77" t="e">
        <f>HLOOKUP(L$4,'2020 Non-Cash Comp'!$5:$81,(3+$A8),FALSE)</f>
        <v>#N/A</v>
      </c>
      <c r="BM6" s="77" t="e">
        <f>HLOOKUP(M$4,'2020 Non-Cash Comp'!$5:$81,(3+$A8),FALSE)</f>
        <v>#N/A</v>
      </c>
      <c r="BN6" s="77" t="e">
        <f>HLOOKUP(N$4,'2020 Non-Cash Comp'!$5:$81,(3+$A8),FALSE)</f>
        <v>#N/A</v>
      </c>
      <c r="BO6" s="77" t="e">
        <f>HLOOKUP(O$4,'2020 Non-Cash Comp'!$5:$81,(3+$A8),FALSE)</f>
        <v>#N/A</v>
      </c>
      <c r="BP6" s="77" t="e">
        <f>HLOOKUP(P$4,'2020 Non-Cash Comp'!$5:$81,(3+$A8),FALSE)</f>
        <v>#N/A</v>
      </c>
      <c r="BQ6" s="77" t="e">
        <f>HLOOKUP(Q$4,'2020 Non-Cash Comp'!$5:$81,(3+$A8),FALSE)</f>
        <v>#N/A</v>
      </c>
      <c r="BR6" s="77" t="e">
        <f>HLOOKUP(R$4,'2020 Non-Cash Comp'!$5:$81,(3+$A8),FALSE)</f>
        <v>#N/A</v>
      </c>
      <c r="BS6" s="77" t="e">
        <f>HLOOKUP(S$4,'2020 Non-Cash Comp'!$5:$81,(3+$A8),FALSE)</f>
        <v>#N/A</v>
      </c>
      <c r="BT6" s="77" t="e">
        <f>HLOOKUP(T$4,'2020 Non-Cash Comp'!$5:$81,(3+$A8),FALSE)</f>
        <v>#N/A</v>
      </c>
      <c r="BU6" s="77" t="e">
        <f>HLOOKUP(U$4,'2020 Non-Cash Comp'!$5:$81,(3+$A8),FALSE)</f>
        <v>#N/A</v>
      </c>
      <c r="BV6" s="77" t="e">
        <f>HLOOKUP(V$4,'2020 Non-Cash Comp'!$5:$81,(3+$A8),FALSE)</f>
        <v>#N/A</v>
      </c>
      <c r="BW6" s="77" t="e">
        <f>HLOOKUP(W$4,'2020 Non-Cash Comp'!$5:$81,(3+$A8),FALSE)</f>
        <v>#N/A</v>
      </c>
      <c r="BX6" s="77" t="e">
        <f>HLOOKUP(X$4,'2020 Non-Cash Comp'!$5:$81,(3+$A8),FALSE)</f>
        <v>#N/A</v>
      </c>
      <c r="BY6" s="77" t="e">
        <f>HLOOKUP(Y$4,'2020 Non-Cash Comp'!$5:$81,(3+$A8),FALSE)</f>
        <v>#N/A</v>
      </c>
      <c r="BZ6" s="77" t="e">
        <f>HLOOKUP(Z$4,'2020 Non-Cash Comp'!$5:$81,(3+$A8),FALSE)</f>
        <v>#N/A</v>
      </c>
      <c r="CA6" s="77" t="e">
        <f>HLOOKUP(AA$4,'2020 Non-Cash Comp'!$5:$81,(3+$A8),FALSE)</f>
        <v>#N/A</v>
      </c>
      <c r="CB6" s="77" t="e">
        <f>HLOOKUP(AB$4,'2020 Non-Cash Comp'!$5:$81,(3+$A8),FALSE)</f>
        <v>#N/A</v>
      </c>
      <c r="CC6" s="77" t="e">
        <f>HLOOKUP(AC$4,'2020 Non-Cash Comp'!$5:$81,(3+$A8),FALSE)</f>
        <v>#N/A</v>
      </c>
      <c r="CD6" s="77" t="e">
        <f>HLOOKUP(AD$4,'2020 Non-Cash Comp'!$5:$81,(3+$A8),FALSE)</f>
        <v>#N/A</v>
      </c>
      <c r="CE6" s="77" t="e">
        <f>HLOOKUP(AE$4,'2020 Non-Cash Comp'!$5:$81,(3+$A8),FALSE)</f>
        <v>#N/A</v>
      </c>
      <c r="CF6" s="77" t="e">
        <f>HLOOKUP(AF$4,'2020 Non-Cash Comp'!$5:$81,(3+$A8),FALSE)</f>
        <v>#N/A</v>
      </c>
      <c r="CG6" s="77" t="e">
        <f>HLOOKUP(AG$4,'2020 Non-Cash Comp'!$5:$81,(3+$A8),FALSE)</f>
        <v>#N/A</v>
      </c>
    </row>
    <row r="7" spans="1:85" x14ac:dyDescent="0.25">
      <c r="A7">
        <f>A6+1</f>
        <v>1</v>
      </c>
      <c r="B7" s="74" t="str">
        <f>IF('2020 Non-Cash Comp'!B10&lt;&gt;0,'2020 Non-Cash Comp'!B10,"")</f>
        <v>Totals not entered below</v>
      </c>
      <c r="C7" s="91" t="e">
        <f>SUMPRODUCT(($J$1:$AG$1&lt;=Input!$A$10)*J7:AG7)</f>
        <v>#N/A</v>
      </c>
      <c r="D7" s="91" t="e">
        <f>SUMPRODUCT(($AJ$1:$BG$1&lt;=Input!$A$10)*AJ7:BG7)</f>
        <v>#N/A</v>
      </c>
      <c r="E7" s="91" t="e">
        <f>SUMPRODUCT(($BJ$1:$CG$1&lt;=Input!$A$10)*BJ7:CG7)</f>
        <v>#N/A</v>
      </c>
      <c r="F7" s="91" t="e">
        <f t="shared" si="29"/>
        <v>#N/A</v>
      </c>
      <c r="G7" s="91" t="e">
        <f t="shared" si="30"/>
        <v>#N/A</v>
      </c>
      <c r="H7" s="91" t="e">
        <f t="shared" si="31"/>
        <v>#N/A</v>
      </c>
      <c r="J7" s="77" t="e">
        <f>HLOOKUP(J$4,'2020 Non-Cash Comp'!$7:$81,(3+$A7),FALSE)</f>
        <v>#N/A</v>
      </c>
      <c r="K7" s="77" t="e">
        <f>HLOOKUP(K$4,'2020 Non-Cash Comp'!$7:$81,(3+$A7),FALSE)</f>
        <v>#N/A</v>
      </c>
      <c r="L7" s="77" t="e">
        <f>HLOOKUP(L$4,'2020 Non-Cash Comp'!$7:$81,(3+$A7),FALSE)</f>
        <v>#N/A</v>
      </c>
      <c r="M7" s="77" t="e">
        <f>HLOOKUP(M$4,'2020 Non-Cash Comp'!$7:$81,(3+$A7),FALSE)</f>
        <v>#N/A</v>
      </c>
      <c r="N7" s="77" t="e">
        <f>HLOOKUP(N$4,'2020 Non-Cash Comp'!$7:$81,(3+$A7),FALSE)</f>
        <v>#N/A</v>
      </c>
      <c r="O7" s="77" t="e">
        <f>HLOOKUP(O$4,'2020 Non-Cash Comp'!$7:$81,(3+$A7),FALSE)</f>
        <v>#N/A</v>
      </c>
      <c r="P7" s="77" t="e">
        <f>HLOOKUP(P$4,'2020 Non-Cash Comp'!$7:$81,(3+$A7),FALSE)</f>
        <v>#N/A</v>
      </c>
      <c r="Q7" s="77" t="e">
        <f>HLOOKUP(Q$4,'2020 Non-Cash Comp'!$7:$81,(3+$A7),FALSE)</f>
        <v>#N/A</v>
      </c>
      <c r="R7" s="77" t="e">
        <f>HLOOKUP(R$4,'2020 Non-Cash Comp'!$7:$81,(3+$A7),FALSE)</f>
        <v>#N/A</v>
      </c>
      <c r="S7" s="77" t="e">
        <f>HLOOKUP(S$4,'2020 Non-Cash Comp'!$7:$81,(3+$A7),FALSE)</f>
        <v>#N/A</v>
      </c>
      <c r="T7" s="77" t="e">
        <f>HLOOKUP(T$4,'2020 Non-Cash Comp'!$7:$81,(3+$A7),FALSE)</f>
        <v>#N/A</v>
      </c>
      <c r="U7" s="77" t="e">
        <f>HLOOKUP(U$4,'2020 Non-Cash Comp'!$7:$81,(3+$A7),FALSE)</f>
        <v>#N/A</v>
      </c>
      <c r="V7" s="77" t="e">
        <f>HLOOKUP(V$4,'2020 Non-Cash Comp'!$7:$81,(3+$A7),FALSE)</f>
        <v>#N/A</v>
      </c>
      <c r="W7" s="77" t="e">
        <f>HLOOKUP(W$4,'2020 Non-Cash Comp'!$7:$81,(3+$A7),FALSE)</f>
        <v>#N/A</v>
      </c>
      <c r="X7" s="77" t="e">
        <f>HLOOKUP(X$4,'2020 Non-Cash Comp'!$7:$81,(3+$A7),FALSE)</f>
        <v>#N/A</v>
      </c>
      <c r="Y7" s="77" t="e">
        <f>HLOOKUP(Y$4,'2020 Non-Cash Comp'!$7:$81,(3+$A7),FALSE)</f>
        <v>#N/A</v>
      </c>
      <c r="Z7" s="77" t="e">
        <f>HLOOKUP(Z$4,'2020 Non-Cash Comp'!$7:$81,(3+$A7),FALSE)</f>
        <v>#N/A</v>
      </c>
      <c r="AA7" s="77" t="e">
        <f>HLOOKUP(AA$4,'2020 Non-Cash Comp'!$7:$81,(3+$A7),FALSE)</f>
        <v>#N/A</v>
      </c>
      <c r="AB7" s="77" t="e">
        <f>HLOOKUP(AB$4,'2020 Non-Cash Comp'!$7:$81,(3+$A7),FALSE)</f>
        <v>#N/A</v>
      </c>
      <c r="AC7" s="77" t="e">
        <f>HLOOKUP(AC$4,'2020 Non-Cash Comp'!$7:$81,(3+$A7),FALSE)</f>
        <v>#N/A</v>
      </c>
      <c r="AD7" s="77" t="e">
        <f>HLOOKUP(AD$4,'2020 Non-Cash Comp'!$7:$81,(3+$A7),FALSE)</f>
        <v>#N/A</v>
      </c>
      <c r="AE7" s="77" t="e">
        <f>HLOOKUP(AE$4,'2020 Non-Cash Comp'!$7:$81,(3+$A7),FALSE)</f>
        <v>#N/A</v>
      </c>
      <c r="AF7" s="77" t="e">
        <f>HLOOKUP(AF$4,'2020 Non-Cash Comp'!$7:$81,(3+$A7),FALSE)</f>
        <v>#N/A</v>
      </c>
      <c r="AG7" s="77" t="e">
        <f>HLOOKUP(AG$4,'2020 Non-Cash Comp'!$7:$81,(3+$A7),FALSE)</f>
        <v>#N/A</v>
      </c>
      <c r="AJ7" s="77" t="e">
        <f>HLOOKUP(J$4,'2020 Non-Cash Comp'!$6:$81,(3+$A8),FALSE)</f>
        <v>#N/A</v>
      </c>
      <c r="AK7" s="77" t="e">
        <f>HLOOKUP(K$4,'2020 Non-Cash Comp'!$6:$81,(3+$A8),FALSE)</f>
        <v>#N/A</v>
      </c>
      <c r="AL7" s="77" t="e">
        <f>HLOOKUP(L$4,'2020 Non-Cash Comp'!$6:$81,(3+$A8),FALSE)</f>
        <v>#N/A</v>
      </c>
      <c r="AM7" s="77" t="e">
        <f>HLOOKUP(M$4,'2020 Non-Cash Comp'!$6:$81,(3+$A8),FALSE)</f>
        <v>#N/A</v>
      </c>
      <c r="AN7" s="77" t="e">
        <f>HLOOKUP(N$4,'2020 Non-Cash Comp'!$6:$81,(3+$A8),FALSE)</f>
        <v>#N/A</v>
      </c>
      <c r="AO7" s="77" t="e">
        <f>HLOOKUP(O$4,'2020 Non-Cash Comp'!$6:$81,(3+$A8),FALSE)</f>
        <v>#N/A</v>
      </c>
      <c r="AP7" s="77" t="e">
        <f>HLOOKUP(P$4,'2020 Non-Cash Comp'!$6:$81,(3+$A8),FALSE)</f>
        <v>#N/A</v>
      </c>
      <c r="AQ7" s="77" t="e">
        <f>HLOOKUP(Q$4,'2020 Non-Cash Comp'!$6:$81,(3+$A8),FALSE)</f>
        <v>#N/A</v>
      </c>
      <c r="AR7" s="77" t="e">
        <f>HLOOKUP(R$4,'2020 Non-Cash Comp'!$6:$81,(3+$A8),FALSE)</f>
        <v>#N/A</v>
      </c>
      <c r="AS7" s="77" t="e">
        <f>HLOOKUP(S$4,'2020 Non-Cash Comp'!$6:$81,(3+$A8),FALSE)</f>
        <v>#N/A</v>
      </c>
      <c r="AT7" s="77" t="e">
        <f>HLOOKUP(T$4,'2020 Non-Cash Comp'!$6:$81,(3+$A8),FALSE)</f>
        <v>#N/A</v>
      </c>
      <c r="AU7" s="77" t="e">
        <f>HLOOKUP(U$4,'2020 Non-Cash Comp'!$6:$81,(3+$A8),FALSE)</f>
        <v>#N/A</v>
      </c>
      <c r="AV7" s="77" t="e">
        <f>HLOOKUP(V$4,'2020 Non-Cash Comp'!$6:$81,(3+$A8),FALSE)</f>
        <v>#N/A</v>
      </c>
      <c r="AW7" s="77" t="e">
        <f>HLOOKUP(W$4,'2020 Non-Cash Comp'!$6:$81,(3+$A8),FALSE)</f>
        <v>#N/A</v>
      </c>
      <c r="AX7" s="77" t="e">
        <f>HLOOKUP(X$4,'2020 Non-Cash Comp'!$6:$81,(3+$A8),FALSE)</f>
        <v>#N/A</v>
      </c>
      <c r="AY7" s="77" t="e">
        <f>HLOOKUP(Y$4,'2020 Non-Cash Comp'!$6:$81,(3+$A8),FALSE)</f>
        <v>#N/A</v>
      </c>
      <c r="AZ7" s="77" t="e">
        <f>HLOOKUP(Z$4,'2020 Non-Cash Comp'!$6:$81,(3+$A8),FALSE)</f>
        <v>#N/A</v>
      </c>
      <c r="BA7" s="77" t="e">
        <f>HLOOKUP(AA$4,'2020 Non-Cash Comp'!$6:$81,(3+$A8),FALSE)</f>
        <v>#N/A</v>
      </c>
      <c r="BB7" s="77" t="e">
        <f>HLOOKUP(AB$4,'2020 Non-Cash Comp'!$6:$81,(3+$A8),FALSE)</f>
        <v>#N/A</v>
      </c>
      <c r="BC7" s="77" t="e">
        <f>HLOOKUP(AC$4,'2020 Non-Cash Comp'!$6:$81,(3+$A8),FALSE)</f>
        <v>#N/A</v>
      </c>
      <c r="BD7" s="77" t="e">
        <f>HLOOKUP(AD$4,'2020 Non-Cash Comp'!$6:$81,(3+$A8),FALSE)</f>
        <v>#N/A</v>
      </c>
      <c r="BE7" s="77" t="e">
        <f>HLOOKUP(AE$4,'2020 Non-Cash Comp'!$6:$81,(3+$A8),FALSE)</f>
        <v>#N/A</v>
      </c>
      <c r="BF7" s="77" t="e">
        <f>HLOOKUP(AF$4,'2020 Non-Cash Comp'!$6:$81,(3+$A8),FALSE)</f>
        <v>#N/A</v>
      </c>
      <c r="BG7" s="77" t="e">
        <f>HLOOKUP(AG$4,'2020 Non-Cash Comp'!$6:$81,(3+$A8),FALSE)</f>
        <v>#N/A</v>
      </c>
      <c r="BJ7" s="77" t="e">
        <f>HLOOKUP(J$4,'2020 Non-Cash Comp'!$5:$81,(3+$A9),FALSE)</f>
        <v>#N/A</v>
      </c>
      <c r="BK7" s="77" t="e">
        <f>HLOOKUP(K$4,'2020 Non-Cash Comp'!$5:$81,(3+$A9),FALSE)</f>
        <v>#N/A</v>
      </c>
      <c r="BL7" s="77" t="e">
        <f>HLOOKUP(L$4,'2020 Non-Cash Comp'!$5:$81,(3+$A9),FALSE)</f>
        <v>#N/A</v>
      </c>
      <c r="BM7" s="77" t="e">
        <f>HLOOKUP(M$4,'2020 Non-Cash Comp'!$5:$81,(3+$A9),FALSE)</f>
        <v>#N/A</v>
      </c>
      <c r="BN7" s="77" t="e">
        <f>HLOOKUP(N$4,'2020 Non-Cash Comp'!$5:$81,(3+$A9),FALSE)</f>
        <v>#N/A</v>
      </c>
      <c r="BO7" s="77" t="e">
        <f>HLOOKUP(O$4,'2020 Non-Cash Comp'!$5:$81,(3+$A9),FALSE)</f>
        <v>#N/A</v>
      </c>
      <c r="BP7" s="77" t="e">
        <f>HLOOKUP(P$4,'2020 Non-Cash Comp'!$5:$81,(3+$A9),FALSE)</f>
        <v>#N/A</v>
      </c>
      <c r="BQ7" s="77" t="e">
        <f>HLOOKUP(Q$4,'2020 Non-Cash Comp'!$5:$81,(3+$A9),FALSE)</f>
        <v>#N/A</v>
      </c>
      <c r="BR7" s="77" t="e">
        <f>HLOOKUP(R$4,'2020 Non-Cash Comp'!$5:$81,(3+$A9),FALSE)</f>
        <v>#N/A</v>
      </c>
      <c r="BS7" s="77" t="e">
        <f>HLOOKUP(S$4,'2020 Non-Cash Comp'!$5:$81,(3+$A9),FALSE)</f>
        <v>#N/A</v>
      </c>
      <c r="BT7" s="77" t="e">
        <f>HLOOKUP(T$4,'2020 Non-Cash Comp'!$5:$81,(3+$A9),FALSE)</f>
        <v>#N/A</v>
      </c>
      <c r="BU7" s="77" t="e">
        <f>HLOOKUP(U$4,'2020 Non-Cash Comp'!$5:$81,(3+$A9),FALSE)</f>
        <v>#N/A</v>
      </c>
      <c r="BV7" s="77" t="e">
        <f>HLOOKUP(V$4,'2020 Non-Cash Comp'!$5:$81,(3+$A9),FALSE)</f>
        <v>#N/A</v>
      </c>
      <c r="BW7" s="77" t="e">
        <f>HLOOKUP(W$4,'2020 Non-Cash Comp'!$5:$81,(3+$A9),FALSE)</f>
        <v>#N/A</v>
      </c>
      <c r="BX7" s="77" t="e">
        <f>HLOOKUP(X$4,'2020 Non-Cash Comp'!$5:$81,(3+$A9),FALSE)</f>
        <v>#N/A</v>
      </c>
      <c r="BY7" s="77" t="e">
        <f>HLOOKUP(Y$4,'2020 Non-Cash Comp'!$5:$81,(3+$A9),FALSE)</f>
        <v>#N/A</v>
      </c>
      <c r="BZ7" s="77" t="e">
        <f>HLOOKUP(Z$4,'2020 Non-Cash Comp'!$5:$81,(3+$A9),FALSE)</f>
        <v>#N/A</v>
      </c>
      <c r="CA7" s="77" t="e">
        <f>HLOOKUP(AA$4,'2020 Non-Cash Comp'!$5:$81,(3+$A9),FALSE)</f>
        <v>#N/A</v>
      </c>
      <c r="CB7" s="77" t="e">
        <f>HLOOKUP(AB$4,'2020 Non-Cash Comp'!$5:$81,(3+$A9),FALSE)</f>
        <v>#N/A</v>
      </c>
      <c r="CC7" s="77" t="e">
        <f>HLOOKUP(AC$4,'2020 Non-Cash Comp'!$5:$81,(3+$A9),FALSE)</f>
        <v>#N/A</v>
      </c>
      <c r="CD7" s="77" t="e">
        <f>HLOOKUP(AD$4,'2020 Non-Cash Comp'!$5:$81,(3+$A9),FALSE)</f>
        <v>#N/A</v>
      </c>
      <c r="CE7" s="77" t="e">
        <f>HLOOKUP(AE$4,'2020 Non-Cash Comp'!$5:$81,(3+$A9),FALSE)</f>
        <v>#N/A</v>
      </c>
      <c r="CF7" s="77" t="e">
        <f>HLOOKUP(AF$4,'2020 Non-Cash Comp'!$5:$81,(3+$A9),FALSE)</f>
        <v>#N/A</v>
      </c>
      <c r="CG7" s="77" t="e">
        <f>HLOOKUP(AG$4,'2020 Non-Cash Comp'!$5:$81,(3+$A9),FALSE)</f>
        <v>#N/A</v>
      </c>
    </row>
    <row r="8" spans="1:85" x14ac:dyDescent="0.25">
      <c r="A8">
        <f t="shared" ref="A8:A71" si="32">A7+1</f>
        <v>2</v>
      </c>
      <c r="B8" s="74" t="str">
        <f>IF('2020 Non-Cash Comp'!B11&lt;&gt;0,'2020 Non-Cash Comp'!B11,"")</f>
        <v/>
      </c>
      <c r="C8" s="91" t="e">
        <f>SUMPRODUCT(($J$1:$AG$1&lt;=Input!$A$10)*J8:AG8)</f>
        <v>#N/A</v>
      </c>
      <c r="D8" s="91" t="e">
        <f>SUMPRODUCT(($AJ$1:$BG$1&lt;=Input!$A$10)*AJ8:BG8)</f>
        <v>#N/A</v>
      </c>
      <c r="E8" s="91" t="e">
        <f>SUMPRODUCT(($BJ$1:$CG$1&lt;=Input!$A$10)*BJ8:CG8)</f>
        <v>#N/A</v>
      </c>
      <c r="F8" s="91" t="e">
        <f t="shared" si="29"/>
        <v>#N/A</v>
      </c>
      <c r="G8" s="91" t="e">
        <f t="shared" si="30"/>
        <v>#N/A</v>
      </c>
      <c r="H8" s="91" t="e">
        <f t="shared" si="31"/>
        <v>#N/A</v>
      </c>
      <c r="J8" s="77" t="e">
        <f>HLOOKUP(J$4,'2020 Non-Cash Comp'!$7:$81,(3+$A8),FALSE)</f>
        <v>#N/A</v>
      </c>
      <c r="K8" s="77" t="e">
        <f>HLOOKUP(K$4,'2020 Non-Cash Comp'!$7:$81,(3+$A8),FALSE)</f>
        <v>#N/A</v>
      </c>
      <c r="L8" s="77" t="e">
        <f>HLOOKUP(L$4,'2020 Non-Cash Comp'!$7:$81,(3+$A8),FALSE)</f>
        <v>#N/A</v>
      </c>
      <c r="M8" s="77" t="e">
        <f>HLOOKUP(M$4,'2020 Non-Cash Comp'!$7:$81,(3+$A8),FALSE)</f>
        <v>#N/A</v>
      </c>
      <c r="N8" s="77" t="e">
        <f>HLOOKUP(N$4,'2020 Non-Cash Comp'!$7:$81,(3+$A8),FALSE)</f>
        <v>#N/A</v>
      </c>
      <c r="O8" s="77" t="e">
        <f>HLOOKUP(O$4,'2020 Non-Cash Comp'!$7:$81,(3+$A8),FALSE)</f>
        <v>#N/A</v>
      </c>
      <c r="P8" s="77" t="e">
        <f>HLOOKUP(P$4,'2020 Non-Cash Comp'!$7:$81,(3+$A8),FALSE)</f>
        <v>#N/A</v>
      </c>
      <c r="Q8" s="77" t="e">
        <f>HLOOKUP(Q$4,'2020 Non-Cash Comp'!$7:$81,(3+$A8),FALSE)</f>
        <v>#N/A</v>
      </c>
      <c r="R8" s="77" t="e">
        <f>HLOOKUP(R$4,'2020 Non-Cash Comp'!$7:$81,(3+$A8),FALSE)</f>
        <v>#N/A</v>
      </c>
      <c r="S8" s="77" t="e">
        <f>HLOOKUP(S$4,'2020 Non-Cash Comp'!$7:$81,(3+$A8),FALSE)</f>
        <v>#N/A</v>
      </c>
      <c r="T8" s="77" t="e">
        <f>HLOOKUP(T$4,'2020 Non-Cash Comp'!$7:$81,(3+$A8),FALSE)</f>
        <v>#N/A</v>
      </c>
      <c r="U8" s="77" t="e">
        <f>HLOOKUP(U$4,'2020 Non-Cash Comp'!$7:$81,(3+$A8),FALSE)</f>
        <v>#N/A</v>
      </c>
      <c r="V8" s="77" t="e">
        <f>HLOOKUP(V$4,'2020 Non-Cash Comp'!$7:$81,(3+$A8),FALSE)</f>
        <v>#N/A</v>
      </c>
      <c r="W8" s="77" t="e">
        <f>HLOOKUP(W$4,'2020 Non-Cash Comp'!$7:$81,(3+$A8),FALSE)</f>
        <v>#N/A</v>
      </c>
      <c r="X8" s="77" t="e">
        <f>HLOOKUP(X$4,'2020 Non-Cash Comp'!$7:$81,(3+$A8),FALSE)</f>
        <v>#N/A</v>
      </c>
      <c r="Y8" s="77" t="e">
        <f>HLOOKUP(Y$4,'2020 Non-Cash Comp'!$7:$81,(3+$A8),FALSE)</f>
        <v>#N/A</v>
      </c>
      <c r="Z8" s="77" t="e">
        <f>HLOOKUP(Z$4,'2020 Non-Cash Comp'!$7:$81,(3+$A8),FALSE)</f>
        <v>#N/A</v>
      </c>
      <c r="AA8" s="77" t="e">
        <f>HLOOKUP(AA$4,'2020 Non-Cash Comp'!$7:$81,(3+$A8),FALSE)</f>
        <v>#N/A</v>
      </c>
      <c r="AB8" s="77" t="e">
        <f>HLOOKUP(AB$4,'2020 Non-Cash Comp'!$7:$81,(3+$A8),FALSE)</f>
        <v>#N/A</v>
      </c>
      <c r="AC8" s="77" t="e">
        <f>HLOOKUP(AC$4,'2020 Non-Cash Comp'!$7:$81,(3+$A8),FALSE)</f>
        <v>#N/A</v>
      </c>
      <c r="AD8" s="77" t="e">
        <f>HLOOKUP(AD$4,'2020 Non-Cash Comp'!$7:$81,(3+$A8),FALSE)</f>
        <v>#N/A</v>
      </c>
      <c r="AE8" s="77" t="e">
        <f>HLOOKUP(AE$4,'2020 Non-Cash Comp'!$7:$81,(3+$A8),FALSE)</f>
        <v>#N/A</v>
      </c>
      <c r="AF8" s="77" t="e">
        <f>HLOOKUP(AF$4,'2020 Non-Cash Comp'!$7:$81,(3+$A8),FALSE)</f>
        <v>#N/A</v>
      </c>
      <c r="AG8" s="77" t="e">
        <f>HLOOKUP(AG$4,'2020 Non-Cash Comp'!$7:$81,(3+$A8),FALSE)</f>
        <v>#N/A</v>
      </c>
      <c r="AJ8" s="77" t="e">
        <f>HLOOKUP(J$4,'2020 Non-Cash Comp'!$6:$81,(3+$A9),FALSE)</f>
        <v>#N/A</v>
      </c>
      <c r="AK8" s="77" t="e">
        <f>HLOOKUP(K$4,'2020 Non-Cash Comp'!$6:$81,(3+$A9),FALSE)</f>
        <v>#N/A</v>
      </c>
      <c r="AL8" s="77" t="e">
        <f>HLOOKUP(L$4,'2020 Non-Cash Comp'!$6:$81,(3+$A9),FALSE)</f>
        <v>#N/A</v>
      </c>
      <c r="AM8" s="77" t="e">
        <f>HLOOKUP(M$4,'2020 Non-Cash Comp'!$6:$81,(3+$A9),FALSE)</f>
        <v>#N/A</v>
      </c>
      <c r="AN8" s="77" t="e">
        <f>HLOOKUP(N$4,'2020 Non-Cash Comp'!$6:$81,(3+$A9),FALSE)</f>
        <v>#N/A</v>
      </c>
      <c r="AO8" s="77" t="e">
        <f>HLOOKUP(O$4,'2020 Non-Cash Comp'!$6:$81,(3+$A9),FALSE)</f>
        <v>#N/A</v>
      </c>
      <c r="AP8" s="77" t="e">
        <f>HLOOKUP(P$4,'2020 Non-Cash Comp'!$6:$81,(3+$A9),FALSE)</f>
        <v>#N/A</v>
      </c>
      <c r="AQ8" s="77" t="e">
        <f>HLOOKUP(Q$4,'2020 Non-Cash Comp'!$6:$81,(3+$A9),FALSE)</f>
        <v>#N/A</v>
      </c>
      <c r="AR8" s="77" t="e">
        <f>HLOOKUP(R$4,'2020 Non-Cash Comp'!$6:$81,(3+$A9),FALSE)</f>
        <v>#N/A</v>
      </c>
      <c r="AS8" s="77" t="e">
        <f>HLOOKUP(S$4,'2020 Non-Cash Comp'!$6:$81,(3+$A9),FALSE)</f>
        <v>#N/A</v>
      </c>
      <c r="AT8" s="77" t="e">
        <f>HLOOKUP(T$4,'2020 Non-Cash Comp'!$6:$81,(3+$A9),FALSE)</f>
        <v>#N/A</v>
      </c>
      <c r="AU8" s="77" t="e">
        <f>HLOOKUP(U$4,'2020 Non-Cash Comp'!$6:$81,(3+$A9),FALSE)</f>
        <v>#N/A</v>
      </c>
      <c r="AV8" s="77" t="e">
        <f>HLOOKUP(V$4,'2020 Non-Cash Comp'!$6:$81,(3+$A9),FALSE)</f>
        <v>#N/A</v>
      </c>
      <c r="AW8" s="77" t="e">
        <f>HLOOKUP(W$4,'2020 Non-Cash Comp'!$6:$81,(3+$A9),FALSE)</f>
        <v>#N/A</v>
      </c>
      <c r="AX8" s="77" t="e">
        <f>HLOOKUP(X$4,'2020 Non-Cash Comp'!$6:$81,(3+$A9),FALSE)</f>
        <v>#N/A</v>
      </c>
      <c r="AY8" s="77" t="e">
        <f>HLOOKUP(Y$4,'2020 Non-Cash Comp'!$6:$81,(3+$A9),FALSE)</f>
        <v>#N/A</v>
      </c>
      <c r="AZ8" s="77" t="e">
        <f>HLOOKUP(Z$4,'2020 Non-Cash Comp'!$6:$81,(3+$A9),FALSE)</f>
        <v>#N/A</v>
      </c>
      <c r="BA8" s="77" t="e">
        <f>HLOOKUP(AA$4,'2020 Non-Cash Comp'!$6:$81,(3+$A9),FALSE)</f>
        <v>#N/A</v>
      </c>
      <c r="BB8" s="77" t="e">
        <f>HLOOKUP(AB$4,'2020 Non-Cash Comp'!$6:$81,(3+$A9),FALSE)</f>
        <v>#N/A</v>
      </c>
      <c r="BC8" s="77" t="e">
        <f>HLOOKUP(AC$4,'2020 Non-Cash Comp'!$6:$81,(3+$A9),FALSE)</f>
        <v>#N/A</v>
      </c>
      <c r="BD8" s="77" t="e">
        <f>HLOOKUP(AD$4,'2020 Non-Cash Comp'!$6:$81,(3+$A9),FALSE)</f>
        <v>#N/A</v>
      </c>
      <c r="BE8" s="77" t="e">
        <f>HLOOKUP(AE$4,'2020 Non-Cash Comp'!$6:$81,(3+$A9),FALSE)</f>
        <v>#N/A</v>
      </c>
      <c r="BF8" s="77" t="e">
        <f>HLOOKUP(AF$4,'2020 Non-Cash Comp'!$6:$81,(3+$A9),FALSE)</f>
        <v>#N/A</v>
      </c>
      <c r="BG8" s="77" t="e">
        <f>HLOOKUP(AG$4,'2020 Non-Cash Comp'!$6:$81,(3+$A9),FALSE)</f>
        <v>#N/A</v>
      </c>
      <c r="BJ8" s="77" t="e">
        <f>HLOOKUP(J$4,'2020 Non-Cash Comp'!$5:$81,(3+$A10),FALSE)</f>
        <v>#N/A</v>
      </c>
      <c r="BK8" s="77" t="e">
        <f>HLOOKUP(K$4,'2020 Non-Cash Comp'!$5:$81,(3+$A10),FALSE)</f>
        <v>#N/A</v>
      </c>
      <c r="BL8" s="77" t="e">
        <f>HLOOKUP(L$4,'2020 Non-Cash Comp'!$5:$81,(3+$A10),FALSE)</f>
        <v>#N/A</v>
      </c>
      <c r="BM8" s="77" t="e">
        <f>HLOOKUP(M$4,'2020 Non-Cash Comp'!$5:$81,(3+$A10),FALSE)</f>
        <v>#N/A</v>
      </c>
      <c r="BN8" s="77" t="e">
        <f>HLOOKUP(N$4,'2020 Non-Cash Comp'!$5:$81,(3+$A10),FALSE)</f>
        <v>#N/A</v>
      </c>
      <c r="BO8" s="77" t="e">
        <f>HLOOKUP(O$4,'2020 Non-Cash Comp'!$5:$81,(3+$A10),FALSE)</f>
        <v>#N/A</v>
      </c>
      <c r="BP8" s="77" t="e">
        <f>HLOOKUP(P$4,'2020 Non-Cash Comp'!$5:$81,(3+$A10),FALSE)</f>
        <v>#N/A</v>
      </c>
      <c r="BQ8" s="77" t="e">
        <f>HLOOKUP(Q$4,'2020 Non-Cash Comp'!$5:$81,(3+$A10),FALSE)</f>
        <v>#N/A</v>
      </c>
      <c r="BR8" s="77" t="e">
        <f>HLOOKUP(R$4,'2020 Non-Cash Comp'!$5:$81,(3+$A10),FALSE)</f>
        <v>#N/A</v>
      </c>
      <c r="BS8" s="77" t="e">
        <f>HLOOKUP(S$4,'2020 Non-Cash Comp'!$5:$81,(3+$A10),FALSE)</f>
        <v>#N/A</v>
      </c>
      <c r="BT8" s="77" t="e">
        <f>HLOOKUP(T$4,'2020 Non-Cash Comp'!$5:$81,(3+$A10),FALSE)</f>
        <v>#N/A</v>
      </c>
      <c r="BU8" s="77" t="e">
        <f>HLOOKUP(U$4,'2020 Non-Cash Comp'!$5:$81,(3+$A10),FALSE)</f>
        <v>#N/A</v>
      </c>
      <c r="BV8" s="77" t="e">
        <f>HLOOKUP(V$4,'2020 Non-Cash Comp'!$5:$81,(3+$A10),FALSE)</f>
        <v>#N/A</v>
      </c>
      <c r="BW8" s="77" t="e">
        <f>HLOOKUP(W$4,'2020 Non-Cash Comp'!$5:$81,(3+$A10),FALSE)</f>
        <v>#N/A</v>
      </c>
      <c r="BX8" s="77" t="e">
        <f>HLOOKUP(X$4,'2020 Non-Cash Comp'!$5:$81,(3+$A10),FALSE)</f>
        <v>#N/A</v>
      </c>
      <c r="BY8" s="77" t="e">
        <f>HLOOKUP(Y$4,'2020 Non-Cash Comp'!$5:$81,(3+$A10),FALSE)</f>
        <v>#N/A</v>
      </c>
      <c r="BZ8" s="77" t="e">
        <f>HLOOKUP(Z$4,'2020 Non-Cash Comp'!$5:$81,(3+$A10),FALSE)</f>
        <v>#N/A</v>
      </c>
      <c r="CA8" s="77" t="e">
        <f>HLOOKUP(AA$4,'2020 Non-Cash Comp'!$5:$81,(3+$A10),FALSE)</f>
        <v>#N/A</v>
      </c>
      <c r="CB8" s="77" t="e">
        <f>HLOOKUP(AB$4,'2020 Non-Cash Comp'!$5:$81,(3+$A10),FALSE)</f>
        <v>#N/A</v>
      </c>
      <c r="CC8" s="77" t="e">
        <f>HLOOKUP(AC$4,'2020 Non-Cash Comp'!$5:$81,(3+$A10),FALSE)</f>
        <v>#N/A</v>
      </c>
      <c r="CD8" s="77" t="e">
        <f>HLOOKUP(AD$4,'2020 Non-Cash Comp'!$5:$81,(3+$A10),FALSE)</f>
        <v>#N/A</v>
      </c>
      <c r="CE8" s="77" t="e">
        <f>HLOOKUP(AE$4,'2020 Non-Cash Comp'!$5:$81,(3+$A10),FALSE)</f>
        <v>#N/A</v>
      </c>
      <c r="CF8" s="77" t="e">
        <f>HLOOKUP(AF$4,'2020 Non-Cash Comp'!$5:$81,(3+$A10),FALSE)</f>
        <v>#N/A</v>
      </c>
      <c r="CG8" s="77" t="e">
        <f>HLOOKUP(AG$4,'2020 Non-Cash Comp'!$5:$81,(3+$A10),FALSE)</f>
        <v>#N/A</v>
      </c>
    </row>
    <row r="9" spans="1:85" x14ac:dyDescent="0.25">
      <c r="A9">
        <f t="shared" si="32"/>
        <v>3</v>
      </c>
      <c r="B9" s="74" t="str">
        <f>IF('2020 Non-Cash Comp'!B12&lt;&gt;0,'2020 Non-Cash Comp'!B12,"")</f>
        <v>Employee 1</v>
      </c>
      <c r="C9" s="91" t="e">
        <f>SUMPRODUCT(($J$1:$AG$1&lt;=Input!$A$10)*J9:AG9)</f>
        <v>#N/A</v>
      </c>
      <c r="D9" s="91" t="e">
        <f>SUMPRODUCT(($AJ$1:$BG$1&lt;=Input!$A$10)*AJ9:BG9)</f>
        <v>#N/A</v>
      </c>
      <c r="E9" s="91" t="e">
        <f>SUMPRODUCT(($BJ$1:$CG$1&lt;=Input!$A$10)*BJ9:CG9)</f>
        <v>#N/A</v>
      </c>
      <c r="F9" s="91" t="e">
        <f t="shared" si="29"/>
        <v>#N/A</v>
      </c>
      <c r="G9" s="91" t="e">
        <f t="shared" si="30"/>
        <v>#N/A</v>
      </c>
      <c r="H9" s="91" t="e">
        <f t="shared" si="31"/>
        <v>#N/A</v>
      </c>
      <c r="J9" s="77" t="e">
        <f>HLOOKUP(J$4,'2020 Non-Cash Comp'!$7:$81,(3+$A9),FALSE)</f>
        <v>#N/A</v>
      </c>
      <c r="K9" s="77" t="e">
        <f>HLOOKUP(K$4,'2020 Non-Cash Comp'!$7:$81,(3+$A9),FALSE)</f>
        <v>#N/A</v>
      </c>
      <c r="L9" s="77" t="e">
        <f>HLOOKUP(L$4,'2020 Non-Cash Comp'!$7:$81,(3+$A9),FALSE)</f>
        <v>#N/A</v>
      </c>
      <c r="M9" s="77" t="e">
        <f>HLOOKUP(M$4,'2020 Non-Cash Comp'!$7:$81,(3+$A9),FALSE)</f>
        <v>#N/A</v>
      </c>
      <c r="N9" s="77" t="e">
        <f>HLOOKUP(N$4,'2020 Non-Cash Comp'!$7:$81,(3+$A9),FALSE)</f>
        <v>#N/A</v>
      </c>
      <c r="O9" s="77" t="e">
        <f>HLOOKUP(O$4,'2020 Non-Cash Comp'!$7:$81,(3+$A9),FALSE)</f>
        <v>#N/A</v>
      </c>
      <c r="P9" s="77" t="e">
        <f>HLOOKUP(P$4,'2020 Non-Cash Comp'!$7:$81,(3+$A9),FALSE)</f>
        <v>#N/A</v>
      </c>
      <c r="Q9" s="77" t="e">
        <f>HLOOKUP(Q$4,'2020 Non-Cash Comp'!$7:$81,(3+$A9),FALSE)</f>
        <v>#N/A</v>
      </c>
      <c r="R9" s="77" t="e">
        <f>HLOOKUP(R$4,'2020 Non-Cash Comp'!$7:$81,(3+$A9),FALSE)</f>
        <v>#N/A</v>
      </c>
      <c r="S9" s="77" t="e">
        <f>HLOOKUP(S$4,'2020 Non-Cash Comp'!$7:$81,(3+$A9),FALSE)</f>
        <v>#N/A</v>
      </c>
      <c r="T9" s="77" t="e">
        <f>HLOOKUP(T$4,'2020 Non-Cash Comp'!$7:$81,(3+$A9),FALSE)</f>
        <v>#N/A</v>
      </c>
      <c r="U9" s="77" t="e">
        <f>HLOOKUP(U$4,'2020 Non-Cash Comp'!$7:$81,(3+$A9),FALSE)</f>
        <v>#N/A</v>
      </c>
      <c r="V9" s="77" t="e">
        <f>HLOOKUP(V$4,'2020 Non-Cash Comp'!$7:$81,(3+$A9),FALSE)</f>
        <v>#N/A</v>
      </c>
      <c r="W9" s="77" t="e">
        <f>HLOOKUP(W$4,'2020 Non-Cash Comp'!$7:$81,(3+$A9),FALSE)</f>
        <v>#N/A</v>
      </c>
      <c r="X9" s="77" t="e">
        <f>HLOOKUP(X$4,'2020 Non-Cash Comp'!$7:$81,(3+$A9),FALSE)</f>
        <v>#N/A</v>
      </c>
      <c r="Y9" s="77" t="e">
        <f>HLOOKUP(Y$4,'2020 Non-Cash Comp'!$7:$81,(3+$A9),FALSE)</f>
        <v>#N/A</v>
      </c>
      <c r="Z9" s="77" t="e">
        <f>HLOOKUP(Z$4,'2020 Non-Cash Comp'!$7:$81,(3+$A9),FALSE)</f>
        <v>#N/A</v>
      </c>
      <c r="AA9" s="77" t="e">
        <f>HLOOKUP(AA$4,'2020 Non-Cash Comp'!$7:$81,(3+$A9),FALSE)</f>
        <v>#N/A</v>
      </c>
      <c r="AB9" s="77" t="e">
        <f>HLOOKUP(AB$4,'2020 Non-Cash Comp'!$7:$81,(3+$A9),FALSE)</f>
        <v>#N/A</v>
      </c>
      <c r="AC9" s="77" t="e">
        <f>HLOOKUP(AC$4,'2020 Non-Cash Comp'!$7:$81,(3+$A9),FALSE)</f>
        <v>#N/A</v>
      </c>
      <c r="AD9" s="77" t="e">
        <f>HLOOKUP(AD$4,'2020 Non-Cash Comp'!$7:$81,(3+$A9),FALSE)</f>
        <v>#N/A</v>
      </c>
      <c r="AE9" s="77" t="e">
        <f>HLOOKUP(AE$4,'2020 Non-Cash Comp'!$7:$81,(3+$A9),FALSE)</f>
        <v>#N/A</v>
      </c>
      <c r="AF9" s="77" t="e">
        <f>HLOOKUP(AF$4,'2020 Non-Cash Comp'!$7:$81,(3+$A9),FALSE)</f>
        <v>#N/A</v>
      </c>
      <c r="AG9" s="77" t="e">
        <f>HLOOKUP(AG$4,'2020 Non-Cash Comp'!$7:$81,(3+$A9),FALSE)</f>
        <v>#N/A</v>
      </c>
      <c r="AJ9" s="77" t="e">
        <f>HLOOKUP(J$4,'2020 Non-Cash Comp'!$6:$81,(3+$A10),FALSE)</f>
        <v>#N/A</v>
      </c>
      <c r="AK9" s="77" t="e">
        <f>HLOOKUP(K$4,'2020 Non-Cash Comp'!$6:$81,(3+$A10),FALSE)</f>
        <v>#N/A</v>
      </c>
      <c r="AL9" s="77" t="e">
        <f>HLOOKUP(L$4,'2020 Non-Cash Comp'!$6:$81,(3+$A10),FALSE)</f>
        <v>#N/A</v>
      </c>
      <c r="AM9" s="77" t="e">
        <f>HLOOKUP(M$4,'2020 Non-Cash Comp'!$6:$81,(3+$A10),FALSE)</f>
        <v>#N/A</v>
      </c>
      <c r="AN9" s="77" t="e">
        <f>HLOOKUP(N$4,'2020 Non-Cash Comp'!$6:$81,(3+$A10),FALSE)</f>
        <v>#N/A</v>
      </c>
      <c r="AO9" s="77" t="e">
        <f>HLOOKUP(O$4,'2020 Non-Cash Comp'!$6:$81,(3+$A10),FALSE)</f>
        <v>#N/A</v>
      </c>
      <c r="AP9" s="77" t="e">
        <f>HLOOKUP(P$4,'2020 Non-Cash Comp'!$6:$81,(3+$A10),FALSE)</f>
        <v>#N/A</v>
      </c>
      <c r="AQ9" s="77" t="e">
        <f>HLOOKUP(Q$4,'2020 Non-Cash Comp'!$6:$81,(3+$A10),FALSE)</f>
        <v>#N/A</v>
      </c>
      <c r="AR9" s="77" t="e">
        <f>HLOOKUP(R$4,'2020 Non-Cash Comp'!$6:$81,(3+$A10),FALSE)</f>
        <v>#N/A</v>
      </c>
      <c r="AS9" s="77" t="e">
        <f>HLOOKUP(S$4,'2020 Non-Cash Comp'!$6:$81,(3+$A10),FALSE)</f>
        <v>#N/A</v>
      </c>
      <c r="AT9" s="77" t="e">
        <f>HLOOKUP(T$4,'2020 Non-Cash Comp'!$6:$81,(3+$A10),FALSE)</f>
        <v>#N/A</v>
      </c>
      <c r="AU9" s="77" t="e">
        <f>HLOOKUP(U$4,'2020 Non-Cash Comp'!$6:$81,(3+$A10),FALSE)</f>
        <v>#N/A</v>
      </c>
      <c r="AV9" s="77" t="e">
        <f>HLOOKUP(V$4,'2020 Non-Cash Comp'!$6:$81,(3+$A10),FALSE)</f>
        <v>#N/A</v>
      </c>
      <c r="AW9" s="77" t="e">
        <f>HLOOKUP(W$4,'2020 Non-Cash Comp'!$6:$81,(3+$A10),FALSE)</f>
        <v>#N/A</v>
      </c>
      <c r="AX9" s="77" t="e">
        <f>HLOOKUP(X$4,'2020 Non-Cash Comp'!$6:$81,(3+$A10),FALSE)</f>
        <v>#N/A</v>
      </c>
      <c r="AY9" s="77" t="e">
        <f>HLOOKUP(Y$4,'2020 Non-Cash Comp'!$6:$81,(3+$A10),FALSE)</f>
        <v>#N/A</v>
      </c>
      <c r="AZ9" s="77" t="e">
        <f>HLOOKUP(Z$4,'2020 Non-Cash Comp'!$6:$81,(3+$A10),FALSE)</f>
        <v>#N/A</v>
      </c>
      <c r="BA9" s="77" t="e">
        <f>HLOOKUP(AA$4,'2020 Non-Cash Comp'!$6:$81,(3+$A10),FALSE)</f>
        <v>#N/A</v>
      </c>
      <c r="BB9" s="77" t="e">
        <f>HLOOKUP(AB$4,'2020 Non-Cash Comp'!$6:$81,(3+$A10),FALSE)</f>
        <v>#N/A</v>
      </c>
      <c r="BC9" s="77" t="e">
        <f>HLOOKUP(AC$4,'2020 Non-Cash Comp'!$6:$81,(3+$A10),FALSE)</f>
        <v>#N/A</v>
      </c>
      <c r="BD9" s="77" t="e">
        <f>HLOOKUP(AD$4,'2020 Non-Cash Comp'!$6:$81,(3+$A10),FALSE)</f>
        <v>#N/A</v>
      </c>
      <c r="BE9" s="77" t="e">
        <f>HLOOKUP(AE$4,'2020 Non-Cash Comp'!$6:$81,(3+$A10),FALSE)</f>
        <v>#N/A</v>
      </c>
      <c r="BF9" s="77" t="e">
        <f>HLOOKUP(AF$4,'2020 Non-Cash Comp'!$6:$81,(3+$A10),FALSE)</f>
        <v>#N/A</v>
      </c>
      <c r="BG9" s="77" t="e">
        <f>HLOOKUP(AG$4,'2020 Non-Cash Comp'!$6:$81,(3+$A10),FALSE)</f>
        <v>#N/A</v>
      </c>
      <c r="BJ9" s="77" t="e">
        <f>HLOOKUP(J$4,'2020 Non-Cash Comp'!$5:$81,(3+$A11),FALSE)</f>
        <v>#N/A</v>
      </c>
      <c r="BK9" s="77" t="e">
        <f>HLOOKUP(K$4,'2020 Non-Cash Comp'!$5:$81,(3+$A11),FALSE)</f>
        <v>#N/A</v>
      </c>
      <c r="BL9" s="77" t="e">
        <f>HLOOKUP(L$4,'2020 Non-Cash Comp'!$5:$81,(3+$A11),FALSE)</f>
        <v>#N/A</v>
      </c>
      <c r="BM9" s="77" t="e">
        <f>HLOOKUP(M$4,'2020 Non-Cash Comp'!$5:$81,(3+$A11),FALSE)</f>
        <v>#N/A</v>
      </c>
      <c r="BN9" s="77" t="e">
        <f>HLOOKUP(N$4,'2020 Non-Cash Comp'!$5:$81,(3+$A11),FALSE)</f>
        <v>#N/A</v>
      </c>
      <c r="BO9" s="77" t="e">
        <f>HLOOKUP(O$4,'2020 Non-Cash Comp'!$5:$81,(3+$A11),FALSE)</f>
        <v>#N/A</v>
      </c>
      <c r="BP9" s="77" t="e">
        <f>HLOOKUP(P$4,'2020 Non-Cash Comp'!$5:$81,(3+$A11),FALSE)</f>
        <v>#N/A</v>
      </c>
      <c r="BQ9" s="77" t="e">
        <f>HLOOKUP(Q$4,'2020 Non-Cash Comp'!$5:$81,(3+$A11),FALSE)</f>
        <v>#N/A</v>
      </c>
      <c r="BR9" s="77" t="e">
        <f>HLOOKUP(R$4,'2020 Non-Cash Comp'!$5:$81,(3+$A11),FALSE)</f>
        <v>#N/A</v>
      </c>
      <c r="BS9" s="77" t="e">
        <f>HLOOKUP(S$4,'2020 Non-Cash Comp'!$5:$81,(3+$A11),FALSE)</f>
        <v>#N/A</v>
      </c>
      <c r="BT9" s="77" t="e">
        <f>HLOOKUP(T$4,'2020 Non-Cash Comp'!$5:$81,(3+$A11),FALSE)</f>
        <v>#N/A</v>
      </c>
      <c r="BU9" s="77" t="e">
        <f>HLOOKUP(U$4,'2020 Non-Cash Comp'!$5:$81,(3+$A11),FALSE)</f>
        <v>#N/A</v>
      </c>
      <c r="BV9" s="77" t="e">
        <f>HLOOKUP(V$4,'2020 Non-Cash Comp'!$5:$81,(3+$A11),FALSE)</f>
        <v>#N/A</v>
      </c>
      <c r="BW9" s="77" t="e">
        <f>HLOOKUP(W$4,'2020 Non-Cash Comp'!$5:$81,(3+$A11),FALSE)</f>
        <v>#N/A</v>
      </c>
      <c r="BX9" s="77" t="e">
        <f>HLOOKUP(X$4,'2020 Non-Cash Comp'!$5:$81,(3+$A11),FALSE)</f>
        <v>#N/A</v>
      </c>
      <c r="BY9" s="77" t="e">
        <f>HLOOKUP(Y$4,'2020 Non-Cash Comp'!$5:$81,(3+$A11),FALSE)</f>
        <v>#N/A</v>
      </c>
      <c r="BZ9" s="77" t="e">
        <f>HLOOKUP(Z$4,'2020 Non-Cash Comp'!$5:$81,(3+$A11),FALSE)</f>
        <v>#N/A</v>
      </c>
      <c r="CA9" s="77" t="e">
        <f>HLOOKUP(AA$4,'2020 Non-Cash Comp'!$5:$81,(3+$A11),FALSE)</f>
        <v>#N/A</v>
      </c>
      <c r="CB9" s="77" t="e">
        <f>HLOOKUP(AB$4,'2020 Non-Cash Comp'!$5:$81,(3+$A11),FALSE)</f>
        <v>#N/A</v>
      </c>
      <c r="CC9" s="77" t="e">
        <f>HLOOKUP(AC$4,'2020 Non-Cash Comp'!$5:$81,(3+$A11),FALSE)</f>
        <v>#N/A</v>
      </c>
      <c r="CD9" s="77" t="e">
        <f>HLOOKUP(AD$4,'2020 Non-Cash Comp'!$5:$81,(3+$A11),FALSE)</f>
        <v>#N/A</v>
      </c>
      <c r="CE9" s="77" t="e">
        <f>HLOOKUP(AE$4,'2020 Non-Cash Comp'!$5:$81,(3+$A11),FALSE)</f>
        <v>#N/A</v>
      </c>
      <c r="CF9" s="77" t="e">
        <f>HLOOKUP(AF$4,'2020 Non-Cash Comp'!$5:$81,(3+$A11),FALSE)</f>
        <v>#N/A</v>
      </c>
      <c r="CG9" s="77" t="e">
        <f>HLOOKUP(AG$4,'2020 Non-Cash Comp'!$5:$81,(3+$A11),FALSE)</f>
        <v>#N/A</v>
      </c>
    </row>
    <row r="10" spans="1:85" x14ac:dyDescent="0.25">
      <c r="A10">
        <f t="shared" si="32"/>
        <v>4</v>
      </c>
      <c r="B10" s="74" t="str">
        <f>IF('2020 Non-Cash Comp'!B13&lt;&gt;0,'2020 Non-Cash Comp'!B13,"")</f>
        <v/>
      </c>
      <c r="C10" s="91" t="e">
        <f>SUMPRODUCT(($J$1:$AG$1&lt;=Input!$A$10)*J10:AG10)</f>
        <v>#N/A</v>
      </c>
      <c r="D10" s="91" t="e">
        <f>SUMPRODUCT(($AJ$1:$BG$1&lt;=Input!$A$10)*AJ10:BG10)</f>
        <v>#N/A</v>
      </c>
      <c r="E10" s="91" t="e">
        <f>SUMPRODUCT(($BJ$1:$CG$1&lt;=Input!$A$10)*BJ10:CG10)</f>
        <v>#N/A</v>
      </c>
      <c r="F10" s="91" t="e">
        <f t="shared" si="29"/>
        <v>#N/A</v>
      </c>
      <c r="G10" s="91" t="e">
        <f t="shared" si="30"/>
        <v>#N/A</v>
      </c>
      <c r="H10" s="91" t="e">
        <f t="shared" si="31"/>
        <v>#N/A</v>
      </c>
      <c r="J10" s="77" t="e">
        <f>HLOOKUP(J$4,'2020 Non-Cash Comp'!$7:$81,(3+$A10),FALSE)</f>
        <v>#N/A</v>
      </c>
      <c r="K10" s="77" t="e">
        <f>HLOOKUP(K$4,'2020 Non-Cash Comp'!$7:$81,(3+$A10),FALSE)</f>
        <v>#N/A</v>
      </c>
      <c r="L10" s="77" t="e">
        <f>HLOOKUP(L$4,'2020 Non-Cash Comp'!$7:$81,(3+$A10),FALSE)</f>
        <v>#N/A</v>
      </c>
      <c r="M10" s="77" t="e">
        <f>HLOOKUP(M$4,'2020 Non-Cash Comp'!$7:$81,(3+$A10),FALSE)</f>
        <v>#N/A</v>
      </c>
      <c r="N10" s="77" t="e">
        <f>HLOOKUP(N$4,'2020 Non-Cash Comp'!$7:$81,(3+$A10),FALSE)</f>
        <v>#N/A</v>
      </c>
      <c r="O10" s="77" t="e">
        <f>HLOOKUP(O$4,'2020 Non-Cash Comp'!$7:$81,(3+$A10),FALSE)</f>
        <v>#N/A</v>
      </c>
      <c r="P10" s="77" t="e">
        <f>HLOOKUP(P$4,'2020 Non-Cash Comp'!$7:$81,(3+$A10),FALSE)</f>
        <v>#N/A</v>
      </c>
      <c r="Q10" s="77" t="e">
        <f>HLOOKUP(Q$4,'2020 Non-Cash Comp'!$7:$81,(3+$A10),FALSE)</f>
        <v>#N/A</v>
      </c>
      <c r="R10" s="77" t="e">
        <f>HLOOKUP(R$4,'2020 Non-Cash Comp'!$7:$81,(3+$A10),FALSE)</f>
        <v>#N/A</v>
      </c>
      <c r="S10" s="77" t="e">
        <f>HLOOKUP(S$4,'2020 Non-Cash Comp'!$7:$81,(3+$A10),FALSE)</f>
        <v>#N/A</v>
      </c>
      <c r="T10" s="77" t="e">
        <f>HLOOKUP(T$4,'2020 Non-Cash Comp'!$7:$81,(3+$A10),FALSE)</f>
        <v>#N/A</v>
      </c>
      <c r="U10" s="77" t="e">
        <f>HLOOKUP(U$4,'2020 Non-Cash Comp'!$7:$81,(3+$A10),FALSE)</f>
        <v>#N/A</v>
      </c>
      <c r="V10" s="77" t="e">
        <f>HLOOKUP(V$4,'2020 Non-Cash Comp'!$7:$81,(3+$A10),FALSE)</f>
        <v>#N/A</v>
      </c>
      <c r="W10" s="77" t="e">
        <f>HLOOKUP(W$4,'2020 Non-Cash Comp'!$7:$81,(3+$A10),FALSE)</f>
        <v>#N/A</v>
      </c>
      <c r="X10" s="77" t="e">
        <f>HLOOKUP(X$4,'2020 Non-Cash Comp'!$7:$81,(3+$A10),FALSE)</f>
        <v>#N/A</v>
      </c>
      <c r="Y10" s="77" t="e">
        <f>HLOOKUP(Y$4,'2020 Non-Cash Comp'!$7:$81,(3+$A10),FALSE)</f>
        <v>#N/A</v>
      </c>
      <c r="Z10" s="77" t="e">
        <f>HLOOKUP(Z$4,'2020 Non-Cash Comp'!$7:$81,(3+$A10),FALSE)</f>
        <v>#N/A</v>
      </c>
      <c r="AA10" s="77" t="e">
        <f>HLOOKUP(AA$4,'2020 Non-Cash Comp'!$7:$81,(3+$A10),FALSE)</f>
        <v>#N/A</v>
      </c>
      <c r="AB10" s="77" t="e">
        <f>HLOOKUP(AB$4,'2020 Non-Cash Comp'!$7:$81,(3+$A10),FALSE)</f>
        <v>#N/A</v>
      </c>
      <c r="AC10" s="77" t="e">
        <f>HLOOKUP(AC$4,'2020 Non-Cash Comp'!$7:$81,(3+$A10),FALSE)</f>
        <v>#N/A</v>
      </c>
      <c r="AD10" s="77" t="e">
        <f>HLOOKUP(AD$4,'2020 Non-Cash Comp'!$7:$81,(3+$A10),FALSE)</f>
        <v>#N/A</v>
      </c>
      <c r="AE10" s="77" t="e">
        <f>HLOOKUP(AE$4,'2020 Non-Cash Comp'!$7:$81,(3+$A10),FALSE)</f>
        <v>#N/A</v>
      </c>
      <c r="AF10" s="77" t="e">
        <f>HLOOKUP(AF$4,'2020 Non-Cash Comp'!$7:$81,(3+$A10),FALSE)</f>
        <v>#N/A</v>
      </c>
      <c r="AG10" s="77" t="e">
        <f>HLOOKUP(AG$4,'2020 Non-Cash Comp'!$7:$81,(3+$A10),FALSE)</f>
        <v>#N/A</v>
      </c>
      <c r="AJ10" s="77" t="e">
        <f>HLOOKUP(J$4,'2020 Non-Cash Comp'!$6:$81,(3+$A11),FALSE)</f>
        <v>#N/A</v>
      </c>
      <c r="AK10" s="77" t="e">
        <f>HLOOKUP(K$4,'2020 Non-Cash Comp'!$6:$81,(3+$A11),FALSE)</f>
        <v>#N/A</v>
      </c>
      <c r="AL10" s="77" t="e">
        <f>HLOOKUP(L$4,'2020 Non-Cash Comp'!$6:$81,(3+$A11),FALSE)</f>
        <v>#N/A</v>
      </c>
      <c r="AM10" s="77" t="e">
        <f>HLOOKUP(M$4,'2020 Non-Cash Comp'!$6:$81,(3+$A11),FALSE)</f>
        <v>#N/A</v>
      </c>
      <c r="AN10" s="77" t="e">
        <f>HLOOKUP(N$4,'2020 Non-Cash Comp'!$6:$81,(3+$A11),FALSE)</f>
        <v>#N/A</v>
      </c>
      <c r="AO10" s="77" t="e">
        <f>HLOOKUP(O$4,'2020 Non-Cash Comp'!$6:$81,(3+$A11),FALSE)</f>
        <v>#N/A</v>
      </c>
      <c r="AP10" s="77" t="e">
        <f>HLOOKUP(P$4,'2020 Non-Cash Comp'!$6:$81,(3+$A11),FALSE)</f>
        <v>#N/A</v>
      </c>
      <c r="AQ10" s="77" t="e">
        <f>HLOOKUP(Q$4,'2020 Non-Cash Comp'!$6:$81,(3+$A11),FALSE)</f>
        <v>#N/A</v>
      </c>
      <c r="AR10" s="77" t="e">
        <f>HLOOKUP(R$4,'2020 Non-Cash Comp'!$6:$81,(3+$A11),FALSE)</f>
        <v>#N/A</v>
      </c>
      <c r="AS10" s="77" t="e">
        <f>HLOOKUP(S$4,'2020 Non-Cash Comp'!$6:$81,(3+$A11),FALSE)</f>
        <v>#N/A</v>
      </c>
      <c r="AT10" s="77" t="e">
        <f>HLOOKUP(T$4,'2020 Non-Cash Comp'!$6:$81,(3+$A11),FALSE)</f>
        <v>#N/A</v>
      </c>
      <c r="AU10" s="77" t="e">
        <f>HLOOKUP(U$4,'2020 Non-Cash Comp'!$6:$81,(3+$A11),FALSE)</f>
        <v>#N/A</v>
      </c>
      <c r="AV10" s="77" t="e">
        <f>HLOOKUP(V$4,'2020 Non-Cash Comp'!$6:$81,(3+$A11),FALSE)</f>
        <v>#N/A</v>
      </c>
      <c r="AW10" s="77" t="e">
        <f>HLOOKUP(W$4,'2020 Non-Cash Comp'!$6:$81,(3+$A11),FALSE)</f>
        <v>#N/A</v>
      </c>
      <c r="AX10" s="77" t="e">
        <f>HLOOKUP(X$4,'2020 Non-Cash Comp'!$6:$81,(3+$A11),FALSE)</f>
        <v>#N/A</v>
      </c>
      <c r="AY10" s="77" t="e">
        <f>HLOOKUP(Y$4,'2020 Non-Cash Comp'!$6:$81,(3+$A11),FALSE)</f>
        <v>#N/A</v>
      </c>
      <c r="AZ10" s="77" t="e">
        <f>HLOOKUP(Z$4,'2020 Non-Cash Comp'!$6:$81,(3+$A11),FALSE)</f>
        <v>#N/A</v>
      </c>
      <c r="BA10" s="77" t="e">
        <f>HLOOKUP(AA$4,'2020 Non-Cash Comp'!$6:$81,(3+$A11),FALSE)</f>
        <v>#N/A</v>
      </c>
      <c r="BB10" s="77" t="e">
        <f>HLOOKUP(AB$4,'2020 Non-Cash Comp'!$6:$81,(3+$A11),FALSE)</f>
        <v>#N/A</v>
      </c>
      <c r="BC10" s="77" t="e">
        <f>HLOOKUP(AC$4,'2020 Non-Cash Comp'!$6:$81,(3+$A11),FALSE)</f>
        <v>#N/A</v>
      </c>
      <c r="BD10" s="77" t="e">
        <f>HLOOKUP(AD$4,'2020 Non-Cash Comp'!$6:$81,(3+$A11),FALSE)</f>
        <v>#N/A</v>
      </c>
      <c r="BE10" s="77" t="e">
        <f>HLOOKUP(AE$4,'2020 Non-Cash Comp'!$6:$81,(3+$A11),FALSE)</f>
        <v>#N/A</v>
      </c>
      <c r="BF10" s="77" t="e">
        <f>HLOOKUP(AF$4,'2020 Non-Cash Comp'!$6:$81,(3+$A11),FALSE)</f>
        <v>#N/A</v>
      </c>
      <c r="BG10" s="77" t="e">
        <f>HLOOKUP(AG$4,'2020 Non-Cash Comp'!$6:$81,(3+$A11),FALSE)</f>
        <v>#N/A</v>
      </c>
      <c r="BJ10" s="77" t="e">
        <f>HLOOKUP(J$4,'2020 Non-Cash Comp'!$5:$81,(3+$A12),FALSE)</f>
        <v>#N/A</v>
      </c>
      <c r="BK10" s="77" t="e">
        <f>HLOOKUP(K$4,'2020 Non-Cash Comp'!$5:$81,(3+$A12),FALSE)</f>
        <v>#N/A</v>
      </c>
      <c r="BL10" s="77" t="e">
        <f>HLOOKUP(L$4,'2020 Non-Cash Comp'!$5:$81,(3+$A12),FALSE)</f>
        <v>#N/A</v>
      </c>
      <c r="BM10" s="77" t="e">
        <f>HLOOKUP(M$4,'2020 Non-Cash Comp'!$5:$81,(3+$A12),FALSE)</f>
        <v>#N/A</v>
      </c>
      <c r="BN10" s="77" t="e">
        <f>HLOOKUP(N$4,'2020 Non-Cash Comp'!$5:$81,(3+$A12),FALSE)</f>
        <v>#N/A</v>
      </c>
      <c r="BO10" s="77" t="e">
        <f>HLOOKUP(O$4,'2020 Non-Cash Comp'!$5:$81,(3+$A12),FALSE)</f>
        <v>#N/A</v>
      </c>
      <c r="BP10" s="77" t="e">
        <f>HLOOKUP(P$4,'2020 Non-Cash Comp'!$5:$81,(3+$A12),FALSE)</f>
        <v>#N/A</v>
      </c>
      <c r="BQ10" s="77" t="e">
        <f>HLOOKUP(Q$4,'2020 Non-Cash Comp'!$5:$81,(3+$A12),FALSE)</f>
        <v>#N/A</v>
      </c>
      <c r="BR10" s="77" t="e">
        <f>HLOOKUP(R$4,'2020 Non-Cash Comp'!$5:$81,(3+$A12),FALSE)</f>
        <v>#N/A</v>
      </c>
      <c r="BS10" s="77" t="e">
        <f>HLOOKUP(S$4,'2020 Non-Cash Comp'!$5:$81,(3+$A12),FALSE)</f>
        <v>#N/A</v>
      </c>
      <c r="BT10" s="77" t="e">
        <f>HLOOKUP(T$4,'2020 Non-Cash Comp'!$5:$81,(3+$A12),FALSE)</f>
        <v>#N/A</v>
      </c>
      <c r="BU10" s="77" t="e">
        <f>HLOOKUP(U$4,'2020 Non-Cash Comp'!$5:$81,(3+$A12),FALSE)</f>
        <v>#N/A</v>
      </c>
      <c r="BV10" s="77" t="e">
        <f>HLOOKUP(V$4,'2020 Non-Cash Comp'!$5:$81,(3+$A12),FALSE)</f>
        <v>#N/A</v>
      </c>
      <c r="BW10" s="77" t="e">
        <f>HLOOKUP(W$4,'2020 Non-Cash Comp'!$5:$81,(3+$A12),FALSE)</f>
        <v>#N/A</v>
      </c>
      <c r="BX10" s="77" t="e">
        <f>HLOOKUP(X$4,'2020 Non-Cash Comp'!$5:$81,(3+$A12),FALSE)</f>
        <v>#N/A</v>
      </c>
      <c r="BY10" s="77" t="e">
        <f>HLOOKUP(Y$4,'2020 Non-Cash Comp'!$5:$81,(3+$A12),FALSE)</f>
        <v>#N/A</v>
      </c>
      <c r="BZ10" s="77" t="e">
        <f>HLOOKUP(Z$4,'2020 Non-Cash Comp'!$5:$81,(3+$A12),FALSE)</f>
        <v>#N/A</v>
      </c>
      <c r="CA10" s="77" t="e">
        <f>HLOOKUP(AA$4,'2020 Non-Cash Comp'!$5:$81,(3+$A12),FALSE)</f>
        <v>#N/A</v>
      </c>
      <c r="CB10" s="77" t="e">
        <f>HLOOKUP(AB$4,'2020 Non-Cash Comp'!$5:$81,(3+$A12),FALSE)</f>
        <v>#N/A</v>
      </c>
      <c r="CC10" s="77" t="e">
        <f>HLOOKUP(AC$4,'2020 Non-Cash Comp'!$5:$81,(3+$A12),FALSE)</f>
        <v>#N/A</v>
      </c>
      <c r="CD10" s="77" t="e">
        <f>HLOOKUP(AD$4,'2020 Non-Cash Comp'!$5:$81,(3+$A12),FALSE)</f>
        <v>#N/A</v>
      </c>
      <c r="CE10" s="77" t="e">
        <f>HLOOKUP(AE$4,'2020 Non-Cash Comp'!$5:$81,(3+$A12),FALSE)</f>
        <v>#N/A</v>
      </c>
      <c r="CF10" s="77" t="e">
        <f>HLOOKUP(AF$4,'2020 Non-Cash Comp'!$5:$81,(3+$A12),FALSE)</f>
        <v>#N/A</v>
      </c>
      <c r="CG10" s="77" t="e">
        <f>HLOOKUP(AG$4,'2020 Non-Cash Comp'!$5:$81,(3+$A12),FALSE)</f>
        <v>#N/A</v>
      </c>
    </row>
    <row r="11" spans="1:85" x14ac:dyDescent="0.25">
      <c r="A11">
        <f t="shared" si="32"/>
        <v>5</v>
      </c>
      <c r="B11" s="74" t="str">
        <f>IF('2020 Non-Cash Comp'!B14&lt;&gt;0,'2020 Non-Cash Comp'!B14,"")</f>
        <v/>
      </c>
      <c r="C11" s="91" t="e">
        <f>SUMPRODUCT(($J$1:$AG$1&lt;=Input!$A$10)*J11:AG11)</f>
        <v>#N/A</v>
      </c>
      <c r="D11" s="91" t="e">
        <f>SUMPRODUCT(($AJ$1:$BG$1&lt;=Input!$A$10)*AJ11:BG11)</f>
        <v>#N/A</v>
      </c>
      <c r="E11" s="91" t="e">
        <f>SUMPRODUCT(($BJ$1:$CG$1&lt;=Input!$A$10)*BJ11:CG11)</f>
        <v>#N/A</v>
      </c>
      <c r="F11" s="91" t="e">
        <f t="shared" si="29"/>
        <v>#N/A</v>
      </c>
      <c r="G11" s="91" t="e">
        <f t="shared" si="30"/>
        <v>#N/A</v>
      </c>
      <c r="H11" s="91" t="e">
        <f t="shared" si="31"/>
        <v>#N/A</v>
      </c>
      <c r="J11" s="77" t="e">
        <f>HLOOKUP(J$4,'2020 Non-Cash Comp'!$7:$81,(3+$A11),FALSE)</f>
        <v>#N/A</v>
      </c>
      <c r="K11" s="77" t="e">
        <f>HLOOKUP(K$4,'2020 Non-Cash Comp'!$7:$81,(3+$A11),FALSE)</f>
        <v>#N/A</v>
      </c>
      <c r="L11" s="77" t="e">
        <f>HLOOKUP(L$4,'2020 Non-Cash Comp'!$7:$81,(3+$A11),FALSE)</f>
        <v>#N/A</v>
      </c>
      <c r="M11" s="77" t="e">
        <f>HLOOKUP(M$4,'2020 Non-Cash Comp'!$7:$81,(3+$A11),FALSE)</f>
        <v>#N/A</v>
      </c>
      <c r="N11" s="77" t="e">
        <f>HLOOKUP(N$4,'2020 Non-Cash Comp'!$7:$81,(3+$A11),FALSE)</f>
        <v>#N/A</v>
      </c>
      <c r="O11" s="77" t="e">
        <f>HLOOKUP(O$4,'2020 Non-Cash Comp'!$7:$81,(3+$A11),FALSE)</f>
        <v>#N/A</v>
      </c>
      <c r="P11" s="77" t="e">
        <f>HLOOKUP(P$4,'2020 Non-Cash Comp'!$7:$81,(3+$A11),FALSE)</f>
        <v>#N/A</v>
      </c>
      <c r="Q11" s="77" t="e">
        <f>HLOOKUP(Q$4,'2020 Non-Cash Comp'!$7:$81,(3+$A11),FALSE)</f>
        <v>#N/A</v>
      </c>
      <c r="R11" s="77" t="e">
        <f>HLOOKUP(R$4,'2020 Non-Cash Comp'!$7:$81,(3+$A11),FALSE)</f>
        <v>#N/A</v>
      </c>
      <c r="S11" s="77" t="e">
        <f>HLOOKUP(S$4,'2020 Non-Cash Comp'!$7:$81,(3+$A11),FALSE)</f>
        <v>#N/A</v>
      </c>
      <c r="T11" s="77" t="e">
        <f>HLOOKUP(T$4,'2020 Non-Cash Comp'!$7:$81,(3+$A11),FALSE)</f>
        <v>#N/A</v>
      </c>
      <c r="U11" s="77" t="e">
        <f>HLOOKUP(U$4,'2020 Non-Cash Comp'!$7:$81,(3+$A11),FALSE)</f>
        <v>#N/A</v>
      </c>
      <c r="V11" s="77" t="e">
        <f>HLOOKUP(V$4,'2020 Non-Cash Comp'!$7:$81,(3+$A11),FALSE)</f>
        <v>#N/A</v>
      </c>
      <c r="W11" s="77" t="e">
        <f>HLOOKUP(W$4,'2020 Non-Cash Comp'!$7:$81,(3+$A11),FALSE)</f>
        <v>#N/A</v>
      </c>
      <c r="X11" s="77" t="e">
        <f>HLOOKUP(X$4,'2020 Non-Cash Comp'!$7:$81,(3+$A11),FALSE)</f>
        <v>#N/A</v>
      </c>
      <c r="Y11" s="77" t="e">
        <f>HLOOKUP(Y$4,'2020 Non-Cash Comp'!$7:$81,(3+$A11),FALSE)</f>
        <v>#N/A</v>
      </c>
      <c r="Z11" s="77" t="e">
        <f>HLOOKUP(Z$4,'2020 Non-Cash Comp'!$7:$81,(3+$A11),FALSE)</f>
        <v>#N/A</v>
      </c>
      <c r="AA11" s="77" t="e">
        <f>HLOOKUP(AA$4,'2020 Non-Cash Comp'!$7:$81,(3+$A11),FALSE)</f>
        <v>#N/A</v>
      </c>
      <c r="AB11" s="77" t="e">
        <f>HLOOKUP(AB$4,'2020 Non-Cash Comp'!$7:$81,(3+$A11),FALSE)</f>
        <v>#N/A</v>
      </c>
      <c r="AC11" s="77" t="e">
        <f>HLOOKUP(AC$4,'2020 Non-Cash Comp'!$7:$81,(3+$A11),FALSE)</f>
        <v>#N/A</v>
      </c>
      <c r="AD11" s="77" t="e">
        <f>HLOOKUP(AD$4,'2020 Non-Cash Comp'!$7:$81,(3+$A11),FALSE)</f>
        <v>#N/A</v>
      </c>
      <c r="AE11" s="77" t="e">
        <f>HLOOKUP(AE$4,'2020 Non-Cash Comp'!$7:$81,(3+$A11),FALSE)</f>
        <v>#N/A</v>
      </c>
      <c r="AF11" s="77" t="e">
        <f>HLOOKUP(AF$4,'2020 Non-Cash Comp'!$7:$81,(3+$A11),FALSE)</f>
        <v>#N/A</v>
      </c>
      <c r="AG11" s="77" t="e">
        <f>HLOOKUP(AG$4,'2020 Non-Cash Comp'!$7:$81,(3+$A11),FALSE)</f>
        <v>#N/A</v>
      </c>
      <c r="AJ11" s="77" t="e">
        <f>HLOOKUP(J$4,'2020 Non-Cash Comp'!$6:$81,(3+$A12),FALSE)</f>
        <v>#N/A</v>
      </c>
      <c r="AK11" s="77" t="e">
        <f>HLOOKUP(K$4,'2020 Non-Cash Comp'!$6:$81,(3+$A12),FALSE)</f>
        <v>#N/A</v>
      </c>
      <c r="AL11" s="77" t="e">
        <f>HLOOKUP(L$4,'2020 Non-Cash Comp'!$6:$81,(3+$A12),FALSE)</f>
        <v>#N/A</v>
      </c>
      <c r="AM11" s="77" t="e">
        <f>HLOOKUP(M$4,'2020 Non-Cash Comp'!$6:$81,(3+$A12),FALSE)</f>
        <v>#N/A</v>
      </c>
      <c r="AN11" s="77" t="e">
        <f>HLOOKUP(N$4,'2020 Non-Cash Comp'!$6:$81,(3+$A12),FALSE)</f>
        <v>#N/A</v>
      </c>
      <c r="AO11" s="77" t="e">
        <f>HLOOKUP(O$4,'2020 Non-Cash Comp'!$6:$81,(3+$A12),FALSE)</f>
        <v>#N/A</v>
      </c>
      <c r="AP11" s="77" t="e">
        <f>HLOOKUP(P$4,'2020 Non-Cash Comp'!$6:$81,(3+$A12),FALSE)</f>
        <v>#N/A</v>
      </c>
      <c r="AQ11" s="77" t="e">
        <f>HLOOKUP(Q$4,'2020 Non-Cash Comp'!$6:$81,(3+$A12),FALSE)</f>
        <v>#N/A</v>
      </c>
      <c r="AR11" s="77" t="e">
        <f>HLOOKUP(R$4,'2020 Non-Cash Comp'!$6:$81,(3+$A12),FALSE)</f>
        <v>#N/A</v>
      </c>
      <c r="AS11" s="77" t="e">
        <f>HLOOKUP(S$4,'2020 Non-Cash Comp'!$6:$81,(3+$A12),FALSE)</f>
        <v>#N/A</v>
      </c>
      <c r="AT11" s="77" t="e">
        <f>HLOOKUP(T$4,'2020 Non-Cash Comp'!$6:$81,(3+$A12),FALSE)</f>
        <v>#N/A</v>
      </c>
      <c r="AU11" s="77" t="e">
        <f>HLOOKUP(U$4,'2020 Non-Cash Comp'!$6:$81,(3+$A12),FALSE)</f>
        <v>#N/A</v>
      </c>
      <c r="AV11" s="77" t="e">
        <f>HLOOKUP(V$4,'2020 Non-Cash Comp'!$6:$81,(3+$A12),FALSE)</f>
        <v>#N/A</v>
      </c>
      <c r="AW11" s="77" t="e">
        <f>HLOOKUP(W$4,'2020 Non-Cash Comp'!$6:$81,(3+$A12),FALSE)</f>
        <v>#N/A</v>
      </c>
      <c r="AX11" s="77" t="e">
        <f>HLOOKUP(X$4,'2020 Non-Cash Comp'!$6:$81,(3+$A12),FALSE)</f>
        <v>#N/A</v>
      </c>
      <c r="AY11" s="77" t="e">
        <f>HLOOKUP(Y$4,'2020 Non-Cash Comp'!$6:$81,(3+$A12),FALSE)</f>
        <v>#N/A</v>
      </c>
      <c r="AZ11" s="77" t="e">
        <f>HLOOKUP(Z$4,'2020 Non-Cash Comp'!$6:$81,(3+$A12),FALSE)</f>
        <v>#N/A</v>
      </c>
      <c r="BA11" s="77" t="e">
        <f>HLOOKUP(AA$4,'2020 Non-Cash Comp'!$6:$81,(3+$A12),FALSE)</f>
        <v>#N/A</v>
      </c>
      <c r="BB11" s="77" t="e">
        <f>HLOOKUP(AB$4,'2020 Non-Cash Comp'!$6:$81,(3+$A12),FALSE)</f>
        <v>#N/A</v>
      </c>
      <c r="BC11" s="77" t="e">
        <f>HLOOKUP(AC$4,'2020 Non-Cash Comp'!$6:$81,(3+$A12),FALSE)</f>
        <v>#N/A</v>
      </c>
      <c r="BD11" s="77" t="e">
        <f>HLOOKUP(AD$4,'2020 Non-Cash Comp'!$6:$81,(3+$A12),FALSE)</f>
        <v>#N/A</v>
      </c>
      <c r="BE11" s="77" t="e">
        <f>HLOOKUP(AE$4,'2020 Non-Cash Comp'!$6:$81,(3+$A12),FALSE)</f>
        <v>#N/A</v>
      </c>
      <c r="BF11" s="77" t="e">
        <f>HLOOKUP(AF$4,'2020 Non-Cash Comp'!$6:$81,(3+$A12),FALSE)</f>
        <v>#N/A</v>
      </c>
      <c r="BG11" s="77" t="e">
        <f>HLOOKUP(AG$4,'2020 Non-Cash Comp'!$6:$81,(3+$A12),FALSE)</f>
        <v>#N/A</v>
      </c>
      <c r="BJ11" s="77" t="e">
        <f>HLOOKUP(J$4,'2020 Non-Cash Comp'!$5:$81,(3+$A13),FALSE)</f>
        <v>#N/A</v>
      </c>
      <c r="BK11" s="77" t="e">
        <f>HLOOKUP(K$4,'2020 Non-Cash Comp'!$5:$81,(3+$A13),FALSE)</f>
        <v>#N/A</v>
      </c>
      <c r="BL11" s="77" t="e">
        <f>HLOOKUP(L$4,'2020 Non-Cash Comp'!$5:$81,(3+$A13),FALSE)</f>
        <v>#N/A</v>
      </c>
      <c r="BM11" s="77" t="e">
        <f>HLOOKUP(M$4,'2020 Non-Cash Comp'!$5:$81,(3+$A13),FALSE)</f>
        <v>#N/A</v>
      </c>
      <c r="BN11" s="77" t="e">
        <f>HLOOKUP(N$4,'2020 Non-Cash Comp'!$5:$81,(3+$A13),FALSE)</f>
        <v>#N/A</v>
      </c>
      <c r="BO11" s="77" t="e">
        <f>HLOOKUP(O$4,'2020 Non-Cash Comp'!$5:$81,(3+$A13),FALSE)</f>
        <v>#N/A</v>
      </c>
      <c r="BP11" s="77" t="e">
        <f>HLOOKUP(P$4,'2020 Non-Cash Comp'!$5:$81,(3+$A13),FALSE)</f>
        <v>#N/A</v>
      </c>
      <c r="BQ11" s="77" t="e">
        <f>HLOOKUP(Q$4,'2020 Non-Cash Comp'!$5:$81,(3+$A13),FALSE)</f>
        <v>#N/A</v>
      </c>
      <c r="BR11" s="77" t="e">
        <f>HLOOKUP(R$4,'2020 Non-Cash Comp'!$5:$81,(3+$A13),FALSE)</f>
        <v>#N/A</v>
      </c>
      <c r="BS11" s="77" t="e">
        <f>HLOOKUP(S$4,'2020 Non-Cash Comp'!$5:$81,(3+$A13),FALSE)</f>
        <v>#N/A</v>
      </c>
      <c r="BT11" s="77" t="e">
        <f>HLOOKUP(T$4,'2020 Non-Cash Comp'!$5:$81,(3+$A13),FALSE)</f>
        <v>#N/A</v>
      </c>
      <c r="BU11" s="77" t="e">
        <f>HLOOKUP(U$4,'2020 Non-Cash Comp'!$5:$81,(3+$A13),FALSE)</f>
        <v>#N/A</v>
      </c>
      <c r="BV11" s="77" t="e">
        <f>HLOOKUP(V$4,'2020 Non-Cash Comp'!$5:$81,(3+$A13),FALSE)</f>
        <v>#N/A</v>
      </c>
      <c r="BW11" s="77" t="e">
        <f>HLOOKUP(W$4,'2020 Non-Cash Comp'!$5:$81,(3+$A13),FALSE)</f>
        <v>#N/A</v>
      </c>
      <c r="BX11" s="77" t="e">
        <f>HLOOKUP(X$4,'2020 Non-Cash Comp'!$5:$81,(3+$A13),FALSE)</f>
        <v>#N/A</v>
      </c>
      <c r="BY11" s="77" t="e">
        <f>HLOOKUP(Y$4,'2020 Non-Cash Comp'!$5:$81,(3+$A13),FALSE)</f>
        <v>#N/A</v>
      </c>
      <c r="BZ11" s="77" t="e">
        <f>HLOOKUP(Z$4,'2020 Non-Cash Comp'!$5:$81,(3+$A13),FALSE)</f>
        <v>#N/A</v>
      </c>
      <c r="CA11" s="77" t="e">
        <f>HLOOKUP(AA$4,'2020 Non-Cash Comp'!$5:$81,(3+$A13),FALSE)</f>
        <v>#N/A</v>
      </c>
      <c r="CB11" s="77" t="e">
        <f>HLOOKUP(AB$4,'2020 Non-Cash Comp'!$5:$81,(3+$A13),FALSE)</f>
        <v>#N/A</v>
      </c>
      <c r="CC11" s="77" t="e">
        <f>HLOOKUP(AC$4,'2020 Non-Cash Comp'!$5:$81,(3+$A13),FALSE)</f>
        <v>#N/A</v>
      </c>
      <c r="CD11" s="77" t="e">
        <f>HLOOKUP(AD$4,'2020 Non-Cash Comp'!$5:$81,(3+$A13),FALSE)</f>
        <v>#N/A</v>
      </c>
      <c r="CE11" s="77" t="e">
        <f>HLOOKUP(AE$4,'2020 Non-Cash Comp'!$5:$81,(3+$A13),FALSE)</f>
        <v>#N/A</v>
      </c>
      <c r="CF11" s="77" t="e">
        <f>HLOOKUP(AF$4,'2020 Non-Cash Comp'!$5:$81,(3+$A13),FALSE)</f>
        <v>#N/A</v>
      </c>
      <c r="CG11" s="77" t="e">
        <f>HLOOKUP(AG$4,'2020 Non-Cash Comp'!$5:$81,(3+$A13),FALSE)</f>
        <v>#N/A</v>
      </c>
    </row>
    <row r="12" spans="1:85" x14ac:dyDescent="0.25">
      <c r="A12">
        <f t="shared" si="32"/>
        <v>6</v>
      </c>
      <c r="B12" s="74" t="str">
        <f>IF('2020 Non-Cash Comp'!B15&lt;&gt;0,'2020 Non-Cash Comp'!B15,"")</f>
        <v/>
      </c>
      <c r="C12" s="91" t="e">
        <f>SUMPRODUCT(($J$1:$AG$1&lt;=Input!$A$10)*J12:AG12)</f>
        <v>#N/A</v>
      </c>
      <c r="D12" s="91" t="e">
        <f>SUMPRODUCT(($AJ$1:$BG$1&lt;=Input!$A$10)*AJ12:BG12)</f>
        <v>#N/A</v>
      </c>
      <c r="E12" s="91" t="e">
        <f>SUMPRODUCT(($BJ$1:$CG$1&lt;=Input!$A$10)*BJ12:CG12)</f>
        <v>#N/A</v>
      </c>
      <c r="F12" s="91" t="e">
        <f t="shared" si="29"/>
        <v>#N/A</v>
      </c>
      <c r="G12" s="91" t="e">
        <f t="shared" si="30"/>
        <v>#N/A</v>
      </c>
      <c r="H12" s="91" t="e">
        <f t="shared" si="31"/>
        <v>#N/A</v>
      </c>
      <c r="J12" s="77" t="e">
        <f>HLOOKUP(J$4,'2020 Non-Cash Comp'!$7:$81,(3+$A12),FALSE)</f>
        <v>#N/A</v>
      </c>
      <c r="K12" s="77" t="e">
        <f>HLOOKUP(K$4,'2020 Non-Cash Comp'!$7:$81,(3+$A12),FALSE)</f>
        <v>#N/A</v>
      </c>
      <c r="L12" s="77" t="e">
        <f>HLOOKUP(L$4,'2020 Non-Cash Comp'!$7:$81,(3+$A12),FALSE)</f>
        <v>#N/A</v>
      </c>
      <c r="M12" s="77" t="e">
        <f>HLOOKUP(M$4,'2020 Non-Cash Comp'!$7:$81,(3+$A12),FALSE)</f>
        <v>#N/A</v>
      </c>
      <c r="N12" s="77" t="e">
        <f>HLOOKUP(N$4,'2020 Non-Cash Comp'!$7:$81,(3+$A12),FALSE)</f>
        <v>#N/A</v>
      </c>
      <c r="O12" s="77" t="e">
        <f>HLOOKUP(O$4,'2020 Non-Cash Comp'!$7:$81,(3+$A12),FALSE)</f>
        <v>#N/A</v>
      </c>
      <c r="P12" s="77" t="e">
        <f>HLOOKUP(P$4,'2020 Non-Cash Comp'!$7:$81,(3+$A12),FALSE)</f>
        <v>#N/A</v>
      </c>
      <c r="Q12" s="77" t="e">
        <f>HLOOKUP(Q$4,'2020 Non-Cash Comp'!$7:$81,(3+$A12),FALSE)</f>
        <v>#N/A</v>
      </c>
      <c r="R12" s="77" t="e">
        <f>HLOOKUP(R$4,'2020 Non-Cash Comp'!$7:$81,(3+$A12),FALSE)</f>
        <v>#N/A</v>
      </c>
      <c r="S12" s="77" t="e">
        <f>HLOOKUP(S$4,'2020 Non-Cash Comp'!$7:$81,(3+$A12),FALSE)</f>
        <v>#N/A</v>
      </c>
      <c r="T12" s="77" t="e">
        <f>HLOOKUP(T$4,'2020 Non-Cash Comp'!$7:$81,(3+$A12),FALSE)</f>
        <v>#N/A</v>
      </c>
      <c r="U12" s="77" t="e">
        <f>HLOOKUP(U$4,'2020 Non-Cash Comp'!$7:$81,(3+$A12),FALSE)</f>
        <v>#N/A</v>
      </c>
      <c r="V12" s="77" t="e">
        <f>HLOOKUP(V$4,'2020 Non-Cash Comp'!$7:$81,(3+$A12),FALSE)</f>
        <v>#N/A</v>
      </c>
      <c r="W12" s="77" t="e">
        <f>HLOOKUP(W$4,'2020 Non-Cash Comp'!$7:$81,(3+$A12),FALSE)</f>
        <v>#N/A</v>
      </c>
      <c r="X12" s="77" t="e">
        <f>HLOOKUP(X$4,'2020 Non-Cash Comp'!$7:$81,(3+$A12),FALSE)</f>
        <v>#N/A</v>
      </c>
      <c r="Y12" s="77" t="e">
        <f>HLOOKUP(Y$4,'2020 Non-Cash Comp'!$7:$81,(3+$A12),FALSE)</f>
        <v>#N/A</v>
      </c>
      <c r="Z12" s="77" t="e">
        <f>HLOOKUP(Z$4,'2020 Non-Cash Comp'!$7:$81,(3+$A12),FALSE)</f>
        <v>#N/A</v>
      </c>
      <c r="AA12" s="77" t="e">
        <f>HLOOKUP(AA$4,'2020 Non-Cash Comp'!$7:$81,(3+$A12),FALSE)</f>
        <v>#N/A</v>
      </c>
      <c r="AB12" s="77" t="e">
        <f>HLOOKUP(AB$4,'2020 Non-Cash Comp'!$7:$81,(3+$A12),FALSE)</f>
        <v>#N/A</v>
      </c>
      <c r="AC12" s="77" t="e">
        <f>HLOOKUP(AC$4,'2020 Non-Cash Comp'!$7:$81,(3+$A12),FALSE)</f>
        <v>#N/A</v>
      </c>
      <c r="AD12" s="77" t="e">
        <f>HLOOKUP(AD$4,'2020 Non-Cash Comp'!$7:$81,(3+$A12),FALSE)</f>
        <v>#N/A</v>
      </c>
      <c r="AE12" s="77" t="e">
        <f>HLOOKUP(AE$4,'2020 Non-Cash Comp'!$7:$81,(3+$A12),FALSE)</f>
        <v>#N/A</v>
      </c>
      <c r="AF12" s="77" t="e">
        <f>HLOOKUP(AF$4,'2020 Non-Cash Comp'!$7:$81,(3+$A12),FALSE)</f>
        <v>#N/A</v>
      </c>
      <c r="AG12" s="77" t="e">
        <f>HLOOKUP(AG$4,'2020 Non-Cash Comp'!$7:$81,(3+$A12),FALSE)</f>
        <v>#N/A</v>
      </c>
      <c r="AJ12" s="77" t="e">
        <f>HLOOKUP(J$4,'2020 Non-Cash Comp'!$6:$81,(3+$A13),FALSE)</f>
        <v>#N/A</v>
      </c>
      <c r="AK12" s="77" t="e">
        <f>HLOOKUP(K$4,'2020 Non-Cash Comp'!$6:$81,(3+$A13),FALSE)</f>
        <v>#N/A</v>
      </c>
      <c r="AL12" s="77" t="e">
        <f>HLOOKUP(L$4,'2020 Non-Cash Comp'!$6:$81,(3+$A13),FALSE)</f>
        <v>#N/A</v>
      </c>
      <c r="AM12" s="77" t="e">
        <f>HLOOKUP(M$4,'2020 Non-Cash Comp'!$6:$81,(3+$A13),FALSE)</f>
        <v>#N/A</v>
      </c>
      <c r="AN12" s="77" t="e">
        <f>HLOOKUP(N$4,'2020 Non-Cash Comp'!$6:$81,(3+$A13),FALSE)</f>
        <v>#N/A</v>
      </c>
      <c r="AO12" s="77" t="e">
        <f>HLOOKUP(O$4,'2020 Non-Cash Comp'!$6:$81,(3+$A13),FALSE)</f>
        <v>#N/A</v>
      </c>
      <c r="AP12" s="77" t="e">
        <f>HLOOKUP(P$4,'2020 Non-Cash Comp'!$6:$81,(3+$A13),FALSE)</f>
        <v>#N/A</v>
      </c>
      <c r="AQ12" s="77" t="e">
        <f>HLOOKUP(Q$4,'2020 Non-Cash Comp'!$6:$81,(3+$A13),FALSE)</f>
        <v>#N/A</v>
      </c>
      <c r="AR12" s="77" t="e">
        <f>HLOOKUP(R$4,'2020 Non-Cash Comp'!$6:$81,(3+$A13),FALSE)</f>
        <v>#N/A</v>
      </c>
      <c r="AS12" s="77" t="e">
        <f>HLOOKUP(S$4,'2020 Non-Cash Comp'!$6:$81,(3+$A13),FALSE)</f>
        <v>#N/A</v>
      </c>
      <c r="AT12" s="77" t="e">
        <f>HLOOKUP(T$4,'2020 Non-Cash Comp'!$6:$81,(3+$A13),FALSE)</f>
        <v>#N/A</v>
      </c>
      <c r="AU12" s="77" t="e">
        <f>HLOOKUP(U$4,'2020 Non-Cash Comp'!$6:$81,(3+$A13),FALSE)</f>
        <v>#N/A</v>
      </c>
      <c r="AV12" s="77" t="e">
        <f>HLOOKUP(V$4,'2020 Non-Cash Comp'!$6:$81,(3+$A13),FALSE)</f>
        <v>#N/A</v>
      </c>
      <c r="AW12" s="77" t="e">
        <f>HLOOKUP(W$4,'2020 Non-Cash Comp'!$6:$81,(3+$A13),FALSE)</f>
        <v>#N/A</v>
      </c>
      <c r="AX12" s="77" t="e">
        <f>HLOOKUP(X$4,'2020 Non-Cash Comp'!$6:$81,(3+$A13),FALSE)</f>
        <v>#N/A</v>
      </c>
      <c r="AY12" s="77" t="e">
        <f>HLOOKUP(Y$4,'2020 Non-Cash Comp'!$6:$81,(3+$A13),FALSE)</f>
        <v>#N/A</v>
      </c>
      <c r="AZ12" s="77" t="e">
        <f>HLOOKUP(Z$4,'2020 Non-Cash Comp'!$6:$81,(3+$A13),FALSE)</f>
        <v>#N/A</v>
      </c>
      <c r="BA12" s="77" t="e">
        <f>HLOOKUP(AA$4,'2020 Non-Cash Comp'!$6:$81,(3+$A13),FALSE)</f>
        <v>#N/A</v>
      </c>
      <c r="BB12" s="77" t="e">
        <f>HLOOKUP(AB$4,'2020 Non-Cash Comp'!$6:$81,(3+$A13),FALSE)</f>
        <v>#N/A</v>
      </c>
      <c r="BC12" s="77" t="e">
        <f>HLOOKUP(AC$4,'2020 Non-Cash Comp'!$6:$81,(3+$A13),FALSE)</f>
        <v>#N/A</v>
      </c>
      <c r="BD12" s="77" t="e">
        <f>HLOOKUP(AD$4,'2020 Non-Cash Comp'!$6:$81,(3+$A13),FALSE)</f>
        <v>#N/A</v>
      </c>
      <c r="BE12" s="77" t="e">
        <f>HLOOKUP(AE$4,'2020 Non-Cash Comp'!$6:$81,(3+$A13),FALSE)</f>
        <v>#N/A</v>
      </c>
      <c r="BF12" s="77" t="e">
        <f>HLOOKUP(AF$4,'2020 Non-Cash Comp'!$6:$81,(3+$A13),FALSE)</f>
        <v>#N/A</v>
      </c>
      <c r="BG12" s="77" t="e">
        <f>HLOOKUP(AG$4,'2020 Non-Cash Comp'!$6:$81,(3+$A13),FALSE)</f>
        <v>#N/A</v>
      </c>
      <c r="BJ12" s="77" t="e">
        <f>HLOOKUP(J$4,'2020 Non-Cash Comp'!$5:$81,(3+$A14),FALSE)</f>
        <v>#N/A</v>
      </c>
      <c r="BK12" s="77" t="e">
        <f>HLOOKUP(K$4,'2020 Non-Cash Comp'!$5:$81,(3+$A14),FALSE)</f>
        <v>#N/A</v>
      </c>
      <c r="BL12" s="77" t="e">
        <f>HLOOKUP(L$4,'2020 Non-Cash Comp'!$5:$81,(3+$A14),FALSE)</f>
        <v>#N/A</v>
      </c>
      <c r="BM12" s="77" t="e">
        <f>HLOOKUP(M$4,'2020 Non-Cash Comp'!$5:$81,(3+$A14),FALSE)</f>
        <v>#N/A</v>
      </c>
      <c r="BN12" s="77" t="e">
        <f>HLOOKUP(N$4,'2020 Non-Cash Comp'!$5:$81,(3+$A14),FALSE)</f>
        <v>#N/A</v>
      </c>
      <c r="BO12" s="77" t="e">
        <f>HLOOKUP(O$4,'2020 Non-Cash Comp'!$5:$81,(3+$A14),FALSE)</f>
        <v>#N/A</v>
      </c>
      <c r="BP12" s="77" t="e">
        <f>HLOOKUP(P$4,'2020 Non-Cash Comp'!$5:$81,(3+$A14),FALSE)</f>
        <v>#N/A</v>
      </c>
      <c r="BQ12" s="77" t="e">
        <f>HLOOKUP(Q$4,'2020 Non-Cash Comp'!$5:$81,(3+$A14),FALSE)</f>
        <v>#N/A</v>
      </c>
      <c r="BR12" s="77" t="e">
        <f>HLOOKUP(R$4,'2020 Non-Cash Comp'!$5:$81,(3+$A14),FALSE)</f>
        <v>#N/A</v>
      </c>
      <c r="BS12" s="77" t="e">
        <f>HLOOKUP(S$4,'2020 Non-Cash Comp'!$5:$81,(3+$A14),FALSE)</f>
        <v>#N/A</v>
      </c>
      <c r="BT12" s="77" t="e">
        <f>HLOOKUP(T$4,'2020 Non-Cash Comp'!$5:$81,(3+$A14),FALSE)</f>
        <v>#N/A</v>
      </c>
      <c r="BU12" s="77" t="e">
        <f>HLOOKUP(U$4,'2020 Non-Cash Comp'!$5:$81,(3+$A14),FALSE)</f>
        <v>#N/A</v>
      </c>
      <c r="BV12" s="77" t="e">
        <f>HLOOKUP(V$4,'2020 Non-Cash Comp'!$5:$81,(3+$A14),FALSE)</f>
        <v>#N/A</v>
      </c>
      <c r="BW12" s="77" t="e">
        <f>HLOOKUP(W$4,'2020 Non-Cash Comp'!$5:$81,(3+$A14),FALSE)</f>
        <v>#N/A</v>
      </c>
      <c r="BX12" s="77" t="e">
        <f>HLOOKUP(X$4,'2020 Non-Cash Comp'!$5:$81,(3+$A14),FALSE)</f>
        <v>#N/A</v>
      </c>
      <c r="BY12" s="77" t="e">
        <f>HLOOKUP(Y$4,'2020 Non-Cash Comp'!$5:$81,(3+$A14),FALSE)</f>
        <v>#N/A</v>
      </c>
      <c r="BZ12" s="77" t="e">
        <f>HLOOKUP(Z$4,'2020 Non-Cash Comp'!$5:$81,(3+$A14),FALSE)</f>
        <v>#N/A</v>
      </c>
      <c r="CA12" s="77" t="e">
        <f>HLOOKUP(AA$4,'2020 Non-Cash Comp'!$5:$81,(3+$A14),FALSE)</f>
        <v>#N/A</v>
      </c>
      <c r="CB12" s="77" t="e">
        <f>HLOOKUP(AB$4,'2020 Non-Cash Comp'!$5:$81,(3+$A14),FALSE)</f>
        <v>#N/A</v>
      </c>
      <c r="CC12" s="77" t="e">
        <f>HLOOKUP(AC$4,'2020 Non-Cash Comp'!$5:$81,(3+$A14),FALSE)</f>
        <v>#N/A</v>
      </c>
      <c r="CD12" s="77" t="e">
        <f>HLOOKUP(AD$4,'2020 Non-Cash Comp'!$5:$81,(3+$A14),FALSE)</f>
        <v>#N/A</v>
      </c>
      <c r="CE12" s="77" t="e">
        <f>HLOOKUP(AE$4,'2020 Non-Cash Comp'!$5:$81,(3+$A14),FALSE)</f>
        <v>#N/A</v>
      </c>
      <c r="CF12" s="77" t="e">
        <f>HLOOKUP(AF$4,'2020 Non-Cash Comp'!$5:$81,(3+$A14),FALSE)</f>
        <v>#N/A</v>
      </c>
      <c r="CG12" s="77" t="e">
        <f>HLOOKUP(AG$4,'2020 Non-Cash Comp'!$5:$81,(3+$A14),FALSE)</f>
        <v>#N/A</v>
      </c>
    </row>
    <row r="13" spans="1:85" x14ac:dyDescent="0.25">
      <c r="A13">
        <f t="shared" si="32"/>
        <v>7</v>
      </c>
      <c r="B13" s="74" t="str">
        <f>IF('2020 Non-Cash Comp'!B16&lt;&gt;0,'2020 Non-Cash Comp'!B16,"")</f>
        <v/>
      </c>
      <c r="C13" s="91" t="e">
        <f>SUMPRODUCT(($J$1:$AG$1&lt;=Input!$A$10)*J13:AG13)</f>
        <v>#N/A</v>
      </c>
      <c r="D13" s="91" t="e">
        <f>SUMPRODUCT(($AJ$1:$BG$1&lt;=Input!$A$10)*AJ13:BG13)</f>
        <v>#N/A</v>
      </c>
      <c r="E13" s="91" t="e">
        <f>SUMPRODUCT(($BJ$1:$CG$1&lt;=Input!$A$10)*BJ13:CG13)</f>
        <v>#N/A</v>
      </c>
      <c r="F13" s="91" t="e">
        <f t="shared" si="29"/>
        <v>#N/A</v>
      </c>
      <c r="G13" s="91" t="e">
        <f t="shared" si="30"/>
        <v>#N/A</v>
      </c>
      <c r="H13" s="91" t="e">
        <f t="shared" si="31"/>
        <v>#N/A</v>
      </c>
      <c r="J13" s="77" t="e">
        <f>HLOOKUP(J$4,'2020 Non-Cash Comp'!$7:$81,(3+$A13),FALSE)</f>
        <v>#N/A</v>
      </c>
      <c r="K13" s="77" t="e">
        <f>HLOOKUP(K$4,'2020 Non-Cash Comp'!$7:$81,(3+$A13),FALSE)</f>
        <v>#N/A</v>
      </c>
      <c r="L13" s="77" t="e">
        <f>HLOOKUP(L$4,'2020 Non-Cash Comp'!$7:$81,(3+$A13),FALSE)</f>
        <v>#N/A</v>
      </c>
      <c r="M13" s="77" t="e">
        <f>HLOOKUP(M$4,'2020 Non-Cash Comp'!$7:$81,(3+$A13),FALSE)</f>
        <v>#N/A</v>
      </c>
      <c r="N13" s="77" t="e">
        <f>HLOOKUP(N$4,'2020 Non-Cash Comp'!$7:$81,(3+$A13),FALSE)</f>
        <v>#N/A</v>
      </c>
      <c r="O13" s="77" t="e">
        <f>HLOOKUP(O$4,'2020 Non-Cash Comp'!$7:$81,(3+$A13),FALSE)</f>
        <v>#N/A</v>
      </c>
      <c r="P13" s="77" t="e">
        <f>HLOOKUP(P$4,'2020 Non-Cash Comp'!$7:$81,(3+$A13),FALSE)</f>
        <v>#N/A</v>
      </c>
      <c r="Q13" s="77" t="e">
        <f>HLOOKUP(Q$4,'2020 Non-Cash Comp'!$7:$81,(3+$A13),FALSE)</f>
        <v>#N/A</v>
      </c>
      <c r="R13" s="77" t="e">
        <f>HLOOKUP(R$4,'2020 Non-Cash Comp'!$7:$81,(3+$A13),FALSE)</f>
        <v>#N/A</v>
      </c>
      <c r="S13" s="77" t="e">
        <f>HLOOKUP(S$4,'2020 Non-Cash Comp'!$7:$81,(3+$A13),FALSE)</f>
        <v>#N/A</v>
      </c>
      <c r="T13" s="77" t="e">
        <f>HLOOKUP(T$4,'2020 Non-Cash Comp'!$7:$81,(3+$A13),FALSE)</f>
        <v>#N/A</v>
      </c>
      <c r="U13" s="77" t="e">
        <f>HLOOKUP(U$4,'2020 Non-Cash Comp'!$7:$81,(3+$A13),FALSE)</f>
        <v>#N/A</v>
      </c>
      <c r="V13" s="77" t="e">
        <f>HLOOKUP(V$4,'2020 Non-Cash Comp'!$7:$81,(3+$A13),FALSE)</f>
        <v>#N/A</v>
      </c>
      <c r="W13" s="77" t="e">
        <f>HLOOKUP(W$4,'2020 Non-Cash Comp'!$7:$81,(3+$A13),FALSE)</f>
        <v>#N/A</v>
      </c>
      <c r="X13" s="77" t="e">
        <f>HLOOKUP(X$4,'2020 Non-Cash Comp'!$7:$81,(3+$A13),FALSE)</f>
        <v>#N/A</v>
      </c>
      <c r="Y13" s="77" t="e">
        <f>HLOOKUP(Y$4,'2020 Non-Cash Comp'!$7:$81,(3+$A13),FALSE)</f>
        <v>#N/A</v>
      </c>
      <c r="Z13" s="77" t="e">
        <f>HLOOKUP(Z$4,'2020 Non-Cash Comp'!$7:$81,(3+$A13),FALSE)</f>
        <v>#N/A</v>
      </c>
      <c r="AA13" s="77" t="e">
        <f>HLOOKUP(AA$4,'2020 Non-Cash Comp'!$7:$81,(3+$A13),FALSE)</f>
        <v>#N/A</v>
      </c>
      <c r="AB13" s="77" t="e">
        <f>HLOOKUP(AB$4,'2020 Non-Cash Comp'!$7:$81,(3+$A13),FALSE)</f>
        <v>#N/A</v>
      </c>
      <c r="AC13" s="77" t="e">
        <f>HLOOKUP(AC$4,'2020 Non-Cash Comp'!$7:$81,(3+$A13),FALSE)</f>
        <v>#N/A</v>
      </c>
      <c r="AD13" s="77" t="e">
        <f>HLOOKUP(AD$4,'2020 Non-Cash Comp'!$7:$81,(3+$A13),FALSE)</f>
        <v>#N/A</v>
      </c>
      <c r="AE13" s="77" t="e">
        <f>HLOOKUP(AE$4,'2020 Non-Cash Comp'!$7:$81,(3+$A13),FALSE)</f>
        <v>#N/A</v>
      </c>
      <c r="AF13" s="77" t="e">
        <f>HLOOKUP(AF$4,'2020 Non-Cash Comp'!$7:$81,(3+$A13),FALSE)</f>
        <v>#N/A</v>
      </c>
      <c r="AG13" s="77" t="e">
        <f>HLOOKUP(AG$4,'2020 Non-Cash Comp'!$7:$81,(3+$A13),FALSE)</f>
        <v>#N/A</v>
      </c>
      <c r="AJ13" s="77" t="e">
        <f>HLOOKUP(J$4,'2020 Non-Cash Comp'!$6:$81,(3+$A14),FALSE)</f>
        <v>#N/A</v>
      </c>
      <c r="AK13" s="77" t="e">
        <f>HLOOKUP(K$4,'2020 Non-Cash Comp'!$6:$81,(3+$A14),FALSE)</f>
        <v>#N/A</v>
      </c>
      <c r="AL13" s="77" t="e">
        <f>HLOOKUP(L$4,'2020 Non-Cash Comp'!$6:$81,(3+$A14),FALSE)</f>
        <v>#N/A</v>
      </c>
      <c r="AM13" s="77" t="e">
        <f>HLOOKUP(M$4,'2020 Non-Cash Comp'!$6:$81,(3+$A14),FALSE)</f>
        <v>#N/A</v>
      </c>
      <c r="AN13" s="77" t="e">
        <f>HLOOKUP(N$4,'2020 Non-Cash Comp'!$6:$81,(3+$A14),FALSE)</f>
        <v>#N/A</v>
      </c>
      <c r="AO13" s="77" t="e">
        <f>HLOOKUP(O$4,'2020 Non-Cash Comp'!$6:$81,(3+$A14),FALSE)</f>
        <v>#N/A</v>
      </c>
      <c r="AP13" s="77" t="e">
        <f>HLOOKUP(P$4,'2020 Non-Cash Comp'!$6:$81,(3+$A14),FALSE)</f>
        <v>#N/A</v>
      </c>
      <c r="AQ13" s="77" t="e">
        <f>HLOOKUP(Q$4,'2020 Non-Cash Comp'!$6:$81,(3+$A14),FALSE)</f>
        <v>#N/A</v>
      </c>
      <c r="AR13" s="77" t="e">
        <f>HLOOKUP(R$4,'2020 Non-Cash Comp'!$6:$81,(3+$A14),FALSE)</f>
        <v>#N/A</v>
      </c>
      <c r="AS13" s="77" t="e">
        <f>HLOOKUP(S$4,'2020 Non-Cash Comp'!$6:$81,(3+$A14),FALSE)</f>
        <v>#N/A</v>
      </c>
      <c r="AT13" s="77" t="e">
        <f>HLOOKUP(T$4,'2020 Non-Cash Comp'!$6:$81,(3+$A14),FALSE)</f>
        <v>#N/A</v>
      </c>
      <c r="AU13" s="77" t="e">
        <f>HLOOKUP(U$4,'2020 Non-Cash Comp'!$6:$81,(3+$A14),FALSE)</f>
        <v>#N/A</v>
      </c>
      <c r="AV13" s="77" t="e">
        <f>HLOOKUP(V$4,'2020 Non-Cash Comp'!$6:$81,(3+$A14),FALSE)</f>
        <v>#N/A</v>
      </c>
      <c r="AW13" s="77" t="e">
        <f>HLOOKUP(W$4,'2020 Non-Cash Comp'!$6:$81,(3+$A14),FALSE)</f>
        <v>#N/A</v>
      </c>
      <c r="AX13" s="77" t="e">
        <f>HLOOKUP(X$4,'2020 Non-Cash Comp'!$6:$81,(3+$A14),FALSE)</f>
        <v>#N/A</v>
      </c>
      <c r="AY13" s="77" t="e">
        <f>HLOOKUP(Y$4,'2020 Non-Cash Comp'!$6:$81,(3+$A14),FALSE)</f>
        <v>#N/A</v>
      </c>
      <c r="AZ13" s="77" t="e">
        <f>HLOOKUP(Z$4,'2020 Non-Cash Comp'!$6:$81,(3+$A14),FALSE)</f>
        <v>#N/A</v>
      </c>
      <c r="BA13" s="77" t="e">
        <f>HLOOKUP(AA$4,'2020 Non-Cash Comp'!$6:$81,(3+$A14),FALSE)</f>
        <v>#N/A</v>
      </c>
      <c r="BB13" s="77" t="e">
        <f>HLOOKUP(AB$4,'2020 Non-Cash Comp'!$6:$81,(3+$A14),FALSE)</f>
        <v>#N/A</v>
      </c>
      <c r="BC13" s="77" t="e">
        <f>HLOOKUP(AC$4,'2020 Non-Cash Comp'!$6:$81,(3+$A14),FALSE)</f>
        <v>#N/A</v>
      </c>
      <c r="BD13" s="77" t="e">
        <f>HLOOKUP(AD$4,'2020 Non-Cash Comp'!$6:$81,(3+$A14),FALSE)</f>
        <v>#N/A</v>
      </c>
      <c r="BE13" s="77" t="e">
        <f>HLOOKUP(AE$4,'2020 Non-Cash Comp'!$6:$81,(3+$A14),FALSE)</f>
        <v>#N/A</v>
      </c>
      <c r="BF13" s="77" t="e">
        <f>HLOOKUP(AF$4,'2020 Non-Cash Comp'!$6:$81,(3+$A14),FALSE)</f>
        <v>#N/A</v>
      </c>
      <c r="BG13" s="77" t="e">
        <f>HLOOKUP(AG$4,'2020 Non-Cash Comp'!$6:$81,(3+$A14),FALSE)</f>
        <v>#N/A</v>
      </c>
      <c r="BJ13" s="77" t="e">
        <f>HLOOKUP(J$4,'2020 Non-Cash Comp'!$5:$81,(3+$A15),FALSE)</f>
        <v>#N/A</v>
      </c>
      <c r="BK13" s="77" t="e">
        <f>HLOOKUP(K$4,'2020 Non-Cash Comp'!$5:$81,(3+$A15),FALSE)</f>
        <v>#N/A</v>
      </c>
      <c r="BL13" s="77" t="e">
        <f>HLOOKUP(L$4,'2020 Non-Cash Comp'!$5:$81,(3+$A15),FALSE)</f>
        <v>#N/A</v>
      </c>
      <c r="BM13" s="77" t="e">
        <f>HLOOKUP(M$4,'2020 Non-Cash Comp'!$5:$81,(3+$A15),FALSE)</f>
        <v>#N/A</v>
      </c>
      <c r="BN13" s="77" t="e">
        <f>HLOOKUP(N$4,'2020 Non-Cash Comp'!$5:$81,(3+$A15),FALSE)</f>
        <v>#N/A</v>
      </c>
      <c r="BO13" s="77" t="e">
        <f>HLOOKUP(O$4,'2020 Non-Cash Comp'!$5:$81,(3+$A15),FALSE)</f>
        <v>#N/A</v>
      </c>
      <c r="BP13" s="77" t="e">
        <f>HLOOKUP(P$4,'2020 Non-Cash Comp'!$5:$81,(3+$A15),FALSE)</f>
        <v>#N/A</v>
      </c>
      <c r="BQ13" s="77" t="e">
        <f>HLOOKUP(Q$4,'2020 Non-Cash Comp'!$5:$81,(3+$A15),FALSE)</f>
        <v>#N/A</v>
      </c>
      <c r="BR13" s="77" t="e">
        <f>HLOOKUP(R$4,'2020 Non-Cash Comp'!$5:$81,(3+$A15),FALSE)</f>
        <v>#N/A</v>
      </c>
      <c r="BS13" s="77" t="e">
        <f>HLOOKUP(S$4,'2020 Non-Cash Comp'!$5:$81,(3+$A15),FALSE)</f>
        <v>#N/A</v>
      </c>
      <c r="BT13" s="77" t="e">
        <f>HLOOKUP(T$4,'2020 Non-Cash Comp'!$5:$81,(3+$A15),FALSE)</f>
        <v>#N/A</v>
      </c>
      <c r="BU13" s="77" t="e">
        <f>HLOOKUP(U$4,'2020 Non-Cash Comp'!$5:$81,(3+$A15),FALSE)</f>
        <v>#N/A</v>
      </c>
      <c r="BV13" s="77" t="e">
        <f>HLOOKUP(V$4,'2020 Non-Cash Comp'!$5:$81,(3+$A15),FALSE)</f>
        <v>#N/A</v>
      </c>
      <c r="BW13" s="77" t="e">
        <f>HLOOKUP(W$4,'2020 Non-Cash Comp'!$5:$81,(3+$A15),FALSE)</f>
        <v>#N/A</v>
      </c>
      <c r="BX13" s="77" t="e">
        <f>HLOOKUP(X$4,'2020 Non-Cash Comp'!$5:$81,(3+$A15),FALSE)</f>
        <v>#N/A</v>
      </c>
      <c r="BY13" s="77" t="e">
        <f>HLOOKUP(Y$4,'2020 Non-Cash Comp'!$5:$81,(3+$A15),FALSE)</f>
        <v>#N/A</v>
      </c>
      <c r="BZ13" s="77" t="e">
        <f>HLOOKUP(Z$4,'2020 Non-Cash Comp'!$5:$81,(3+$A15),FALSE)</f>
        <v>#N/A</v>
      </c>
      <c r="CA13" s="77" t="e">
        <f>HLOOKUP(AA$4,'2020 Non-Cash Comp'!$5:$81,(3+$A15),FALSE)</f>
        <v>#N/A</v>
      </c>
      <c r="CB13" s="77" t="e">
        <f>HLOOKUP(AB$4,'2020 Non-Cash Comp'!$5:$81,(3+$A15),FALSE)</f>
        <v>#N/A</v>
      </c>
      <c r="CC13" s="77" t="e">
        <f>HLOOKUP(AC$4,'2020 Non-Cash Comp'!$5:$81,(3+$A15),FALSE)</f>
        <v>#N/A</v>
      </c>
      <c r="CD13" s="77" t="e">
        <f>HLOOKUP(AD$4,'2020 Non-Cash Comp'!$5:$81,(3+$A15),FALSE)</f>
        <v>#N/A</v>
      </c>
      <c r="CE13" s="77" t="e">
        <f>HLOOKUP(AE$4,'2020 Non-Cash Comp'!$5:$81,(3+$A15),FALSE)</f>
        <v>#N/A</v>
      </c>
      <c r="CF13" s="77" t="e">
        <f>HLOOKUP(AF$4,'2020 Non-Cash Comp'!$5:$81,(3+$A15),FALSE)</f>
        <v>#N/A</v>
      </c>
      <c r="CG13" s="77" t="e">
        <f>HLOOKUP(AG$4,'2020 Non-Cash Comp'!$5:$81,(3+$A15),FALSE)</f>
        <v>#N/A</v>
      </c>
    </row>
    <row r="14" spans="1:85" x14ac:dyDescent="0.25">
      <c r="A14">
        <f t="shared" si="32"/>
        <v>8</v>
      </c>
      <c r="B14" s="74" t="str">
        <f>IF('2020 Non-Cash Comp'!B17&lt;&gt;0,'2020 Non-Cash Comp'!B17,"")</f>
        <v/>
      </c>
      <c r="C14" s="91" t="e">
        <f>SUMPRODUCT(($J$1:$AG$1&lt;=Input!$A$10)*J14:AG14)</f>
        <v>#N/A</v>
      </c>
      <c r="D14" s="91" t="e">
        <f>SUMPRODUCT(($AJ$1:$BG$1&lt;=Input!$A$10)*AJ14:BG14)</f>
        <v>#N/A</v>
      </c>
      <c r="E14" s="91" t="e">
        <f>SUMPRODUCT(($BJ$1:$CG$1&lt;=Input!$A$10)*BJ14:CG14)</f>
        <v>#N/A</v>
      </c>
      <c r="F14" s="91" t="e">
        <f t="shared" si="29"/>
        <v>#N/A</v>
      </c>
      <c r="G14" s="91" t="e">
        <f t="shared" si="30"/>
        <v>#N/A</v>
      </c>
      <c r="H14" s="91" t="e">
        <f t="shared" si="31"/>
        <v>#N/A</v>
      </c>
      <c r="J14" s="77" t="e">
        <f>HLOOKUP(J$4,'2020 Non-Cash Comp'!$7:$81,(3+$A14),FALSE)</f>
        <v>#N/A</v>
      </c>
      <c r="K14" s="77" t="e">
        <f>HLOOKUP(K$4,'2020 Non-Cash Comp'!$7:$81,(3+$A14),FALSE)</f>
        <v>#N/A</v>
      </c>
      <c r="L14" s="77" t="e">
        <f>HLOOKUP(L$4,'2020 Non-Cash Comp'!$7:$81,(3+$A14),FALSE)</f>
        <v>#N/A</v>
      </c>
      <c r="M14" s="77" t="e">
        <f>HLOOKUP(M$4,'2020 Non-Cash Comp'!$7:$81,(3+$A14),FALSE)</f>
        <v>#N/A</v>
      </c>
      <c r="N14" s="77" t="e">
        <f>HLOOKUP(N$4,'2020 Non-Cash Comp'!$7:$81,(3+$A14),FALSE)</f>
        <v>#N/A</v>
      </c>
      <c r="O14" s="77" t="e">
        <f>HLOOKUP(O$4,'2020 Non-Cash Comp'!$7:$81,(3+$A14),FALSE)</f>
        <v>#N/A</v>
      </c>
      <c r="P14" s="77" t="e">
        <f>HLOOKUP(P$4,'2020 Non-Cash Comp'!$7:$81,(3+$A14),FALSE)</f>
        <v>#N/A</v>
      </c>
      <c r="Q14" s="77" t="e">
        <f>HLOOKUP(Q$4,'2020 Non-Cash Comp'!$7:$81,(3+$A14),FALSE)</f>
        <v>#N/A</v>
      </c>
      <c r="R14" s="77" t="e">
        <f>HLOOKUP(R$4,'2020 Non-Cash Comp'!$7:$81,(3+$A14),FALSE)</f>
        <v>#N/A</v>
      </c>
      <c r="S14" s="77" t="e">
        <f>HLOOKUP(S$4,'2020 Non-Cash Comp'!$7:$81,(3+$A14),FALSE)</f>
        <v>#N/A</v>
      </c>
      <c r="T14" s="77" t="e">
        <f>HLOOKUP(T$4,'2020 Non-Cash Comp'!$7:$81,(3+$A14),FALSE)</f>
        <v>#N/A</v>
      </c>
      <c r="U14" s="77" t="e">
        <f>HLOOKUP(U$4,'2020 Non-Cash Comp'!$7:$81,(3+$A14),FALSE)</f>
        <v>#N/A</v>
      </c>
      <c r="V14" s="77" t="e">
        <f>HLOOKUP(V$4,'2020 Non-Cash Comp'!$7:$81,(3+$A14),FALSE)</f>
        <v>#N/A</v>
      </c>
      <c r="W14" s="77" t="e">
        <f>HLOOKUP(W$4,'2020 Non-Cash Comp'!$7:$81,(3+$A14),FALSE)</f>
        <v>#N/A</v>
      </c>
      <c r="X14" s="77" t="e">
        <f>HLOOKUP(X$4,'2020 Non-Cash Comp'!$7:$81,(3+$A14),FALSE)</f>
        <v>#N/A</v>
      </c>
      <c r="Y14" s="77" t="e">
        <f>HLOOKUP(Y$4,'2020 Non-Cash Comp'!$7:$81,(3+$A14),FALSE)</f>
        <v>#N/A</v>
      </c>
      <c r="Z14" s="77" t="e">
        <f>HLOOKUP(Z$4,'2020 Non-Cash Comp'!$7:$81,(3+$A14),FALSE)</f>
        <v>#N/A</v>
      </c>
      <c r="AA14" s="77" t="e">
        <f>HLOOKUP(AA$4,'2020 Non-Cash Comp'!$7:$81,(3+$A14),FALSE)</f>
        <v>#N/A</v>
      </c>
      <c r="AB14" s="77" t="e">
        <f>HLOOKUP(AB$4,'2020 Non-Cash Comp'!$7:$81,(3+$A14),FALSE)</f>
        <v>#N/A</v>
      </c>
      <c r="AC14" s="77" t="e">
        <f>HLOOKUP(AC$4,'2020 Non-Cash Comp'!$7:$81,(3+$A14),FALSE)</f>
        <v>#N/A</v>
      </c>
      <c r="AD14" s="77" t="e">
        <f>HLOOKUP(AD$4,'2020 Non-Cash Comp'!$7:$81,(3+$A14),FALSE)</f>
        <v>#N/A</v>
      </c>
      <c r="AE14" s="77" t="e">
        <f>HLOOKUP(AE$4,'2020 Non-Cash Comp'!$7:$81,(3+$A14),FALSE)</f>
        <v>#N/A</v>
      </c>
      <c r="AF14" s="77" t="e">
        <f>HLOOKUP(AF$4,'2020 Non-Cash Comp'!$7:$81,(3+$A14),FALSE)</f>
        <v>#N/A</v>
      </c>
      <c r="AG14" s="77" t="e">
        <f>HLOOKUP(AG$4,'2020 Non-Cash Comp'!$7:$81,(3+$A14),FALSE)</f>
        <v>#N/A</v>
      </c>
      <c r="AJ14" s="77" t="e">
        <f>HLOOKUP(J$4,'2020 Non-Cash Comp'!$6:$81,(3+$A15),FALSE)</f>
        <v>#N/A</v>
      </c>
      <c r="AK14" s="77" t="e">
        <f>HLOOKUP(K$4,'2020 Non-Cash Comp'!$6:$81,(3+$A15),FALSE)</f>
        <v>#N/A</v>
      </c>
      <c r="AL14" s="77" t="e">
        <f>HLOOKUP(L$4,'2020 Non-Cash Comp'!$6:$81,(3+$A15),FALSE)</f>
        <v>#N/A</v>
      </c>
      <c r="AM14" s="77" t="e">
        <f>HLOOKUP(M$4,'2020 Non-Cash Comp'!$6:$81,(3+$A15),FALSE)</f>
        <v>#N/A</v>
      </c>
      <c r="AN14" s="77" t="e">
        <f>HLOOKUP(N$4,'2020 Non-Cash Comp'!$6:$81,(3+$A15),FALSE)</f>
        <v>#N/A</v>
      </c>
      <c r="AO14" s="77" t="e">
        <f>HLOOKUP(O$4,'2020 Non-Cash Comp'!$6:$81,(3+$A15),FALSE)</f>
        <v>#N/A</v>
      </c>
      <c r="AP14" s="77" t="e">
        <f>HLOOKUP(P$4,'2020 Non-Cash Comp'!$6:$81,(3+$A15),FALSE)</f>
        <v>#N/A</v>
      </c>
      <c r="AQ14" s="77" t="e">
        <f>HLOOKUP(Q$4,'2020 Non-Cash Comp'!$6:$81,(3+$A15),FALSE)</f>
        <v>#N/A</v>
      </c>
      <c r="AR14" s="77" t="e">
        <f>HLOOKUP(R$4,'2020 Non-Cash Comp'!$6:$81,(3+$A15),FALSE)</f>
        <v>#N/A</v>
      </c>
      <c r="AS14" s="77" t="e">
        <f>HLOOKUP(S$4,'2020 Non-Cash Comp'!$6:$81,(3+$A15),FALSE)</f>
        <v>#N/A</v>
      </c>
      <c r="AT14" s="77" t="e">
        <f>HLOOKUP(T$4,'2020 Non-Cash Comp'!$6:$81,(3+$A15),FALSE)</f>
        <v>#N/A</v>
      </c>
      <c r="AU14" s="77" t="e">
        <f>HLOOKUP(U$4,'2020 Non-Cash Comp'!$6:$81,(3+$A15),FALSE)</f>
        <v>#N/A</v>
      </c>
      <c r="AV14" s="77" t="e">
        <f>HLOOKUP(V$4,'2020 Non-Cash Comp'!$6:$81,(3+$A15),FALSE)</f>
        <v>#N/A</v>
      </c>
      <c r="AW14" s="77" t="e">
        <f>HLOOKUP(W$4,'2020 Non-Cash Comp'!$6:$81,(3+$A15),FALSE)</f>
        <v>#N/A</v>
      </c>
      <c r="AX14" s="77" t="e">
        <f>HLOOKUP(X$4,'2020 Non-Cash Comp'!$6:$81,(3+$A15),FALSE)</f>
        <v>#N/A</v>
      </c>
      <c r="AY14" s="77" t="e">
        <f>HLOOKUP(Y$4,'2020 Non-Cash Comp'!$6:$81,(3+$A15),FALSE)</f>
        <v>#N/A</v>
      </c>
      <c r="AZ14" s="77" t="e">
        <f>HLOOKUP(Z$4,'2020 Non-Cash Comp'!$6:$81,(3+$A15),FALSE)</f>
        <v>#N/A</v>
      </c>
      <c r="BA14" s="77" t="e">
        <f>HLOOKUP(AA$4,'2020 Non-Cash Comp'!$6:$81,(3+$A15),FALSE)</f>
        <v>#N/A</v>
      </c>
      <c r="BB14" s="77" t="e">
        <f>HLOOKUP(AB$4,'2020 Non-Cash Comp'!$6:$81,(3+$A15),FALSE)</f>
        <v>#N/A</v>
      </c>
      <c r="BC14" s="77" t="e">
        <f>HLOOKUP(AC$4,'2020 Non-Cash Comp'!$6:$81,(3+$A15),FALSE)</f>
        <v>#N/A</v>
      </c>
      <c r="BD14" s="77" t="e">
        <f>HLOOKUP(AD$4,'2020 Non-Cash Comp'!$6:$81,(3+$A15),FALSE)</f>
        <v>#N/A</v>
      </c>
      <c r="BE14" s="77" t="e">
        <f>HLOOKUP(AE$4,'2020 Non-Cash Comp'!$6:$81,(3+$A15),FALSE)</f>
        <v>#N/A</v>
      </c>
      <c r="BF14" s="77" t="e">
        <f>HLOOKUP(AF$4,'2020 Non-Cash Comp'!$6:$81,(3+$A15),FALSE)</f>
        <v>#N/A</v>
      </c>
      <c r="BG14" s="77" t="e">
        <f>HLOOKUP(AG$4,'2020 Non-Cash Comp'!$6:$81,(3+$A15),FALSE)</f>
        <v>#N/A</v>
      </c>
      <c r="BJ14" s="77" t="e">
        <f>HLOOKUP(J$4,'2020 Non-Cash Comp'!$5:$81,(3+$A16),FALSE)</f>
        <v>#N/A</v>
      </c>
      <c r="BK14" s="77" t="e">
        <f>HLOOKUP(K$4,'2020 Non-Cash Comp'!$5:$81,(3+$A16),FALSE)</f>
        <v>#N/A</v>
      </c>
      <c r="BL14" s="77" t="e">
        <f>HLOOKUP(L$4,'2020 Non-Cash Comp'!$5:$81,(3+$A16),FALSE)</f>
        <v>#N/A</v>
      </c>
      <c r="BM14" s="77" t="e">
        <f>HLOOKUP(M$4,'2020 Non-Cash Comp'!$5:$81,(3+$A16),FALSE)</f>
        <v>#N/A</v>
      </c>
      <c r="BN14" s="77" t="e">
        <f>HLOOKUP(N$4,'2020 Non-Cash Comp'!$5:$81,(3+$A16),FALSE)</f>
        <v>#N/A</v>
      </c>
      <c r="BO14" s="77" t="e">
        <f>HLOOKUP(O$4,'2020 Non-Cash Comp'!$5:$81,(3+$A16),FALSE)</f>
        <v>#N/A</v>
      </c>
      <c r="BP14" s="77" t="e">
        <f>HLOOKUP(P$4,'2020 Non-Cash Comp'!$5:$81,(3+$A16),FALSE)</f>
        <v>#N/A</v>
      </c>
      <c r="BQ14" s="77" t="e">
        <f>HLOOKUP(Q$4,'2020 Non-Cash Comp'!$5:$81,(3+$A16),FALSE)</f>
        <v>#N/A</v>
      </c>
      <c r="BR14" s="77" t="e">
        <f>HLOOKUP(R$4,'2020 Non-Cash Comp'!$5:$81,(3+$A16),FALSE)</f>
        <v>#N/A</v>
      </c>
      <c r="BS14" s="77" t="e">
        <f>HLOOKUP(S$4,'2020 Non-Cash Comp'!$5:$81,(3+$A16),FALSE)</f>
        <v>#N/A</v>
      </c>
      <c r="BT14" s="77" t="e">
        <f>HLOOKUP(T$4,'2020 Non-Cash Comp'!$5:$81,(3+$A16),FALSE)</f>
        <v>#N/A</v>
      </c>
      <c r="BU14" s="77" t="e">
        <f>HLOOKUP(U$4,'2020 Non-Cash Comp'!$5:$81,(3+$A16),FALSE)</f>
        <v>#N/A</v>
      </c>
      <c r="BV14" s="77" t="e">
        <f>HLOOKUP(V$4,'2020 Non-Cash Comp'!$5:$81,(3+$A16),FALSE)</f>
        <v>#N/A</v>
      </c>
      <c r="BW14" s="77" t="e">
        <f>HLOOKUP(W$4,'2020 Non-Cash Comp'!$5:$81,(3+$A16),FALSE)</f>
        <v>#N/A</v>
      </c>
      <c r="BX14" s="77" t="e">
        <f>HLOOKUP(X$4,'2020 Non-Cash Comp'!$5:$81,(3+$A16),FALSE)</f>
        <v>#N/A</v>
      </c>
      <c r="BY14" s="77" t="e">
        <f>HLOOKUP(Y$4,'2020 Non-Cash Comp'!$5:$81,(3+$A16),FALSE)</f>
        <v>#N/A</v>
      </c>
      <c r="BZ14" s="77" t="e">
        <f>HLOOKUP(Z$4,'2020 Non-Cash Comp'!$5:$81,(3+$A16),FALSE)</f>
        <v>#N/A</v>
      </c>
      <c r="CA14" s="77" t="e">
        <f>HLOOKUP(AA$4,'2020 Non-Cash Comp'!$5:$81,(3+$A16),FALSE)</f>
        <v>#N/A</v>
      </c>
      <c r="CB14" s="77" t="e">
        <f>HLOOKUP(AB$4,'2020 Non-Cash Comp'!$5:$81,(3+$A16),FALSE)</f>
        <v>#N/A</v>
      </c>
      <c r="CC14" s="77" t="e">
        <f>HLOOKUP(AC$4,'2020 Non-Cash Comp'!$5:$81,(3+$A16),FALSE)</f>
        <v>#N/A</v>
      </c>
      <c r="CD14" s="77" t="e">
        <f>HLOOKUP(AD$4,'2020 Non-Cash Comp'!$5:$81,(3+$A16),FALSE)</f>
        <v>#N/A</v>
      </c>
      <c r="CE14" s="77" t="e">
        <f>HLOOKUP(AE$4,'2020 Non-Cash Comp'!$5:$81,(3+$A16),FALSE)</f>
        <v>#N/A</v>
      </c>
      <c r="CF14" s="77" t="e">
        <f>HLOOKUP(AF$4,'2020 Non-Cash Comp'!$5:$81,(3+$A16),FALSE)</f>
        <v>#N/A</v>
      </c>
      <c r="CG14" s="77" t="e">
        <f>HLOOKUP(AG$4,'2020 Non-Cash Comp'!$5:$81,(3+$A16),FALSE)</f>
        <v>#N/A</v>
      </c>
    </row>
    <row r="15" spans="1:85" x14ac:dyDescent="0.25">
      <c r="A15">
        <f t="shared" si="32"/>
        <v>9</v>
      </c>
      <c r="B15" s="74" t="str">
        <f>IF('2020 Non-Cash Comp'!B18&lt;&gt;0,'2020 Non-Cash Comp'!B18,"")</f>
        <v/>
      </c>
      <c r="C15" s="91" t="e">
        <f>SUMPRODUCT(($J$1:$AG$1&lt;=Input!$A$10)*J15:AG15)</f>
        <v>#N/A</v>
      </c>
      <c r="D15" s="91" t="e">
        <f>SUMPRODUCT(($AJ$1:$BG$1&lt;=Input!$A$10)*AJ15:BG15)</f>
        <v>#N/A</v>
      </c>
      <c r="E15" s="91" t="e">
        <f>SUMPRODUCT(($BJ$1:$CG$1&lt;=Input!$A$10)*BJ15:CG15)</f>
        <v>#N/A</v>
      </c>
      <c r="F15" s="91" t="e">
        <f t="shared" si="29"/>
        <v>#N/A</v>
      </c>
      <c r="G15" s="91" t="e">
        <f t="shared" si="30"/>
        <v>#N/A</v>
      </c>
      <c r="H15" s="91" t="e">
        <f t="shared" si="31"/>
        <v>#N/A</v>
      </c>
      <c r="J15" s="77" t="e">
        <f>HLOOKUP(J$4,'2020 Non-Cash Comp'!$7:$81,(3+$A15),FALSE)</f>
        <v>#N/A</v>
      </c>
      <c r="K15" s="77" t="e">
        <f>HLOOKUP(K$4,'2020 Non-Cash Comp'!$7:$81,(3+$A15),FALSE)</f>
        <v>#N/A</v>
      </c>
      <c r="L15" s="77" t="e">
        <f>HLOOKUP(L$4,'2020 Non-Cash Comp'!$7:$81,(3+$A15),FALSE)</f>
        <v>#N/A</v>
      </c>
      <c r="M15" s="77" t="e">
        <f>HLOOKUP(M$4,'2020 Non-Cash Comp'!$7:$81,(3+$A15),FALSE)</f>
        <v>#N/A</v>
      </c>
      <c r="N15" s="77" t="e">
        <f>HLOOKUP(N$4,'2020 Non-Cash Comp'!$7:$81,(3+$A15),FALSE)</f>
        <v>#N/A</v>
      </c>
      <c r="O15" s="77" t="e">
        <f>HLOOKUP(O$4,'2020 Non-Cash Comp'!$7:$81,(3+$A15),FALSE)</f>
        <v>#N/A</v>
      </c>
      <c r="P15" s="77" t="e">
        <f>HLOOKUP(P$4,'2020 Non-Cash Comp'!$7:$81,(3+$A15),FALSE)</f>
        <v>#N/A</v>
      </c>
      <c r="Q15" s="77" t="e">
        <f>HLOOKUP(Q$4,'2020 Non-Cash Comp'!$7:$81,(3+$A15),FALSE)</f>
        <v>#N/A</v>
      </c>
      <c r="R15" s="77" t="e">
        <f>HLOOKUP(R$4,'2020 Non-Cash Comp'!$7:$81,(3+$A15),FALSE)</f>
        <v>#N/A</v>
      </c>
      <c r="S15" s="77" t="e">
        <f>HLOOKUP(S$4,'2020 Non-Cash Comp'!$7:$81,(3+$A15),FALSE)</f>
        <v>#N/A</v>
      </c>
      <c r="T15" s="77" t="e">
        <f>HLOOKUP(T$4,'2020 Non-Cash Comp'!$7:$81,(3+$A15),FALSE)</f>
        <v>#N/A</v>
      </c>
      <c r="U15" s="77" t="e">
        <f>HLOOKUP(U$4,'2020 Non-Cash Comp'!$7:$81,(3+$A15),FALSE)</f>
        <v>#N/A</v>
      </c>
      <c r="V15" s="77" t="e">
        <f>HLOOKUP(V$4,'2020 Non-Cash Comp'!$7:$81,(3+$A15),FALSE)</f>
        <v>#N/A</v>
      </c>
      <c r="W15" s="77" t="e">
        <f>HLOOKUP(W$4,'2020 Non-Cash Comp'!$7:$81,(3+$A15),FALSE)</f>
        <v>#N/A</v>
      </c>
      <c r="X15" s="77" t="e">
        <f>HLOOKUP(X$4,'2020 Non-Cash Comp'!$7:$81,(3+$A15),FALSE)</f>
        <v>#N/A</v>
      </c>
      <c r="Y15" s="77" t="e">
        <f>HLOOKUP(Y$4,'2020 Non-Cash Comp'!$7:$81,(3+$A15),FALSE)</f>
        <v>#N/A</v>
      </c>
      <c r="Z15" s="77" t="e">
        <f>HLOOKUP(Z$4,'2020 Non-Cash Comp'!$7:$81,(3+$A15),FALSE)</f>
        <v>#N/A</v>
      </c>
      <c r="AA15" s="77" t="e">
        <f>HLOOKUP(AA$4,'2020 Non-Cash Comp'!$7:$81,(3+$A15),FALSE)</f>
        <v>#N/A</v>
      </c>
      <c r="AB15" s="77" t="e">
        <f>HLOOKUP(AB$4,'2020 Non-Cash Comp'!$7:$81,(3+$A15),FALSE)</f>
        <v>#N/A</v>
      </c>
      <c r="AC15" s="77" t="e">
        <f>HLOOKUP(AC$4,'2020 Non-Cash Comp'!$7:$81,(3+$A15),FALSE)</f>
        <v>#N/A</v>
      </c>
      <c r="AD15" s="77" t="e">
        <f>HLOOKUP(AD$4,'2020 Non-Cash Comp'!$7:$81,(3+$A15),FALSE)</f>
        <v>#N/A</v>
      </c>
      <c r="AE15" s="77" t="e">
        <f>HLOOKUP(AE$4,'2020 Non-Cash Comp'!$7:$81,(3+$A15),FALSE)</f>
        <v>#N/A</v>
      </c>
      <c r="AF15" s="77" t="e">
        <f>HLOOKUP(AF$4,'2020 Non-Cash Comp'!$7:$81,(3+$A15),FALSE)</f>
        <v>#N/A</v>
      </c>
      <c r="AG15" s="77" t="e">
        <f>HLOOKUP(AG$4,'2020 Non-Cash Comp'!$7:$81,(3+$A15),FALSE)</f>
        <v>#N/A</v>
      </c>
      <c r="AJ15" s="77" t="e">
        <f>HLOOKUP(J$4,'2020 Non-Cash Comp'!$6:$81,(3+$A16),FALSE)</f>
        <v>#N/A</v>
      </c>
      <c r="AK15" s="77" t="e">
        <f>HLOOKUP(K$4,'2020 Non-Cash Comp'!$6:$81,(3+$A16),FALSE)</f>
        <v>#N/A</v>
      </c>
      <c r="AL15" s="77" t="e">
        <f>HLOOKUP(L$4,'2020 Non-Cash Comp'!$6:$81,(3+$A16),FALSE)</f>
        <v>#N/A</v>
      </c>
      <c r="AM15" s="77" t="e">
        <f>HLOOKUP(M$4,'2020 Non-Cash Comp'!$6:$81,(3+$A16),FALSE)</f>
        <v>#N/A</v>
      </c>
      <c r="AN15" s="77" t="e">
        <f>HLOOKUP(N$4,'2020 Non-Cash Comp'!$6:$81,(3+$A16),FALSE)</f>
        <v>#N/A</v>
      </c>
      <c r="AO15" s="77" t="e">
        <f>HLOOKUP(O$4,'2020 Non-Cash Comp'!$6:$81,(3+$A16),FALSE)</f>
        <v>#N/A</v>
      </c>
      <c r="AP15" s="77" t="e">
        <f>HLOOKUP(P$4,'2020 Non-Cash Comp'!$6:$81,(3+$A16),FALSE)</f>
        <v>#N/A</v>
      </c>
      <c r="AQ15" s="77" t="e">
        <f>HLOOKUP(Q$4,'2020 Non-Cash Comp'!$6:$81,(3+$A16),FALSE)</f>
        <v>#N/A</v>
      </c>
      <c r="AR15" s="77" t="e">
        <f>HLOOKUP(R$4,'2020 Non-Cash Comp'!$6:$81,(3+$A16),FALSE)</f>
        <v>#N/A</v>
      </c>
      <c r="AS15" s="77" t="e">
        <f>HLOOKUP(S$4,'2020 Non-Cash Comp'!$6:$81,(3+$A16),FALSE)</f>
        <v>#N/A</v>
      </c>
      <c r="AT15" s="77" t="e">
        <f>HLOOKUP(T$4,'2020 Non-Cash Comp'!$6:$81,(3+$A16),FALSE)</f>
        <v>#N/A</v>
      </c>
      <c r="AU15" s="77" t="e">
        <f>HLOOKUP(U$4,'2020 Non-Cash Comp'!$6:$81,(3+$A16),FALSE)</f>
        <v>#N/A</v>
      </c>
      <c r="AV15" s="77" t="e">
        <f>HLOOKUP(V$4,'2020 Non-Cash Comp'!$6:$81,(3+$A16),FALSE)</f>
        <v>#N/A</v>
      </c>
      <c r="AW15" s="77" t="e">
        <f>HLOOKUP(W$4,'2020 Non-Cash Comp'!$6:$81,(3+$A16),FALSE)</f>
        <v>#N/A</v>
      </c>
      <c r="AX15" s="77" t="e">
        <f>HLOOKUP(X$4,'2020 Non-Cash Comp'!$6:$81,(3+$A16),FALSE)</f>
        <v>#N/A</v>
      </c>
      <c r="AY15" s="77" t="e">
        <f>HLOOKUP(Y$4,'2020 Non-Cash Comp'!$6:$81,(3+$A16),FALSE)</f>
        <v>#N/A</v>
      </c>
      <c r="AZ15" s="77" t="e">
        <f>HLOOKUP(Z$4,'2020 Non-Cash Comp'!$6:$81,(3+$A16),FALSE)</f>
        <v>#N/A</v>
      </c>
      <c r="BA15" s="77" t="e">
        <f>HLOOKUP(AA$4,'2020 Non-Cash Comp'!$6:$81,(3+$A16),FALSE)</f>
        <v>#N/A</v>
      </c>
      <c r="BB15" s="77" t="e">
        <f>HLOOKUP(AB$4,'2020 Non-Cash Comp'!$6:$81,(3+$A16),FALSE)</f>
        <v>#N/A</v>
      </c>
      <c r="BC15" s="77" t="e">
        <f>HLOOKUP(AC$4,'2020 Non-Cash Comp'!$6:$81,(3+$A16),FALSE)</f>
        <v>#N/A</v>
      </c>
      <c r="BD15" s="77" t="e">
        <f>HLOOKUP(AD$4,'2020 Non-Cash Comp'!$6:$81,(3+$A16),FALSE)</f>
        <v>#N/A</v>
      </c>
      <c r="BE15" s="77" t="e">
        <f>HLOOKUP(AE$4,'2020 Non-Cash Comp'!$6:$81,(3+$A16),FALSE)</f>
        <v>#N/A</v>
      </c>
      <c r="BF15" s="77" t="e">
        <f>HLOOKUP(AF$4,'2020 Non-Cash Comp'!$6:$81,(3+$A16),FALSE)</f>
        <v>#N/A</v>
      </c>
      <c r="BG15" s="77" t="e">
        <f>HLOOKUP(AG$4,'2020 Non-Cash Comp'!$6:$81,(3+$A16),FALSE)</f>
        <v>#N/A</v>
      </c>
      <c r="BJ15" s="77" t="e">
        <f>HLOOKUP(J$4,'2020 Non-Cash Comp'!$5:$81,(3+$A17),FALSE)</f>
        <v>#N/A</v>
      </c>
      <c r="BK15" s="77" t="e">
        <f>HLOOKUP(K$4,'2020 Non-Cash Comp'!$5:$81,(3+$A17),FALSE)</f>
        <v>#N/A</v>
      </c>
      <c r="BL15" s="77" t="e">
        <f>HLOOKUP(L$4,'2020 Non-Cash Comp'!$5:$81,(3+$A17),FALSE)</f>
        <v>#N/A</v>
      </c>
      <c r="BM15" s="77" t="e">
        <f>HLOOKUP(M$4,'2020 Non-Cash Comp'!$5:$81,(3+$A17),FALSE)</f>
        <v>#N/A</v>
      </c>
      <c r="BN15" s="77" t="e">
        <f>HLOOKUP(N$4,'2020 Non-Cash Comp'!$5:$81,(3+$A17),FALSE)</f>
        <v>#N/A</v>
      </c>
      <c r="BO15" s="77" t="e">
        <f>HLOOKUP(O$4,'2020 Non-Cash Comp'!$5:$81,(3+$A17),FALSE)</f>
        <v>#N/A</v>
      </c>
      <c r="BP15" s="77" t="e">
        <f>HLOOKUP(P$4,'2020 Non-Cash Comp'!$5:$81,(3+$A17),FALSE)</f>
        <v>#N/A</v>
      </c>
      <c r="BQ15" s="77" t="e">
        <f>HLOOKUP(Q$4,'2020 Non-Cash Comp'!$5:$81,(3+$A17),FALSE)</f>
        <v>#N/A</v>
      </c>
      <c r="BR15" s="77" t="e">
        <f>HLOOKUP(R$4,'2020 Non-Cash Comp'!$5:$81,(3+$A17),FALSE)</f>
        <v>#N/A</v>
      </c>
      <c r="BS15" s="77" t="e">
        <f>HLOOKUP(S$4,'2020 Non-Cash Comp'!$5:$81,(3+$A17),FALSE)</f>
        <v>#N/A</v>
      </c>
      <c r="BT15" s="77" t="e">
        <f>HLOOKUP(T$4,'2020 Non-Cash Comp'!$5:$81,(3+$A17),FALSE)</f>
        <v>#N/A</v>
      </c>
      <c r="BU15" s="77" t="e">
        <f>HLOOKUP(U$4,'2020 Non-Cash Comp'!$5:$81,(3+$A17),FALSE)</f>
        <v>#N/A</v>
      </c>
      <c r="BV15" s="77" t="e">
        <f>HLOOKUP(V$4,'2020 Non-Cash Comp'!$5:$81,(3+$A17),FALSE)</f>
        <v>#N/A</v>
      </c>
      <c r="BW15" s="77" t="e">
        <f>HLOOKUP(W$4,'2020 Non-Cash Comp'!$5:$81,(3+$A17),FALSE)</f>
        <v>#N/A</v>
      </c>
      <c r="BX15" s="77" t="e">
        <f>HLOOKUP(X$4,'2020 Non-Cash Comp'!$5:$81,(3+$A17),FALSE)</f>
        <v>#N/A</v>
      </c>
      <c r="BY15" s="77" t="e">
        <f>HLOOKUP(Y$4,'2020 Non-Cash Comp'!$5:$81,(3+$A17),FALSE)</f>
        <v>#N/A</v>
      </c>
      <c r="BZ15" s="77" t="e">
        <f>HLOOKUP(Z$4,'2020 Non-Cash Comp'!$5:$81,(3+$A17),FALSE)</f>
        <v>#N/A</v>
      </c>
      <c r="CA15" s="77" t="e">
        <f>HLOOKUP(AA$4,'2020 Non-Cash Comp'!$5:$81,(3+$A17),FALSE)</f>
        <v>#N/A</v>
      </c>
      <c r="CB15" s="77" t="e">
        <f>HLOOKUP(AB$4,'2020 Non-Cash Comp'!$5:$81,(3+$A17),FALSE)</f>
        <v>#N/A</v>
      </c>
      <c r="CC15" s="77" t="e">
        <f>HLOOKUP(AC$4,'2020 Non-Cash Comp'!$5:$81,(3+$A17),FALSE)</f>
        <v>#N/A</v>
      </c>
      <c r="CD15" s="77" t="e">
        <f>HLOOKUP(AD$4,'2020 Non-Cash Comp'!$5:$81,(3+$A17),FALSE)</f>
        <v>#N/A</v>
      </c>
      <c r="CE15" s="77" t="e">
        <f>HLOOKUP(AE$4,'2020 Non-Cash Comp'!$5:$81,(3+$A17),FALSE)</f>
        <v>#N/A</v>
      </c>
      <c r="CF15" s="77" t="e">
        <f>HLOOKUP(AF$4,'2020 Non-Cash Comp'!$5:$81,(3+$A17),FALSE)</f>
        <v>#N/A</v>
      </c>
      <c r="CG15" s="77" t="e">
        <f>HLOOKUP(AG$4,'2020 Non-Cash Comp'!$5:$81,(3+$A17),FALSE)</f>
        <v>#N/A</v>
      </c>
    </row>
    <row r="16" spans="1:85" x14ac:dyDescent="0.25">
      <c r="A16">
        <f t="shared" si="32"/>
        <v>10</v>
      </c>
      <c r="B16" s="74" t="str">
        <f>IF('2020 Non-Cash Comp'!B19&lt;&gt;0,'2020 Non-Cash Comp'!B19,"")</f>
        <v/>
      </c>
      <c r="C16" s="91" t="e">
        <f>SUMPRODUCT(($J$1:$AG$1&lt;=Input!$A$10)*J16:AG16)</f>
        <v>#N/A</v>
      </c>
      <c r="D16" s="91" t="e">
        <f>SUMPRODUCT(($AJ$1:$BG$1&lt;=Input!$A$10)*AJ16:BG16)</f>
        <v>#N/A</v>
      </c>
      <c r="E16" s="91" t="e">
        <f>SUMPRODUCT(($BJ$1:$CG$1&lt;=Input!$A$10)*BJ16:CG16)</f>
        <v>#N/A</v>
      </c>
      <c r="F16" s="91" t="e">
        <f t="shared" si="29"/>
        <v>#N/A</v>
      </c>
      <c r="G16" s="91" t="e">
        <f t="shared" si="30"/>
        <v>#N/A</v>
      </c>
      <c r="H16" s="91" t="e">
        <f t="shared" si="31"/>
        <v>#N/A</v>
      </c>
      <c r="J16" s="77" t="e">
        <f>HLOOKUP(J$4,'2020 Non-Cash Comp'!$7:$81,(3+$A16),FALSE)</f>
        <v>#N/A</v>
      </c>
      <c r="K16" s="77" t="e">
        <f>HLOOKUP(K$4,'2020 Non-Cash Comp'!$7:$81,(3+$A16),FALSE)</f>
        <v>#N/A</v>
      </c>
      <c r="L16" s="77" t="e">
        <f>HLOOKUP(L$4,'2020 Non-Cash Comp'!$7:$81,(3+$A16),FALSE)</f>
        <v>#N/A</v>
      </c>
      <c r="M16" s="77" t="e">
        <f>HLOOKUP(M$4,'2020 Non-Cash Comp'!$7:$81,(3+$A16),FALSE)</f>
        <v>#N/A</v>
      </c>
      <c r="N16" s="77" t="e">
        <f>HLOOKUP(N$4,'2020 Non-Cash Comp'!$7:$81,(3+$A16),FALSE)</f>
        <v>#N/A</v>
      </c>
      <c r="O16" s="77" t="e">
        <f>HLOOKUP(O$4,'2020 Non-Cash Comp'!$7:$81,(3+$A16),FALSE)</f>
        <v>#N/A</v>
      </c>
      <c r="P16" s="77" t="e">
        <f>HLOOKUP(P$4,'2020 Non-Cash Comp'!$7:$81,(3+$A16),FALSE)</f>
        <v>#N/A</v>
      </c>
      <c r="Q16" s="77" t="e">
        <f>HLOOKUP(Q$4,'2020 Non-Cash Comp'!$7:$81,(3+$A16),FALSE)</f>
        <v>#N/A</v>
      </c>
      <c r="R16" s="77" t="e">
        <f>HLOOKUP(R$4,'2020 Non-Cash Comp'!$7:$81,(3+$A16),FALSE)</f>
        <v>#N/A</v>
      </c>
      <c r="S16" s="77" t="e">
        <f>HLOOKUP(S$4,'2020 Non-Cash Comp'!$7:$81,(3+$A16),FALSE)</f>
        <v>#N/A</v>
      </c>
      <c r="T16" s="77" t="e">
        <f>HLOOKUP(T$4,'2020 Non-Cash Comp'!$7:$81,(3+$A16),FALSE)</f>
        <v>#N/A</v>
      </c>
      <c r="U16" s="77" t="e">
        <f>HLOOKUP(U$4,'2020 Non-Cash Comp'!$7:$81,(3+$A16),FALSE)</f>
        <v>#N/A</v>
      </c>
      <c r="V16" s="77" t="e">
        <f>HLOOKUP(V$4,'2020 Non-Cash Comp'!$7:$81,(3+$A16),FALSE)</f>
        <v>#N/A</v>
      </c>
      <c r="W16" s="77" t="e">
        <f>HLOOKUP(W$4,'2020 Non-Cash Comp'!$7:$81,(3+$A16),FALSE)</f>
        <v>#N/A</v>
      </c>
      <c r="X16" s="77" t="e">
        <f>HLOOKUP(X$4,'2020 Non-Cash Comp'!$7:$81,(3+$A16),FALSE)</f>
        <v>#N/A</v>
      </c>
      <c r="Y16" s="77" t="e">
        <f>HLOOKUP(Y$4,'2020 Non-Cash Comp'!$7:$81,(3+$A16),FALSE)</f>
        <v>#N/A</v>
      </c>
      <c r="Z16" s="77" t="e">
        <f>HLOOKUP(Z$4,'2020 Non-Cash Comp'!$7:$81,(3+$A16),FALSE)</f>
        <v>#N/A</v>
      </c>
      <c r="AA16" s="77" t="e">
        <f>HLOOKUP(AA$4,'2020 Non-Cash Comp'!$7:$81,(3+$A16),FALSE)</f>
        <v>#N/A</v>
      </c>
      <c r="AB16" s="77" t="e">
        <f>HLOOKUP(AB$4,'2020 Non-Cash Comp'!$7:$81,(3+$A16),FALSE)</f>
        <v>#N/A</v>
      </c>
      <c r="AC16" s="77" t="e">
        <f>HLOOKUP(AC$4,'2020 Non-Cash Comp'!$7:$81,(3+$A16),FALSE)</f>
        <v>#N/A</v>
      </c>
      <c r="AD16" s="77" t="e">
        <f>HLOOKUP(AD$4,'2020 Non-Cash Comp'!$7:$81,(3+$A16),FALSE)</f>
        <v>#N/A</v>
      </c>
      <c r="AE16" s="77" t="e">
        <f>HLOOKUP(AE$4,'2020 Non-Cash Comp'!$7:$81,(3+$A16),FALSE)</f>
        <v>#N/A</v>
      </c>
      <c r="AF16" s="77" t="e">
        <f>HLOOKUP(AF$4,'2020 Non-Cash Comp'!$7:$81,(3+$A16),FALSE)</f>
        <v>#N/A</v>
      </c>
      <c r="AG16" s="77" t="e">
        <f>HLOOKUP(AG$4,'2020 Non-Cash Comp'!$7:$81,(3+$A16),FALSE)</f>
        <v>#N/A</v>
      </c>
      <c r="AJ16" s="77" t="e">
        <f>HLOOKUP(J$4,'2020 Non-Cash Comp'!$6:$81,(3+$A17),FALSE)</f>
        <v>#N/A</v>
      </c>
      <c r="AK16" s="77" t="e">
        <f>HLOOKUP(K$4,'2020 Non-Cash Comp'!$6:$81,(3+$A17),FALSE)</f>
        <v>#N/A</v>
      </c>
      <c r="AL16" s="77" t="e">
        <f>HLOOKUP(L$4,'2020 Non-Cash Comp'!$6:$81,(3+$A17),FALSE)</f>
        <v>#N/A</v>
      </c>
      <c r="AM16" s="77" t="e">
        <f>HLOOKUP(M$4,'2020 Non-Cash Comp'!$6:$81,(3+$A17),FALSE)</f>
        <v>#N/A</v>
      </c>
      <c r="AN16" s="77" t="e">
        <f>HLOOKUP(N$4,'2020 Non-Cash Comp'!$6:$81,(3+$A17),FALSE)</f>
        <v>#N/A</v>
      </c>
      <c r="AO16" s="77" t="e">
        <f>HLOOKUP(O$4,'2020 Non-Cash Comp'!$6:$81,(3+$A17),FALSE)</f>
        <v>#N/A</v>
      </c>
      <c r="AP16" s="77" t="e">
        <f>HLOOKUP(P$4,'2020 Non-Cash Comp'!$6:$81,(3+$A17),FALSE)</f>
        <v>#N/A</v>
      </c>
      <c r="AQ16" s="77" t="e">
        <f>HLOOKUP(Q$4,'2020 Non-Cash Comp'!$6:$81,(3+$A17),FALSE)</f>
        <v>#N/A</v>
      </c>
      <c r="AR16" s="77" t="e">
        <f>HLOOKUP(R$4,'2020 Non-Cash Comp'!$6:$81,(3+$A17),FALSE)</f>
        <v>#N/A</v>
      </c>
      <c r="AS16" s="77" t="e">
        <f>HLOOKUP(S$4,'2020 Non-Cash Comp'!$6:$81,(3+$A17),FALSE)</f>
        <v>#N/A</v>
      </c>
      <c r="AT16" s="77" t="e">
        <f>HLOOKUP(T$4,'2020 Non-Cash Comp'!$6:$81,(3+$A17),FALSE)</f>
        <v>#N/A</v>
      </c>
      <c r="AU16" s="77" t="e">
        <f>HLOOKUP(U$4,'2020 Non-Cash Comp'!$6:$81,(3+$A17),FALSE)</f>
        <v>#N/A</v>
      </c>
      <c r="AV16" s="77" t="e">
        <f>HLOOKUP(V$4,'2020 Non-Cash Comp'!$6:$81,(3+$A17),FALSE)</f>
        <v>#N/A</v>
      </c>
      <c r="AW16" s="77" t="e">
        <f>HLOOKUP(W$4,'2020 Non-Cash Comp'!$6:$81,(3+$A17),FALSE)</f>
        <v>#N/A</v>
      </c>
      <c r="AX16" s="77" t="e">
        <f>HLOOKUP(X$4,'2020 Non-Cash Comp'!$6:$81,(3+$A17),FALSE)</f>
        <v>#N/A</v>
      </c>
      <c r="AY16" s="77" t="e">
        <f>HLOOKUP(Y$4,'2020 Non-Cash Comp'!$6:$81,(3+$A17),FALSE)</f>
        <v>#N/A</v>
      </c>
      <c r="AZ16" s="77" t="e">
        <f>HLOOKUP(Z$4,'2020 Non-Cash Comp'!$6:$81,(3+$A17),FALSE)</f>
        <v>#N/A</v>
      </c>
      <c r="BA16" s="77" t="e">
        <f>HLOOKUP(AA$4,'2020 Non-Cash Comp'!$6:$81,(3+$A17),FALSE)</f>
        <v>#N/A</v>
      </c>
      <c r="BB16" s="77" t="e">
        <f>HLOOKUP(AB$4,'2020 Non-Cash Comp'!$6:$81,(3+$A17),FALSE)</f>
        <v>#N/A</v>
      </c>
      <c r="BC16" s="77" t="e">
        <f>HLOOKUP(AC$4,'2020 Non-Cash Comp'!$6:$81,(3+$A17),FALSE)</f>
        <v>#N/A</v>
      </c>
      <c r="BD16" s="77" t="e">
        <f>HLOOKUP(AD$4,'2020 Non-Cash Comp'!$6:$81,(3+$A17),FALSE)</f>
        <v>#N/A</v>
      </c>
      <c r="BE16" s="77" t="e">
        <f>HLOOKUP(AE$4,'2020 Non-Cash Comp'!$6:$81,(3+$A17),FALSE)</f>
        <v>#N/A</v>
      </c>
      <c r="BF16" s="77" t="e">
        <f>HLOOKUP(AF$4,'2020 Non-Cash Comp'!$6:$81,(3+$A17),FALSE)</f>
        <v>#N/A</v>
      </c>
      <c r="BG16" s="77" t="e">
        <f>HLOOKUP(AG$4,'2020 Non-Cash Comp'!$6:$81,(3+$A17),FALSE)</f>
        <v>#N/A</v>
      </c>
      <c r="BJ16" s="77" t="e">
        <f>HLOOKUP(J$4,'2020 Non-Cash Comp'!$5:$81,(3+$A18),FALSE)</f>
        <v>#N/A</v>
      </c>
      <c r="BK16" s="77" t="e">
        <f>HLOOKUP(K$4,'2020 Non-Cash Comp'!$5:$81,(3+$A18),FALSE)</f>
        <v>#N/A</v>
      </c>
      <c r="BL16" s="77" t="e">
        <f>HLOOKUP(L$4,'2020 Non-Cash Comp'!$5:$81,(3+$A18),FALSE)</f>
        <v>#N/A</v>
      </c>
      <c r="BM16" s="77" t="e">
        <f>HLOOKUP(M$4,'2020 Non-Cash Comp'!$5:$81,(3+$A18),FALSE)</f>
        <v>#N/A</v>
      </c>
      <c r="BN16" s="77" t="e">
        <f>HLOOKUP(N$4,'2020 Non-Cash Comp'!$5:$81,(3+$A18),FALSE)</f>
        <v>#N/A</v>
      </c>
      <c r="BO16" s="77" t="e">
        <f>HLOOKUP(O$4,'2020 Non-Cash Comp'!$5:$81,(3+$A18),FALSE)</f>
        <v>#N/A</v>
      </c>
      <c r="BP16" s="77" t="e">
        <f>HLOOKUP(P$4,'2020 Non-Cash Comp'!$5:$81,(3+$A18),FALSE)</f>
        <v>#N/A</v>
      </c>
      <c r="BQ16" s="77" t="e">
        <f>HLOOKUP(Q$4,'2020 Non-Cash Comp'!$5:$81,(3+$A18),FALSE)</f>
        <v>#N/A</v>
      </c>
      <c r="BR16" s="77" t="e">
        <f>HLOOKUP(R$4,'2020 Non-Cash Comp'!$5:$81,(3+$A18),FALSE)</f>
        <v>#N/A</v>
      </c>
      <c r="BS16" s="77" t="e">
        <f>HLOOKUP(S$4,'2020 Non-Cash Comp'!$5:$81,(3+$A18),FALSE)</f>
        <v>#N/A</v>
      </c>
      <c r="BT16" s="77" t="e">
        <f>HLOOKUP(T$4,'2020 Non-Cash Comp'!$5:$81,(3+$A18),FALSE)</f>
        <v>#N/A</v>
      </c>
      <c r="BU16" s="77" t="e">
        <f>HLOOKUP(U$4,'2020 Non-Cash Comp'!$5:$81,(3+$A18),FALSE)</f>
        <v>#N/A</v>
      </c>
      <c r="BV16" s="77" t="e">
        <f>HLOOKUP(V$4,'2020 Non-Cash Comp'!$5:$81,(3+$A18),FALSE)</f>
        <v>#N/A</v>
      </c>
      <c r="BW16" s="77" t="e">
        <f>HLOOKUP(W$4,'2020 Non-Cash Comp'!$5:$81,(3+$A18),FALSE)</f>
        <v>#N/A</v>
      </c>
      <c r="BX16" s="77" t="e">
        <f>HLOOKUP(X$4,'2020 Non-Cash Comp'!$5:$81,(3+$A18),FALSE)</f>
        <v>#N/A</v>
      </c>
      <c r="BY16" s="77" t="e">
        <f>HLOOKUP(Y$4,'2020 Non-Cash Comp'!$5:$81,(3+$A18),FALSE)</f>
        <v>#N/A</v>
      </c>
      <c r="BZ16" s="77" t="e">
        <f>HLOOKUP(Z$4,'2020 Non-Cash Comp'!$5:$81,(3+$A18),FALSE)</f>
        <v>#N/A</v>
      </c>
      <c r="CA16" s="77" t="e">
        <f>HLOOKUP(AA$4,'2020 Non-Cash Comp'!$5:$81,(3+$A18),FALSE)</f>
        <v>#N/A</v>
      </c>
      <c r="CB16" s="77" t="e">
        <f>HLOOKUP(AB$4,'2020 Non-Cash Comp'!$5:$81,(3+$A18),FALSE)</f>
        <v>#N/A</v>
      </c>
      <c r="CC16" s="77" t="e">
        <f>HLOOKUP(AC$4,'2020 Non-Cash Comp'!$5:$81,(3+$A18),FALSE)</f>
        <v>#N/A</v>
      </c>
      <c r="CD16" s="77" t="e">
        <f>HLOOKUP(AD$4,'2020 Non-Cash Comp'!$5:$81,(3+$A18),FALSE)</f>
        <v>#N/A</v>
      </c>
      <c r="CE16" s="77" t="e">
        <f>HLOOKUP(AE$4,'2020 Non-Cash Comp'!$5:$81,(3+$A18),FALSE)</f>
        <v>#N/A</v>
      </c>
      <c r="CF16" s="77" t="e">
        <f>HLOOKUP(AF$4,'2020 Non-Cash Comp'!$5:$81,(3+$A18),FALSE)</f>
        <v>#N/A</v>
      </c>
      <c r="CG16" s="77" t="e">
        <f>HLOOKUP(AG$4,'2020 Non-Cash Comp'!$5:$81,(3+$A18),FALSE)</f>
        <v>#N/A</v>
      </c>
    </row>
    <row r="17" spans="1:85" x14ac:dyDescent="0.25">
      <c r="A17">
        <f t="shared" si="32"/>
        <v>11</v>
      </c>
      <c r="B17" s="74" t="str">
        <f>IF('2020 Non-Cash Comp'!B20&lt;&gt;0,'2020 Non-Cash Comp'!B20,"")</f>
        <v/>
      </c>
      <c r="C17" s="91" t="e">
        <f>SUMPRODUCT(($J$1:$AG$1&lt;=Input!$A$10)*J17:AG17)</f>
        <v>#N/A</v>
      </c>
      <c r="D17" s="91" t="e">
        <f>SUMPRODUCT(($AJ$1:$BG$1&lt;=Input!$A$10)*AJ17:BG17)</f>
        <v>#N/A</v>
      </c>
      <c r="E17" s="91" t="e">
        <f>SUMPRODUCT(($BJ$1:$CG$1&lt;=Input!$A$10)*BJ17:CG17)</f>
        <v>#N/A</v>
      </c>
      <c r="F17" s="91" t="e">
        <f t="shared" si="29"/>
        <v>#N/A</v>
      </c>
      <c r="G17" s="91" t="e">
        <f t="shared" si="30"/>
        <v>#N/A</v>
      </c>
      <c r="H17" s="91" t="e">
        <f t="shared" si="31"/>
        <v>#N/A</v>
      </c>
      <c r="J17" s="77" t="e">
        <f>HLOOKUP(J$4,'2020 Non-Cash Comp'!$7:$81,(3+$A17),FALSE)</f>
        <v>#N/A</v>
      </c>
      <c r="K17" s="77" t="e">
        <f>HLOOKUP(K$4,'2020 Non-Cash Comp'!$7:$81,(3+$A17),FALSE)</f>
        <v>#N/A</v>
      </c>
      <c r="L17" s="77" t="e">
        <f>HLOOKUP(L$4,'2020 Non-Cash Comp'!$7:$81,(3+$A17),FALSE)</f>
        <v>#N/A</v>
      </c>
      <c r="M17" s="77" t="e">
        <f>HLOOKUP(M$4,'2020 Non-Cash Comp'!$7:$81,(3+$A17),FALSE)</f>
        <v>#N/A</v>
      </c>
      <c r="N17" s="77" t="e">
        <f>HLOOKUP(N$4,'2020 Non-Cash Comp'!$7:$81,(3+$A17),FALSE)</f>
        <v>#N/A</v>
      </c>
      <c r="O17" s="77" t="e">
        <f>HLOOKUP(O$4,'2020 Non-Cash Comp'!$7:$81,(3+$A17),FALSE)</f>
        <v>#N/A</v>
      </c>
      <c r="P17" s="77" t="e">
        <f>HLOOKUP(P$4,'2020 Non-Cash Comp'!$7:$81,(3+$A17),FALSE)</f>
        <v>#N/A</v>
      </c>
      <c r="Q17" s="77" t="e">
        <f>HLOOKUP(Q$4,'2020 Non-Cash Comp'!$7:$81,(3+$A17),FALSE)</f>
        <v>#N/A</v>
      </c>
      <c r="R17" s="77" t="e">
        <f>HLOOKUP(R$4,'2020 Non-Cash Comp'!$7:$81,(3+$A17),FALSE)</f>
        <v>#N/A</v>
      </c>
      <c r="S17" s="77" t="e">
        <f>HLOOKUP(S$4,'2020 Non-Cash Comp'!$7:$81,(3+$A17),FALSE)</f>
        <v>#N/A</v>
      </c>
      <c r="T17" s="77" t="e">
        <f>HLOOKUP(T$4,'2020 Non-Cash Comp'!$7:$81,(3+$A17),FALSE)</f>
        <v>#N/A</v>
      </c>
      <c r="U17" s="77" t="e">
        <f>HLOOKUP(U$4,'2020 Non-Cash Comp'!$7:$81,(3+$A17),FALSE)</f>
        <v>#N/A</v>
      </c>
      <c r="V17" s="77" t="e">
        <f>HLOOKUP(V$4,'2020 Non-Cash Comp'!$7:$81,(3+$A17),FALSE)</f>
        <v>#N/A</v>
      </c>
      <c r="W17" s="77" t="e">
        <f>HLOOKUP(W$4,'2020 Non-Cash Comp'!$7:$81,(3+$A17),FALSE)</f>
        <v>#N/A</v>
      </c>
      <c r="X17" s="77" t="e">
        <f>HLOOKUP(X$4,'2020 Non-Cash Comp'!$7:$81,(3+$A17),FALSE)</f>
        <v>#N/A</v>
      </c>
      <c r="Y17" s="77" t="e">
        <f>HLOOKUP(Y$4,'2020 Non-Cash Comp'!$7:$81,(3+$A17),FALSE)</f>
        <v>#N/A</v>
      </c>
      <c r="Z17" s="77" t="e">
        <f>HLOOKUP(Z$4,'2020 Non-Cash Comp'!$7:$81,(3+$A17),FALSE)</f>
        <v>#N/A</v>
      </c>
      <c r="AA17" s="77" t="e">
        <f>HLOOKUP(AA$4,'2020 Non-Cash Comp'!$7:$81,(3+$A17),FALSE)</f>
        <v>#N/A</v>
      </c>
      <c r="AB17" s="77" t="e">
        <f>HLOOKUP(AB$4,'2020 Non-Cash Comp'!$7:$81,(3+$A17),FALSE)</f>
        <v>#N/A</v>
      </c>
      <c r="AC17" s="77" t="e">
        <f>HLOOKUP(AC$4,'2020 Non-Cash Comp'!$7:$81,(3+$A17),FALSE)</f>
        <v>#N/A</v>
      </c>
      <c r="AD17" s="77" t="e">
        <f>HLOOKUP(AD$4,'2020 Non-Cash Comp'!$7:$81,(3+$A17),FALSE)</f>
        <v>#N/A</v>
      </c>
      <c r="AE17" s="77" t="e">
        <f>HLOOKUP(AE$4,'2020 Non-Cash Comp'!$7:$81,(3+$A17),FALSE)</f>
        <v>#N/A</v>
      </c>
      <c r="AF17" s="77" t="e">
        <f>HLOOKUP(AF$4,'2020 Non-Cash Comp'!$7:$81,(3+$A17),FALSE)</f>
        <v>#N/A</v>
      </c>
      <c r="AG17" s="77" t="e">
        <f>HLOOKUP(AG$4,'2020 Non-Cash Comp'!$7:$81,(3+$A17),FALSE)</f>
        <v>#N/A</v>
      </c>
      <c r="AJ17" s="77" t="e">
        <f>HLOOKUP(J$4,'2020 Non-Cash Comp'!$6:$81,(3+$A18),FALSE)</f>
        <v>#N/A</v>
      </c>
      <c r="AK17" s="77" t="e">
        <f>HLOOKUP(K$4,'2020 Non-Cash Comp'!$6:$81,(3+$A18),FALSE)</f>
        <v>#N/A</v>
      </c>
      <c r="AL17" s="77" t="e">
        <f>HLOOKUP(L$4,'2020 Non-Cash Comp'!$6:$81,(3+$A18),FALSE)</f>
        <v>#N/A</v>
      </c>
      <c r="AM17" s="77" t="e">
        <f>HLOOKUP(M$4,'2020 Non-Cash Comp'!$6:$81,(3+$A18),FALSE)</f>
        <v>#N/A</v>
      </c>
      <c r="AN17" s="77" t="e">
        <f>HLOOKUP(N$4,'2020 Non-Cash Comp'!$6:$81,(3+$A18),FALSE)</f>
        <v>#N/A</v>
      </c>
      <c r="AO17" s="77" t="e">
        <f>HLOOKUP(O$4,'2020 Non-Cash Comp'!$6:$81,(3+$A18),FALSE)</f>
        <v>#N/A</v>
      </c>
      <c r="AP17" s="77" t="e">
        <f>HLOOKUP(P$4,'2020 Non-Cash Comp'!$6:$81,(3+$A18),FALSE)</f>
        <v>#N/A</v>
      </c>
      <c r="AQ17" s="77" t="e">
        <f>HLOOKUP(Q$4,'2020 Non-Cash Comp'!$6:$81,(3+$A18),FALSE)</f>
        <v>#N/A</v>
      </c>
      <c r="AR17" s="77" t="e">
        <f>HLOOKUP(R$4,'2020 Non-Cash Comp'!$6:$81,(3+$A18),FALSE)</f>
        <v>#N/A</v>
      </c>
      <c r="AS17" s="77" t="e">
        <f>HLOOKUP(S$4,'2020 Non-Cash Comp'!$6:$81,(3+$A18),FALSE)</f>
        <v>#N/A</v>
      </c>
      <c r="AT17" s="77" t="e">
        <f>HLOOKUP(T$4,'2020 Non-Cash Comp'!$6:$81,(3+$A18),FALSE)</f>
        <v>#N/A</v>
      </c>
      <c r="AU17" s="77" t="e">
        <f>HLOOKUP(U$4,'2020 Non-Cash Comp'!$6:$81,(3+$A18),FALSE)</f>
        <v>#N/A</v>
      </c>
      <c r="AV17" s="77" t="e">
        <f>HLOOKUP(V$4,'2020 Non-Cash Comp'!$6:$81,(3+$A18),FALSE)</f>
        <v>#N/A</v>
      </c>
      <c r="AW17" s="77" t="e">
        <f>HLOOKUP(W$4,'2020 Non-Cash Comp'!$6:$81,(3+$A18),FALSE)</f>
        <v>#N/A</v>
      </c>
      <c r="AX17" s="77" t="e">
        <f>HLOOKUP(X$4,'2020 Non-Cash Comp'!$6:$81,(3+$A18),FALSE)</f>
        <v>#N/A</v>
      </c>
      <c r="AY17" s="77" t="e">
        <f>HLOOKUP(Y$4,'2020 Non-Cash Comp'!$6:$81,(3+$A18),FALSE)</f>
        <v>#N/A</v>
      </c>
      <c r="AZ17" s="77" t="e">
        <f>HLOOKUP(Z$4,'2020 Non-Cash Comp'!$6:$81,(3+$A18),FALSE)</f>
        <v>#N/A</v>
      </c>
      <c r="BA17" s="77" t="e">
        <f>HLOOKUP(AA$4,'2020 Non-Cash Comp'!$6:$81,(3+$A18),FALSE)</f>
        <v>#N/A</v>
      </c>
      <c r="BB17" s="77" t="e">
        <f>HLOOKUP(AB$4,'2020 Non-Cash Comp'!$6:$81,(3+$A18),FALSE)</f>
        <v>#N/A</v>
      </c>
      <c r="BC17" s="77" t="e">
        <f>HLOOKUP(AC$4,'2020 Non-Cash Comp'!$6:$81,(3+$A18),FALSE)</f>
        <v>#N/A</v>
      </c>
      <c r="BD17" s="77" t="e">
        <f>HLOOKUP(AD$4,'2020 Non-Cash Comp'!$6:$81,(3+$A18),FALSE)</f>
        <v>#N/A</v>
      </c>
      <c r="BE17" s="77" t="e">
        <f>HLOOKUP(AE$4,'2020 Non-Cash Comp'!$6:$81,(3+$A18),FALSE)</f>
        <v>#N/A</v>
      </c>
      <c r="BF17" s="77" t="e">
        <f>HLOOKUP(AF$4,'2020 Non-Cash Comp'!$6:$81,(3+$A18),FALSE)</f>
        <v>#N/A</v>
      </c>
      <c r="BG17" s="77" t="e">
        <f>HLOOKUP(AG$4,'2020 Non-Cash Comp'!$6:$81,(3+$A18),FALSE)</f>
        <v>#N/A</v>
      </c>
      <c r="BJ17" s="77" t="e">
        <f>HLOOKUP(J$4,'2020 Non-Cash Comp'!$5:$81,(3+$A19),FALSE)</f>
        <v>#N/A</v>
      </c>
      <c r="BK17" s="77" t="e">
        <f>HLOOKUP(K$4,'2020 Non-Cash Comp'!$5:$81,(3+$A19),FALSE)</f>
        <v>#N/A</v>
      </c>
      <c r="BL17" s="77" t="e">
        <f>HLOOKUP(L$4,'2020 Non-Cash Comp'!$5:$81,(3+$A19),FALSE)</f>
        <v>#N/A</v>
      </c>
      <c r="BM17" s="77" t="e">
        <f>HLOOKUP(M$4,'2020 Non-Cash Comp'!$5:$81,(3+$A19),FALSE)</f>
        <v>#N/A</v>
      </c>
      <c r="BN17" s="77" t="e">
        <f>HLOOKUP(N$4,'2020 Non-Cash Comp'!$5:$81,(3+$A19),FALSE)</f>
        <v>#N/A</v>
      </c>
      <c r="BO17" s="77" t="e">
        <f>HLOOKUP(O$4,'2020 Non-Cash Comp'!$5:$81,(3+$A19),FALSE)</f>
        <v>#N/A</v>
      </c>
      <c r="BP17" s="77" t="e">
        <f>HLOOKUP(P$4,'2020 Non-Cash Comp'!$5:$81,(3+$A19),FALSE)</f>
        <v>#N/A</v>
      </c>
      <c r="BQ17" s="77" t="e">
        <f>HLOOKUP(Q$4,'2020 Non-Cash Comp'!$5:$81,(3+$A19),FALSE)</f>
        <v>#N/A</v>
      </c>
      <c r="BR17" s="77" t="e">
        <f>HLOOKUP(R$4,'2020 Non-Cash Comp'!$5:$81,(3+$A19),FALSE)</f>
        <v>#N/A</v>
      </c>
      <c r="BS17" s="77" t="e">
        <f>HLOOKUP(S$4,'2020 Non-Cash Comp'!$5:$81,(3+$A19),FALSE)</f>
        <v>#N/A</v>
      </c>
      <c r="BT17" s="77" t="e">
        <f>HLOOKUP(T$4,'2020 Non-Cash Comp'!$5:$81,(3+$A19),FALSE)</f>
        <v>#N/A</v>
      </c>
      <c r="BU17" s="77" t="e">
        <f>HLOOKUP(U$4,'2020 Non-Cash Comp'!$5:$81,(3+$A19),FALSE)</f>
        <v>#N/A</v>
      </c>
      <c r="BV17" s="77" t="e">
        <f>HLOOKUP(V$4,'2020 Non-Cash Comp'!$5:$81,(3+$A19),FALSE)</f>
        <v>#N/A</v>
      </c>
      <c r="BW17" s="77" t="e">
        <f>HLOOKUP(W$4,'2020 Non-Cash Comp'!$5:$81,(3+$A19),FALSE)</f>
        <v>#N/A</v>
      </c>
      <c r="BX17" s="77" t="e">
        <f>HLOOKUP(X$4,'2020 Non-Cash Comp'!$5:$81,(3+$A19),FALSE)</f>
        <v>#N/A</v>
      </c>
      <c r="BY17" s="77" t="e">
        <f>HLOOKUP(Y$4,'2020 Non-Cash Comp'!$5:$81,(3+$A19),FALSE)</f>
        <v>#N/A</v>
      </c>
      <c r="BZ17" s="77" t="e">
        <f>HLOOKUP(Z$4,'2020 Non-Cash Comp'!$5:$81,(3+$A19),FALSE)</f>
        <v>#N/A</v>
      </c>
      <c r="CA17" s="77" t="e">
        <f>HLOOKUP(AA$4,'2020 Non-Cash Comp'!$5:$81,(3+$A19),FALSE)</f>
        <v>#N/A</v>
      </c>
      <c r="CB17" s="77" t="e">
        <f>HLOOKUP(AB$4,'2020 Non-Cash Comp'!$5:$81,(3+$A19),FALSE)</f>
        <v>#N/A</v>
      </c>
      <c r="CC17" s="77" t="e">
        <f>HLOOKUP(AC$4,'2020 Non-Cash Comp'!$5:$81,(3+$A19),FALSE)</f>
        <v>#N/A</v>
      </c>
      <c r="CD17" s="77" t="e">
        <f>HLOOKUP(AD$4,'2020 Non-Cash Comp'!$5:$81,(3+$A19),FALSE)</f>
        <v>#N/A</v>
      </c>
      <c r="CE17" s="77" t="e">
        <f>HLOOKUP(AE$4,'2020 Non-Cash Comp'!$5:$81,(3+$A19),FALSE)</f>
        <v>#N/A</v>
      </c>
      <c r="CF17" s="77" t="e">
        <f>HLOOKUP(AF$4,'2020 Non-Cash Comp'!$5:$81,(3+$A19),FALSE)</f>
        <v>#N/A</v>
      </c>
      <c r="CG17" s="77" t="e">
        <f>HLOOKUP(AG$4,'2020 Non-Cash Comp'!$5:$81,(3+$A19),FALSE)</f>
        <v>#N/A</v>
      </c>
    </row>
    <row r="18" spans="1:85" x14ac:dyDescent="0.25">
      <c r="A18">
        <f t="shared" si="32"/>
        <v>12</v>
      </c>
      <c r="B18" s="74" t="str">
        <f>IF('2020 Non-Cash Comp'!B21&lt;&gt;0,'2020 Non-Cash Comp'!B21,"")</f>
        <v/>
      </c>
      <c r="C18" s="91" t="e">
        <f>SUMPRODUCT(($J$1:$AG$1&lt;=Input!$A$10)*J18:AG18)</f>
        <v>#N/A</v>
      </c>
      <c r="D18" s="91" t="e">
        <f>SUMPRODUCT(($AJ$1:$BG$1&lt;=Input!$A$10)*AJ18:BG18)</f>
        <v>#N/A</v>
      </c>
      <c r="E18" s="91" t="e">
        <f>SUMPRODUCT(($BJ$1:$CG$1&lt;=Input!$A$10)*BJ18:CG18)</f>
        <v>#N/A</v>
      </c>
      <c r="F18" s="91" t="e">
        <f t="shared" si="29"/>
        <v>#N/A</v>
      </c>
      <c r="G18" s="91" t="e">
        <f t="shared" si="30"/>
        <v>#N/A</v>
      </c>
      <c r="H18" s="91" t="e">
        <f t="shared" si="31"/>
        <v>#N/A</v>
      </c>
      <c r="J18" s="77" t="e">
        <f>HLOOKUP(J$4,'2020 Non-Cash Comp'!$7:$81,(3+$A18),FALSE)</f>
        <v>#N/A</v>
      </c>
      <c r="K18" s="77" t="e">
        <f>HLOOKUP(K$4,'2020 Non-Cash Comp'!$7:$81,(3+$A18),FALSE)</f>
        <v>#N/A</v>
      </c>
      <c r="L18" s="77" t="e">
        <f>HLOOKUP(L$4,'2020 Non-Cash Comp'!$7:$81,(3+$A18),FALSE)</f>
        <v>#N/A</v>
      </c>
      <c r="M18" s="77" t="e">
        <f>HLOOKUP(M$4,'2020 Non-Cash Comp'!$7:$81,(3+$A18),FALSE)</f>
        <v>#N/A</v>
      </c>
      <c r="N18" s="77" t="e">
        <f>HLOOKUP(N$4,'2020 Non-Cash Comp'!$7:$81,(3+$A18),FALSE)</f>
        <v>#N/A</v>
      </c>
      <c r="O18" s="77" t="e">
        <f>HLOOKUP(O$4,'2020 Non-Cash Comp'!$7:$81,(3+$A18),FALSE)</f>
        <v>#N/A</v>
      </c>
      <c r="P18" s="77" t="e">
        <f>HLOOKUP(P$4,'2020 Non-Cash Comp'!$7:$81,(3+$A18),FALSE)</f>
        <v>#N/A</v>
      </c>
      <c r="Q18" s="77" t="e">
        <f>HLOOKUP(Q$4,'2020 Non-Cash Comp'!$7:$81,(3+$A18),FALSE)</f>
        <v>#N/A</v>
      </c>
      <c r="R18" s="77" t="e">
        <f>HLOOKUP(R$4,'2020 Non-Cash Comp'!$7:$81,(3+$A18),FALSE)</f>
        <v>#N/A</v>
      </c>
      <c r="S18" s="77" t="e">
        <f>HLOOKUP(S$4,'2020 Non-Cash Comp'!$7:$81,(3+$A18),FALSE)</f>
        <v>#N/A</v>
      </c>
      <c r="T18" s="77" t="e">
        <f>HLOOKUP(T$4,'2020 Non-Cash Comp'!$7:$81,(3+$A18),FALSE)</f>
        <v>#N/A</v>
      </c>
      <c r="U18" s="77" t="e">
        <f>HLOOKUP(U$4,'2020 Non-Cash Comp'!$7:$81,(3+$A18),FALSE)</f>
        <v>#N/A</v>
      </c>
      <c r="V18" s="77" t="e">
        <f>HLOOKUP(V$4,'2020 Non-Cash Comp'!$7:$81,(3+$A18),FALSE)</f>
        <v>#N/A</v>
      </c>
      <c r="W18" s="77" t="e">
        <f>HLOOKUP(W$4,'2020 Non-Cash Comp'!$7:$81,(3+$A18),FALSE)</f>
        <v>#N/A</v>
      </c>
      <c r="X18" s="77" t="e">
        <f>HLOOKUP(X$4,'2020 Non-Cash Comp'!$7:$81,(3+$A18),FALSE)</f>
        <v>#N/A</v>
      </c>
      <c r="Y18" s="77" t="e">
        <f>HLOOKUP(Y$4,'2020 Non-Cash Comp'!$7:$81,(3+$A18),FALSE)</f>
        <v>#N/A</v>
      </c>
      <c r="Z18" s="77" t="e">
        <f>HLOOKUP(Z$4,'2020 Non-Cash Comp'!$7:$81,(3+$A18),FALSE)</f>
        <v>#N/A</v>
      </c>
      <c r="AA18" s="77" t="e">
        <f>HLOOKUP(AA$4,'2020 Non-Cash Comp'!$7:$81,(3+$A18),FALSE)</f>
        <v>#N/A</v>
      </c>
      <c r="AB18" s="77" t="e">
        <f>HLOOKUP(AB$4,'2020 Non-Cash Comp'!$7:$81,(3+$A18),FALSE)</f>
        <v>#N/A</v>
      </c>
      <c r="AC18" s="77" t="e">
        <f>HLOOKUP(AC$4,'2020 Non-Cash Comp'!$7:$81,(3+$A18),FALSE)</f>
        <v>#N/A</v>
      </c>
      <c r="AD18" s="77" t="e">
        <f>HLOOKUP(AD$4,'2020 Non-Cash Comp'!$7:$81,(3+$A18),FALSE)</f>
        <v>#N/A</v>
      </c>
      <c r="AE18" s="77" t="e">
        <f>HLOOKUP(AE$4,'2020 Non-Cash Comp'!$7:$81,(3+$A18),FALSE)</f>
        <v>#N/A</v>
      </c>
      <c r="AF18" s="77" t="e">
        <f>HLOOKUP(AF$4,'2020 Non-Cash Comp'!$7:$81,(3+$A18),FALSE)</f>
        <v>#N/A</v>
      </c>
      <c r="AG18" s="77" t="e">
        <f>HLOOKUP(AG$4,'2020 Non-Cash Comp'!$7:$81,(3+$A18),FALSE)</f>
        <v>#N/A</v>
      </c>
      <c r="AJ18" s="77" t="e">
        <f>HLOOKUP(J$4,'2020 Non-Cash Comp'!$6:$81,(3+$A19),FALSE)</f>
        <v>#N/A</v>
      </c>
      <c r="AK18" s="77" t="e">
        <f>HLOOKUP(K$4,'2020 Non-Cash Comp'!$6:$81,(3+$A19),FALSE)</f>
        <v>#N/A</v>
      </c>
      <c r="AL18" s="77" t="e">
        <f>HLOOKUP(L$4,'2020 Non-Cash Comp'!$6:$81,(3+$A19),FALSE)</f>
        <v>#N/A</v>
      </c>
      <c r="AM18" s="77" t="e">
        <f>HLOOKUP(M$4,'2020 Non-Cash Comp'!$6:$81,(3+$A19),FALSE)</f>
        <v>#N/A</v>
      </c>
      <c r="AN18" s="77" t="e">
        <f>HLOOKUP(N$4,'2020 Non-Cash Comp'!$6:$81,(3+$A19),FALSE)</f>
        <v>#N/A</v>
      </c>
      <c r="AO18" s="77" t="e">
        <f>HLOOKUP(O$4,'2020 Non-Cash Comp'!$6:$81,(3+$A19),FALSE)</f>
        <v>#N/A</v>
      </c>
      <c r="AP18" s="77" t="e">
        <f>HLOOKUP(P$4,'2020 Non-Cash Comp'!$6:$81,(3+$A19),FALSE)</f>
        <v>#N/A</v>
      </c>
      <c r="AQ18" s="77" t="e">
        <f>HLOOKUP(Q$4,'2020 Non-Cash Comp'!$6:$81,(3+$A19),FALSE)</f>
        <v>#N/A</v>
      </c>
      <c r="AR18" s="77" t="e">
        <f>HLOOKUP(R$4,'2020 Non-Cash Comp'!$6:$81,(3+$A19),FALSE)</f>
        <v>#N/A</v>
      </c>
      <c r="AS18" s="77" t="e">
        <f>HLOOKUP(S$4,'2020 Non-Cash Comp'!$6:$81,(3+$A19),FALSE)</f>
        <v>#N/A</v>
      </c>
      <c r="AT18" s="77" t="e">
        <f>HLOOKUP(T$4,'2020 Non-Cash Comp'!$6:$81,(3+$A19),FALSE)</f>
        <v>#N/A</v>
      </c>
      <c r="AU18" s="77" t="e">
        <f>HLOOKUP(U$4,'2020 Non-Cash Comp'!$6:$81,(3+$A19),FALSE)</f>
        <v>#N/A</v>
      </c>
      <c r="AV18" s="77" t="e">
        <f>HLOOKUP(V$4,'2020 Non-Cash Comp'!$6:$81,(3+$A19),FALSE)</f>
        <v>#N/A</v>
      </c>
      <c r="AW18" s="77" t="e">
        <f>HLOOKUP(W$4,'2020 Non-Cash Comp'!$6:$81,(3+$A19),FALSE)</f>
        <v>#N/A</v>
      </c>
      <c r="AX18" s="77" t="e">
        <f>HLOOKUP(X$4,'2020 Non-Cash Comp'!$6:$81,(3+$A19),FALSE)</f>
        <v>#N/A</v>
      </c>
      <c r="AY18" s="77" t="e">
        <f>HLOOKUP(Y$4,'2020 Non-Cash Comp'!$6:$81,(3+$A19),FALSE)</f>
        <v>#N/A</v>
      </c>
      <c r="AZ18" s="77" t="e">
        <f>HLOOKUP(Z$4,'2020 Non-Cash Comp'!$6:$81,(3+$A19),FALSE)</f>
        <v>#N/A</v>
      </c>
      <c r="BA18" s="77" t="e">
        <f>HLOOKUP(AA$4,'2020 Non-Cash Comp'!$6:$81,(3+$A19),FALSE)</f>
        <v>#N/A</v>
      </c>
      <c r="BB18" s="77" t="e">
        <f>HLOOKUP(AB$4,'2020 Non-Cash Comp'!$6:$81,(3+$A19),FALSE)</f>
        <v>#N/A</v>
      </c>
      <c r="BC18" s="77" t="e">
        <f>HLOOKUP(AC$4,'2020 Non-Cash Comp'!$6:$81,(3+$A19),FALSE)</f>
        <v>#N/A</v>
      </c>
      <c r="BD18" s="77" t="e">
        <f>HLOOKUP(AD$4,'2020 Non-Cash Comp'!$6:$81,(3+$A19),FALSE)</f>
        <v>#N/A</v>
      </c>
      <c r="BE18" s="77" t="e">
        <f>HLOOKUP(AE$4,'2020 Non-Cash Comp'!$6:$81,(3+$A19),FALSE)</f>
        <v>#N/A</v>
      </c>
      <c r="BF18" s="77" t="e">
        <f>HLOOKUP(AF$4,'2020 Non-Cash Comp'!$6:$81,(3+$A19),FALSE)</f>
        <v>#N/A</v>
      </c>
      <c r="BG18" s="77" t="e">
        <f>HLOOKUP(AG$4,'2020 Non-Cash Comp'!$6:$81,(3+$A19),FALSE)</f>
        <v>#N/A</v>
      </c>
      <c r="BJ18" s="77" t="e">
        <f>HLOOKUP(J$4,'2020 Non-Cash Comp'!$5:$81,(3+$A20),FALSE)</f>
        <v>#N/A</v>
      </c>
      <c r="BK18" s="77" t="e">
        <f>HLOOKUP(K$4,'2020 Non-Cash Comp'!$5:$81,(3+$A20),FALSE)</f>
        <v>#N/A</v>
      </c>
      <c r="BL18" s="77" t="e">
        <f>HLOOKUP(L$4,'2020 Non-Cash Comp'!$5:$81,(3+$A20),FALSE)</f>
        <v>#N/A</v>
      </c>
      <c r="BM18" s="77" t="e">
        <f>HLOOKUP(M$4,'2020 Non-Cash Comp'!$5:$81,(3+$A20),FALSE)</f>
        <v>#N/A</v>
      </c>
      <c r="BN18" s="77" t="e">
        <f>HLOOKUP(N$4,'2020 Non-Cash Comp'!$5:$81,(3+$A20),FALSE)</f>
        <v>#N/A</v>
      </c>
      <c r="BO18" s="77" t="e">
        <f>HLOOKUP(O$4,'2020 Non-Cash Comp'!$5:$81,(3+$A20),FALSE)</f>
        <v>#N/A</v>
      </c>
      <c r="BP18" s="77" t="e">
        <f>HLOOKUP(P$4,'2020 Non-Cash Comp'!$5:$81,(3+$A20),FALSE)</f>
        <v>#N/A</v>
      </c>
      <c r="BQ18" s="77" t="e">
        <f>HLOOKUP(Q$4,'2020 Non-Cash Comp'!$5:$81,(3+$A20),FALSE)</f>
        <v>#N/A</v>
      </c>
      <c r="BR18" s="77" t="e">
        <f>HLOOKUP(R$4,'2020 Non-Cash Comp'!$5:$81,(3+$A20),FALSE)</f>
        <v>#N/A</v>
      </c>
      <c r="BS18" s="77" t="e">
        <f>HLOOKUP(S$4,'2020 Non-Cash Comp'!$5:$81,(3+$A20),FALSE)</f>
        <v>#N/A</v>
      </c>
      <c r="BT18" s="77" t="e">
        <f>HLOOKUP(T$4,'2020 Non-Cash Comp'!$5:$81,(3+$A20),FALSE)</f>
        <v>#N/A</v>
      </c>
      <c r="BU18" s="77" t="e">
        <f>HLOOKUP(U$4,'2020 Non-Cash Comp'!$5:$81,(3+$A20),FALSE)</f>
        <v>#N/A</v>
      </c>
      <c r="BV18" s="77" t="e">
        <f>HLOOKUP(V$4,'2020 Non-Cash Comp'!$5:$81,(3+$A20),FALSE)</f>
        <v>#N/A</v>
      </c>
      <c r="BW18" s="77" t="e">
        <f>HLOOKUP(W$4,'2020 Non-Cash Comp'!$5:$81,(3+$A20),FALSE)</f>
        <v>#N/A</v>
      </c>
      <c r="BX18" s="77" t="e">
        <f>HLOOKUP(X$4,'2020 Non-Cash Comp'!$5:$81,(3+$A20),FALSE)</f>
        <v>#N/A</v>
      </c>
      <c r="BY18" s="77" t="e">
        <f>HLOOKUP(Y$4,'2020 Non-Cash Comp'!$5:$81,(3+$A20),FALSE)</f>
        <v>#N/A</v>
      </c>
      <c r="BZ18" s="77" t="e">
        <f>HLOOKUP(Z$4,'2020 Non-Cash Comp'!$5:$81,(3+$A20),FALSE)</f>
        <v>#N/A</v>
      </c>
      <c r="CA18" s="77" t="e">
        <f>HLOOKUP(AA$4,'2020 Non-Cash Comp'!$5:$81,(3+$A20),FALSE)</f>
        <v>#N/A</v>
      </c>
      <c r="CB18" s="77" t="e">
        <f>HLOOKUP(AB$4,'2020 Non-Cash Comp'!$5:$81,(3+$A20),FALSE)</f>
        <v>#N/A</v>
      </c>
      <c r="CC18" s="77" t="e">
        <f>HLOOKUP(AC$4,'2020 Non-Cash Comp'!$5:$81,(3+$A20),FALSE)</f>
        <v>#N/A</v>
      </c>
      <c r="CD18" s="77" t="e">
        <f>HLOOKUP(AD$4,'2020 Non-Cash Comp'!$5:$81,(3+$A20),FALSE)</f>
        <v>#N/A</v>
      </c>
      <c r="CE18" s="77" t="e">
        <f>HLOOKUP(AE$4,'2020 Non-Cash Comp'!$5:$81,(3+$A20),FALSE)</f>
        <v>#N/A</v>
      </c>
      <c r="CF18" s="77" t="e">
        <f>HLOOKUP(AF$4,'2020 Non-Cash Comp'!$5:$81,(3+$A20),FALSE)</f>
        <v>#N/A</v>
      </c>
      <c r="CG18" s="77" t="e">
        <f>HLOOKUP(AG$4,'2020 Non-Cash Comp'!$5:$81,(3+$A20),FALSE)</f>
        <v>#N/A</v>
      </c>
    </row>
    <row r="19" spans="1:85" x14ac:dyDescent="0.25">
      <c r="A19">
        <f t="shared" si="32"/>
        <v>13</v>
      </c>
      <c r="B19" s="74" t="str">
        <f>IF('2020 Non-Cash Comp'!B22&lt;&gt;0,'2020 Non-Cash Comp'!B22,"")</f>
        <v/>
      </c>
      <c r="C19" s="91" t="e">
        <f>SUMPRODUCT(($J$1:$AG$1&lt;=Input!$A$10)*J19:AG19)</f>
        <v>#N/A</v>
      </c>
      <c r="D19" s="91" t="e">
        <f>SUMPRODUCT(($AJ$1:$BG$1&lt;=Input!$A$10)*AJ19:BG19)</f>
        <v>#N/A</v>
      </c>
      <c r="E19" s="91" t="e">
        <f>SUMPRODUCT(($BJ$1:$CG$1&lt;=Input!$A$10)*BJ19:CG19)</f>
        <v>#N/A</v>
      </c>
      <c r="F19" s="91" t="e">
        <f t="shared" si="29"/>
        <v>#N/A</v>
      </c>
      <c r="G19" s="91" t="e">
        <f t="shared" si="30"/>
        <v>#N/A</v>
      </c>
      <c r="H19" s="91" t="e">
        <f t="shared" si="31"/>
        <v>#N/A</v>
      </c>
      <c r="J19" s="77" t="e">
        <f>HLOOKUP(J$4,'2020 Non-Cash Comp'!$7:$81,(3+$A19),FALSE)</f>
        <v>#N/A</v>
      </c>
      <c r="K19" s="77" t="e">
        <f>HLOOKUP(K$4,'2020 Non-Cash Comp'!$7:$81,(3+$A19),FALSE)</f>
        <v>#N/A</v>
      </c>
      <c r="L19" s="77" t="e">
        <f>HLOOKUP(L$4,'2020 Non-Cash Comp'!$7:$81,(3+$A19),FALSE)</f>
        <v>#N/A</v>
      </c>
      <c r="M19" s="77" t="e">
        <f>HLOOKUP(M$4,'2020 Non-Cash Comp'!$7:$81,(3+$A19),FALSE)</f>
        <v>#N/A</v>
      </c>
      <c r="N19" s="77" t="e">
        <f>HLOOKUP(N$4,'2020 Non-Cash Comp'!$7:$81,(3+$A19),FALSE)</f>
        <v>#N/A</v>
      </c>
      <c r="O19" s="77" t="e">
        <f>HLOOKUP(O$4,'2020 Non-Cash Comp'!$7:$81,(3+$A19),FALSE)</f>
        <v>#N/A</v>
      </c>
      <c r="P19" s="77" t="e">
        <f>HLOOKUP(P$4,'2020 Non-Cash Comp'!$7:$81,(3+$A19),FALSE)</f>
        <v>#N/A</v>
      </c>
      <c r="Q19" s="77" t="e">
        <f>HLOOKUP(Q$4,'2020 Non-Cash Comp'!$7:$81,(3+$A19),FALSE)</f>
        <v>#N/A</v>
      </c>
      <c r="R19" s="77" t="e">
        <f>HLOOKUP(R$4,'2020 Non-Cash Comp'!$7:$81,(3+$A19),FALSE)</f>
        <v>#N/A</v>
      </c>
      <c r="S19" s="77" t="e">
        <f>HLOOKUP(S$4,'2020 Non-Cash Comp'!$7:$81,(3+$A19),FALSE)</f>
        <v>#N/A</v>
      </c>
      <c r="T19" s="77" t="e">
        <f>HLOOKUP(T$4,'2020 Non-Cash Comp'!$7:$81,(3+$A19),FALSE)</f>
        <v>#N/A</v>
      </c>
      <c r="U19" s="77" t="e">
        <f>HLOOKUP(U$4,'2020 Non-Cash Comp'!$7:$81,(3+$A19),FALSE)</f>
        <v>#N/A</v>
      </c>
      <c r="V19" s="77" t="e">
        <f>HLOOKUP(V$4,'2020 Non-Cash Comp'!$7:$81,(3+$A19),FALSE)</f>
        <v>#N/A</v>
      </c>
      <c r="W19" s="77" t="e">
        <f>HLOOKUP(W$4,'2020 Non-Cash Comp'!$7:$81,(3+$A19),FALSE)</f>
        <v>#N/A</v>
      </c>
      <c r="X19" s="77" t="e">
        <f>HLOOKUP(X$4,'2020 Non-Cash Comp'!$7:$81,(3+$A19),FALSE)</f>
        <v>#N/A</v>
      </c>
      <c r="Y19" s="77" t="e">
        <f>HLOOKUP(Y$4,'2020 Non-Cash Comp'!$7:$81,(3+$A19),FALSE)</f>
        <v>#N/A</v>
      </c>
      <c r="Z19" s="77" t="e">
        <f>HLOOKUP(Z$4,'2020 Non-Cash Comp'!$7:$81,(3+$A19),FALSE)</f>
        <v>#N/A</v>
      </c>
      <c r="AA19" s="77" t="e">
        <f>HLOOKUP(AA$4,'2020 Non-Cash Comp'!$7:$81,(3+$A19),FALSE)</f>
        <v>#N/A</v>
      </c>
      <c r="AB19" s="77" t="e">
        <f>HLOOKUP(AB$4,'2020 Non-Cash Comp'!$7:$81,(3+$A19),FALSE)</f>
        <v>#N/A</v>
      </c>
      <c r="AC19" s="77" t="e">
        <f>HLOOKUP(AC$4,'2020 Non-Cash Comp'!$7:$81,(3+$A19),FALSE)</f>
        <v>#N/A</v>
      </c>
      <c r="AD19" s="77" t="e">
        <f>HLOOKUP(AD$4,'2020 Non-Cash Comp'!$7:$81,(3+$A19),FALSE)</f>
        <v>#N/A</v>
      </c>
      <c r="AE19" s="77" t="e">
        <f>HLOOKUP(AE$4,'2020 Non-Cash Comp'!$7:$81,(3+$A19),FALSE)</f>
        <v>#N/A</v>
      </c>
      <c r="AF19" s="77" t="e">
        <f>HLOOKUP(AF$4,'2020 Non-Cash Comp'!$7:$81,(3+$A19),FALSE)</f>
        <v>#N/A</v>
      </c>
      <c r="AG19" s="77" t="e">
        <f>HLOOKUP(AG$4,'2020 Non-Cash Comp'!$7:$81,(3+$A19),FALSE)</f>
        <v>#N/A</v>
      </c>
      <c r="AJ19" s="77" t="e">
        <f>HLOOKUP(J$4,'2020 Non-Cash Comp'!$6:$81,(3+$A20),FALSE)</f>
        <v>#N/A</v>
      </c>
      <c r="AK19" s="77" t="e">
        <f>HLOOKUP(K$4,'2020 Non-Cash Comp'!$6:$81,(3+$A20),FALSE)</f>
        <v>#N/A</v>
      </c>
      <c r="AL19" s="77" t="e">
        <f>HLOOKUP(L$4,'2020 Non-Cash Comp'!$6:$81,(3+$A20),FALSE)</f>
        <v>#N/A</v>
      </c>
      <c r="AM19" s="77" t="e">
        <f>HLOOKUP(M$4,'2020 Non-Cash Comp'!$6:$81,(3+$A20),FALSE)</f>
        <v>#N/A</v>
      </c>
      <c r="AN19" s="77" t="e">
        <f>HLOOKUP(N$4,'2020 Non-Cash Comp'!$6:$81,(3+$A20),FALSE)</f>
        <v>#N/A</v>
      </c>
      <c r="AO19" s="77" t="e">
        <f>HLOOKUP(O$4,'2020 Non-Cash Comp'!$6:$81,(3+$A20),FALSE)</f>
        <v>#N/A</v>
      </c>
      <c r="AP19" s="77" t="e">
        <f>HLOOKUP(P$4,'2020 Non-Cash Comp'!$6:$81,(3+$A20),FALSE)</f>
        <v>#N/A</v>
      </c>
      <c r="AQ19" s="77" t="e">
        <f>HLOOKUP(Q$4,'2020 Non-Cash Comp'!$6:$81,(3+$A20),FALSE)</f>
        <v>#N/A</v>
      </c>
      <c r="AR19" s="77" t="e">
        <f>HLOOKUP(R$4,'2020 Non-Cash Comp'!$6:$81,(3+$A20),FALSE)</f>
        <v>#N/A</v>
      </c>
      <c r="AS19" s="77" t="e">
        <f>HLOOKUP(S$4,'2020 Non-Cash Comp'!$6:$81,(3+$A20),FALSE)</f>
        <v>#N/A</v>
      </c>
      <c r="AT19" s="77" t="e">
        <f>HLOOKUP(T$4,'2020 Non-Cash Comp'!$6:$81,(3+$A20),FALSE)</f>
        <v>#N/A</v>
      </c>
      <c r="AU19" s="77" t="e">
        <f>HLOOKUP(U$4,'2020 Non-Cash Comp'!$6:$81,(3+$A20),FALSE)</f>
        <v>#N/A</v>
      </c>
      <c r="AV19" s="77" t="e">
        <f>HLOOKUP(V$4,'2020 Non-Cash Comp'!$6:$81,(3+$A20),FALSE)</f>
        <v>#N/A</v>
      </c>
      <c r="AW19" s="77" t="e">
        <f>HLOOKUP(W$4,'2020 Non-Cash Comp'!$6:$81,(3+$A20),FALSE)</f>
        <v>#N/A</v>
      </c>
      <c r="AX19" s="77" t="e">
        <f>HLOOKUP(X$4,'2020 Non-Cash Comp'!$6:$81,(3+$A20),FALSE)</f>
        <v>#N/A</v>
      </c>
      <c r="AY19" s="77" t="e">
        <f>HLOOKUP(Y$4,'2020 Non-Cash Comp'!$6:$81,(3+$A20),FALSE)</f>
        <v>#N/A</v>
      </c>
      <c r="AZ19" s="77" t="e">
        <f>HLOOKUP(Z$4,'2020 Non-Cash Comp'!$6:$81,(3+$A20),FALSE)</f>
        <v>#N/A</v>
      </c>
      <c r="BA19" s="77" t="e">
        <f>HLOOKUP(AA$4,'2020 Non-Cash Comp'!$6:$81,(3+$A20),FALSE)</f>
        <v>#N/A</v>
      </c>
      <c r="BB19" s="77" t="e">
        <f>HLOOKUP(AB$4,'2020 Non-Cash Comp'!$6:$81,(3+$A20),FALSE)</f>
        <v>#N/A</v>
      </c>
      <c r="BC19" s="77" t="e">
        <f>HLOOKUP(AC$4,'2020 Non-Cash Comp'!$6:$81,(3+$A20),FALSE)</f>
        <v>#N/A</v>
      </c>
      <c r="BD19" s="77" t="e">
        <f>HLOOKUP(AD$4,'2020 Non-Cash Comp'!$6:$81,(3+$A20),FALSE)</f>
        <v>#N/A</v>
      </c>
      <c r="BE19" s="77" t="e">
        <f>HLOOKUP(AE$4,'2020 Non-Cash Comp'!$6:$81,(3+$A20),FALSE)</f>
        <v>#N/A</v>
      </c>
      <c r="BF19" s="77" t="e">
        <f>HLOOKUP(AF$4,'2020 Non-Cash Comp'!$6:$81,(3+$A20),FALSE)</f>
        <v>#N/A</v>
      </c>
      <c r="BG19" s="77" t="e">
        <f>HLOOKUP(AG$4,'2020 Non-Cash Comp'!$6:$81,(3+$A20),FALSE)</f>
        <v>#N/A</v>
      </c>
      <c r="BJ19" s="77" t="e">
        <f>HLOOKUP(J$4,'2020 Non-Cash Comp'!$5:$81,(3+$A21),FALSE)</f>
        <v>#N/A</v>
      </c>
      <c r="BK19" s="77" t="e">
        <f>HLOOKUP(K$4,'2020 Non-Cash Comp'!$5:$81,(3+$A21),FALSE)</f>
        <v>#N/A</v>
      </c>
      <c r="BL19" s="77" t="e">
        <f>HLOOKUP(L$4,'2020 Non-Cash Comp'!$5:$81,(3+$A21),FALSE)</f>
        <v>#N/A</v>
      </c>
      <c r="BM19" s="77" t="e">
        <f>HLOOKUP(M$4,'2020 Non-Cash Comp'!$5:$81,(3+$A21),FALSE)</f>
        <v>#N/A</v>
      </c>
      <c r="BN19" s="77" t="e">
        <f>HLOOKUP(N$4,'2020 Non-Cash Comp'!$5:$81,(3+$A21),FALSE)</f>
        <v>#N/A</v>
      </c>
      <c r="BO19" s="77" t="e">
        <f>HLOOKUP(O$4,'2020 Non-Cash Comp'!$5:$81,(3+$A21),FALSE)</f>
        <v>#N/A</v>
      </c>
      <c r="BP19" s="77" t="e">
        <f>HLOOKUP(P$4,'2020 Non-Cash Comp'!$5:$81,(3+$A21),FALSE)</f>
        <v>#N/A</v>
      </c>
      <c r="BQ19" s="77" t="e">
        <f>HLOOKUP(Q$4,'2020 Non-Cash Comp'!$5:$81,(3+$A21),FALSE)</f>
        <v>#N/A</v>
      </c>
      <c r="BR19" s="77" t="e">
        <f>HLOOKUP(R$4,'2020 Non-Cash Comp'!$5:$81,(3+$A21),FALSE)</f>
        <v>#N/A</v>
      </c>
      <c r="BS19" s="77" t="e">
        <f>HLOOKUP(S$4,'2020 Non-Cash Comp'!$5:$81,(3+$A21),FALSE)</f>
        <v>#N/A</v>
      </c>
      <c r="BT19" s="77" t="e">
        <f>HLOOKUP(T$4,'2020 Non-Cash Comp'!$5:$81,(3+$A21),FALSE)</f>
        <v>#N/A</v>
      </c>
      <c r="BU19" s="77" t="e">
        <f>HLOOKUP(U$4,'2020 Non-Cash Comp'!$5:$81,(3+$A21),FALSE)</f>
        <v>#N/A</v>
      </c>
      <c r="BV19" s="77" t="e">
        <f>HLOOKUP(V$4,'2020 Non-Cash Comp'!$5:$81,(3+$A21),FALSE)</f>
        <v>#N/A</v>
      </c>
      <c r="BW19" s="77" t="e">
        <f>HLOOKUP(W$4,'2020 Non-Cash Comp'!$5:$81,(3+$A21),FALSE)</f>
        <v>#N/A</v>
      </c>
      <c r="BX19" s="77" t="e">
        <f>HLOOKUP(X$4,'2020 Non-Cash Comp'!$5:$81,(3+$A21),FALSE)</f>
        <v>#N/A</v>
      </c>
      <c r="BY19" s="77" t="e">
        <f>HLOOKUP(Y$4,'2020 Non-Cash Comp'!$5:$81,(3+$A21),FALSE)</f>
        <v>#N/A</v>
      </c>
      <c r="BZ19" s="77" t="e">
        <f>HLOOKUP(Z$4,'2020 Non-Cash Comp'!$5:$81,(3+$A21),FALSE)</f>
        <v>#N/A</v>
      </c>
      <c r="CA19" s="77" t="e">
        <f>HLOOKUP(AA$4,'2020 Non-Cash Comp'!$5:$81,(3+$A21),FALSE)</f>
        <v>#N/A</v>
      </c>
      <c r="CB19" s="77" t="e">
        <f>HLOOKUP(AB$4,'2020 Non-Cash Comp'!$5:$81,(3+$A21),FALSE)</f>
        <v>#N/A</v>
      </c>
      <c r="CC19" s="77" t="e">
        <f>HLOOKUP(AC$4,'2020 Non-Cash Comp'!$5:$81,(3+$A21),FALSE)</f>
        <v>#N/A</v>
      </c>
      <c r="CD19" s="77" t="e">
        <f>HLOOKUP(AD$4,'2020 Non-Cash Comp'!$5:$81,(3+$A21),FALSE)</f>
        <v>#N/A</v>
      </c>
      <c r="CE19" s="77" t="e">
        <f>HLOOKUP(AE$4,'2020 Non-Cash Comp'!$5:$81,(3+$A21),FALSE)</f>
        <v>#N/A</v>
      </c>
      <c r="CF19" s="77" t="e">
        <f>HLOOKUP(AF$4,'2020 Non-Cash Comp'!$5:$81,(3+$A21),FALSE)</f>
        <v>#N/A</v>
      </c>
      <c r="CG19" s="77" t="e">
        <f>HLOOKUP(AG$4,'2020 Non-Cash Comp'!$5:$81,(3+$A21),FALSE)</f>
        <v>#N/A</v>
      </c>
    </row>
    <row r="20" spans="1:85" x14ac:dyDescent="0.25">
      <c r="A20">
        <f t="shared" si="32"/>
        <v>14</v>
      </c>
      <c r="B20" s="74" t="str">
        <f>IF('2020 Non-Cash Comp'!B23&lt;&gt;0,'2020 Non-Cash Comp'!B23,"")</f>
        <v/>
      </c>
      <c r="C20" s="91" t="e">
        <f>SUMPRODUCT(($J$1:$AG$1&lt;=Input!$A$10)*J20:AG20)</f>
        <v>#N/A</v>
      </c>
      <c r="D20" s="91" t="e">
        <f>SUMPRODUCT(($AJ$1:$BG$1&lt;=Input!$A$10)*AJ20:BG20)</f>
        <v>#N/A</v>
      </c>
      <c r="E20" s="91" t="e">
        <f>SUMPRODUCT(($BJ$1:$CG$1&lt;=Input!$A$10)*BJ20:CG20)</f>
        <v>#N/A</v>
      </c>
      <c r="F20" s="91" t="e">
        <f t="shared" si="29"/>
        <v>#N/A</v>
      </c>
      <c r="G20" s="91" t="e">
        <f t="shared" si="30"/>
        <v>#N/A</v>
      </c>
      <c r="H20" s="91" t="e">
        <f t="shared" si="31"/>
        <v>#N/A</v>
      </c>
      <c r="J20" s="77" t="e">
        <f>HLOOKUP(J$4,'2020 Non-Cash Comp'!$7:$81,(3+$A20),FALSE)</f>
        <v>#N/A</v>
      </c>
      <c r="K20" s="77" t="e">
        <f>HLOOKUP(K$4,'2020 Non-Cash Comp'!$7:$81,(3+$A20),FALSE)</f>
        <v>#N/A</v>
      </c>
      <c r="L20" s="77" t="e">
        <f>HLOOKUP(L$4,'2020 Non-Cash Comp'!$7:$81,(3+$A20),FALSE)</f>
        <v>#N/A</v>
      </c>
      <c r="M20" s="77" t="e">
        <f>HLOOKUP(M$4,'2020 Non-Cash Comp'!$7:$81,(3+$A20),FALSE)</f>
        <v>#N/A</v>
      </c>
      <c r="N20" s="77" t="e">
        <f>HLOOKUP(N$4,'2020 Non-Cash Comp'!$7:$81,(3+$A20),FALSE)</f>
        <v>#N/A</v>
      </c>
      <c r="O20" s="77" t="e">
        <f>HLOOKUP(O$4,'2020 Non-Cash Comp'!$7:$81,(3+$A20),FALSE)</f>
        <v>#N/A</v>
      </c>
      <c r="P20" s="77" t="e">
        <f>HLOOKUP(P$4,'2020 Non-Cash Comp'!$7:$81,(3+$A20),FALSE)</f>
        <v>#N/A</v>
      </c>
      <c r="Q20" s="77" t="e">
        <f>HLOOKUP(Q$4,'2020 Non-Cash Comp'!$7:$81,(3+$A20),FALSE)</f>
        <v>#N/A</v>
      </c>
      <c r="R20" s="77" t="e">
        <f>HLOOKUP(R$4,'2020 Non-Cash Comp'!$7:$81,(3+$A20),FALSE)</f>
        <v>#N/A</v>
      </c>
      <c r="S20" s="77" t="e">
        <f>HLOOKUP(S$4,'2020 Non-Cash Comp'!$7:$81,(3+$A20),FALSE)</f>
        <v>#N/A</v>
      </c>
      <c r="T20" s="77" t="e">
        <f>HLOOKUP(T$4,'2020 Non-Cash Comp'!$7:$81,(3+$A20),FALSE)</f>
        <v>#N/A</v>
      </c>
      <c r="U20" s="77" t="e">
        <f>HLOOKUP(U$4,'2020 Non-Cash Comp'!$7:$81,(3+$A20),FALSE)</f>
        <v>#N/A</v>
      </c>
      <c r="V20" s="77" t="e">
        <f>HLOOKUP(V$4,'2020 Non-Cash Comp'!$7:$81,(3+$A20),FALSE)</f>
        <v>#N/A</v>
      </c>
      <c r="W20" s="77" t="e">
        <f>HLOOKUP(W$4,'2020 Non-Cash Comp'!$7:$81,(3+$A20),FALSE)</f>
        <v>#N/A</v>
      </c>
      <c r="X20" s="77" t="e">
        <f>HLOOKUP(X$4,'2020 Non-Cash Comp'!$7:$81,(3+$A20),FALSE)</f>
        <v>#N/A</v>
      </c>
      <c r="Y20" s="77" t="e">
        <f>HLOOKUP(Y$4,'2020 Non-Cash Comp'!$7:$81,(3+$A20),FALSE)</f>
        <v>#N/A</v>
      </c>
      <c r="Z20" s="77" t="e">
        <f>HLOOKUP(Z$4,'2020 Non-Cash Comp'!$7:$81,(3+$A20),FALSE)</f>
        <v>#N/A</v>
      </c>
      <c r="AA20" s="77" t="e">
        <f>HLOOKUP(AA$4,'2020 Non-Cash Comp'!$7:$81,(3+$A20),FALSE)</f>
        <v>#N/A</v>
      </c>
      <c r="AB20" s="77" t="e">
        <f>HLOOKUP(AB$4,'2020 Non-Cash Comp'!$7:$81,(3+$A20),FALSE)</f>
        <v>#N/A</v>
      </c>
      <c r="AC20" s="77" t="e">
        <f>HLOOKUP(AC$4,'2020 Non-Cash Comp'!$7:$81,(3+$A20),FALSE)</f>
        <v>#N/A</v>
      </c>
      <c r="AD20" s="77" t="e">
        <f>HLOOKUP(AD$4,'2020 Non-Cash Comp'!$7:$81,(3+$A20),FALSE)</f>
        <v>#N/A</v>
      </c>
      <c r="AE20" s="77" t="e">
        <f>HLOOKUP(AE$4,'2020 Non-Cash Comp'!$7:$81,(3+$A20),FALSE)</f>
        <v>#N/A</v>
      </c>
      <c r="AF20" s="77" t="e">
        <f>HLOOKUP(AF$4,'2020 Non-Cash Comp'!$7:$81,(3+$A20),FALSE)</f>
        <v>#N/A</v>
      </c>
      <c r="AG20" s="77" t="e">
        <f>HLOOKUP(AG$4,'2020 Non-Cash Comp'!$7:$81,(3+$A20),FALSE)</f>
        <v>#N/A</v>
      </c>
      <c r="AJ20" s="77" t="e">
        <f>HLOOKUP(J$4,'2020 Non-Cash Comp'!$6:$81,(3+$A21),FALSE)</f>
        <v>#N/A</v>
      </c>
      <c r="AK20" s="77" t="e">
        <f>HLOOKUP(K$4,'2020 Non-Cash Comp'!$6:$81,(3+$A21),FALSE)</f>
        <v>#N/A</v>
      </c>
      <c r="AL20" s="77" t="e">
        <f>HLOOKUP(L$4,'2020 Non-Cash Comp'!$6:$81,(3+$A21),FALSE)</f>
        <v>#N/A</v>
      </c>
      <c r="AM20" s="77" t="e">
        <f>HLOOKUP(M$4,'2020 Non-Cash Comp'!$6:$81,(3+$A21),FALSE)</f>
        <v>#N/A</v>
      </c>
      <c r="AN20" s="77" t="e">
        <f>HLOOKUP(N$4,'2020 Non-Cash Comp'!$6:$81,(3+$A21),FALSE)</f>
        <v>#N/A</v>
      </c>
      <c r="AO20" s="77" t="e">
        <f>HLOOKUP(O$4,'2020 Non-Cash Comp'!$6:$81,(3+$A21),FALSE)</f>
        <v>#N/A</v>
      </c>
      <c r="AP20" s="77" t="e">
        <f>HLOOKUP(P$4,'2020 Non-Cash Comp'!$6:$81,(3+$A21),FALSE)</f>
        <v>#N/A</v>
      </c>
      <c r="AQ20" s="77" t="e">
        <f>HLOOKUP(Q$4,'2020 Non-Cash Comp'!$6:$81,(3+$A21),FALSE)</f>
        <v>#N/A</v>
      </c>
      <c r="AR20" s="77" t="e">
        <f>HLOOKUP(R$4,'2020 Non-Cash Comp'!$6:$81,(3+$A21),FALSE)</f>
        <v>#N/A</v>
      </c>
      <c r="AS20" s="77" t="e">
        <f>HLOOKUP(S$4,'2020 Non-Cash Comp'!$6:$81,(3+$A21),FALSE)</f>
        <v>#N/A</v>
      </c>
      <c r="AT20" s="77" t="e">
        <f>HLOOKUP(T$4,'2020 Non-Cash Comp'!$6:$81,(3+$A21),FALSE)</f>
        <v>#N/A</v>
      </c>
      <c r="AU20" s="77" t="e">
        <f>HLOOKUP(U$4,'2020 Non-Cash Comp'!$6:$81,(3+$A21),FALSE)</f>
        <v>#N/A</v>
      </c>
      <c r="AV20" s="77" t="e">
        <f>HLOOKUP(V$4,'2020 Non-Cash Comp'!$6:$81,(3+$A21),FALSE)</f>
        <v>#N/A</v>
      </c>
      <c r="AW20" s="77" t="e">
        <f>HLOOKUP(W$4,'2020 Non-Cash Comp'!$6:$81,(3+$A21),FALSE)</f>
        <v>#N/A</v>
      </c>
      <c r="AX20" s="77" t="e">
        <f>HLOOKUP(X$4,'2020 Non-Cash Comp'!$6:$81,(3+$A21),FALSE)</f>
        <v>#N/A</v>
      </c>
      <c r="AY20" s="77" t="e">
        <f>HLOOKUP(Y$4,'2020 Non-Cash Comp'!$6:$81,(3+$A21),FALSE)</f>
        <v>#N/A</v>
      </c>
      <c r="AZ20" s="77" t="e">
        <f>HLOOKUP(Z$4,'2020 Non-Cash Comp'!$6:$81,(3+$A21),FALSE)</f>
        <v>#N/A</v>
      </c>
      <c r="BA20" s="77" t="e">
        <f>HLOOKUP(AA$4,'2020 Non-Cash Comp'!$6:$81,(3+$A21),FALSE)</f>
        <v>#N/A</v>
      </c>
      <c r="BB20" s="77" t="e">
        <f>HLOOKUP(AB$4,'2020 Non-Cash Comp'!$6:$81,(3+$A21),FALSE)</f>
        <v>#N/A</v>
      </c>
      <c r="BC20" s="77" t="e">
        <f>HLOOKUP(AC$4,'2020 Non-Cash Comp'!$6:$81,(3+$A21),FALSE)</f>
        <v>#N/A</v>
      </c>
      <c r="BD20" s="77" t="e">
        <f>HLOOKUP(AD$4,'2020 Non-Cash Comp'!$6:$81,(3+$A21),FALSE)</f>
        <v>#N/A</v>
      </c>
      <c r="BE20" s="77" t="e">
        <f>HLOOKUP(AE$4,'2020 Non-Cash Comp'!$6:$81,(3+$A21),FALSE)</f>
        <v>#N/A</v>
      </c>
      <c r="BF20" s="77" t="e">
        <f>HLOOKUP(AF$4,'2020 Non-Cash Comp'!$6:$81,(3+$A21),FALSE)</f>
        <v>#N/A</v>
      </c>
      <c r="BG20" s="77" t="e">
        <f>HLOOKUP(AG$4,'2020 Non-Cash Comp'!$6:$81,(3+$A21),FALSE)</f>
        <v>#N/A</v>
      </c>
      <c r="BJ20" s="77" t="e">
        <f>HLOOKUP(J$4,'2020 Non-Cash Comp'!$5:$81,(3+$A22),FALSE)</f>
        <v>#N/A</v>
      </c>
      <c r="BK20" s="77" t="e">
        <f>HLOOKUP(K$4,'2020 Non-Cash Comp'!$5:$81,(3+$A22),FALSE)</f>
        <v>#N/A</v>
      </c>
      <c r="BL20" s="77" t="e">
        <f>HLOOKUP(L$4,'2020 Non-Cash Comp'!$5:$81,(3+$A22),FALSE)</f>
        <v>#N/A</v>
      </c>
      <c r="BM20" s="77" t="e">
        <f>HLOOKUP(M$4,'2020 Non-Cash Comp'!$5:$81,(3+$A22),FALSE)</f>
        <v>#N/A</v>
      </c>
      <c r="BN20" s="77" t="e">
        <f>HLOOKUP(N$4,'2020 Non-Cash Comp'!$5:$81,(3+$A22),FALSE)</f>
        <v>#N/A</v>
      </c>
      <c r="BO20" s="77" t="e">
        <f>HLOOKUP(O$4,'2020 Non-Cash Comp'!$5:$81,(3+$A22),FALSE)</f>
        <v>#N/A</v>
      </c>
      <c r="BP20" s="77" t="e">
        <f>HLOOKUP(P$4,'2020 Non-Cash Comp'!$5:$81,(3+$A22),FALSE)</f>
        <v>#N/A</v>
      </c>
      <c r="BQ20" s="77" t="e">
        <f>HLOOKUP(Q$4,'2020 Non-Cash Comp'!$5:$81,(3+$A22),FALSE)</f>
        <v>#N/A</v>
      </c>
      <c r="BR20" s="77" t="e">
        <f>HLOOKUP(R$4,'2020 Non-Cash Comp'!$5:$81,(3+$A22),FALSE)</f>
        <v>#N/A</v>
      </c>
      <c r="BS20" s="77" t="e">
        <f>HLOOKUP(S$4,'2020 Non-Cash Comp'!$5:$81,(3+$A22),FALSE)</f>
        <v>#N/A</v>
      </c>
      <c r="BT20" s="77" t="e">
        <f>HLOOKUP(T$4,'2020 Non-Cash Comp'!$5:$81,(3+$A22),FALSE)</f>
        <v>#N/A</v>
      </c>
      <c r="BU20" s="77" t="e">
        <f>HLOOKUP(U$4,'2020 Non-Cash Comp'!$5:$81,(3+$A22),FALSE)</f>
        <v>#N/A</v>
      </c>
      <c r="BV20" s="77" t="e">
        <f>HLOOKUP(V$4,'2020 Non-Cash Comp'!$5:$81,(3+$A22),FALSE)</f>
        <v>#N/A</v>
      </c>
      <c r="BW20" s="77" t="e">
        <f>HLOOKUP(W$4,'2020 Non-Cash Comp'!$5:$81,(3+$A22),FALSE)</f>
        <v>#N/A</v>
      </c>
      <c r="BX20" s="77" t="e">
        <f>HLOOKUP(X$4,'2020 Non-Cash Comp'!$5:$81,(3+$A22),FALSE)</f>
        <v>#N/A</v>
      </c>
      <c r="BY20" s="77" t="e">
        <f>HLOOKUP(Y$4,'2020 Non-Cash Comp'!$5:$81,(3+$A22),FALSE)</f>
        <v>#N/A</v>
      </c>
      <c r="BZ20" s="77" t="e">
        <f>HLOOKUP(Z$4,'2020 Non-Cash Comp'!$5:$81,(3+$A22),FALSE)</f>
        <v>#N/A</v>
      </c>
      <c r="CA20" s="77" t="e">
        <f>HLOOKUP(AA$4,'2020 Non-Cash Comp'!$5:$81,(3+$A22),FALSE)</f>
        <v>#N/A</v>
      </c>
      <c r="CB20" s="77" t="e">
        <f>HLOOKUP(AB$4,'2020 Non-Cash Comp'!$5:$81,(3+$A22),FALSE)</f>
        <v>#N/A</v>
      </c>
      <c r="CC20" s="77" t="e">
        <f>HLOOKUP(AC$4,'2020 Non-Cash Comp'!$5:$81,(3+$A22),FALSE)</f>
        <v>#N/A</v>
      </c>
      <c r="CD20" s="77" t="e">
        <f>HLOOKUP(AD$4,'2020 Non-Cash Comp'!$5:$81,(3+$A22),FALSE)</f>
        <v>#N/A</v>
      </c>
      <c r="CE20" s="77" t="e">
        <f>HLOOKUP(AE$4,'2020 Non-Cash Comp'!$5:$81,(3+$A22),FALSE)</f>
        <v>#N/A</v>
      </c>
      <c r="CF20" s="77" t="e">
        <f>HLOOKUP(AF$4,'2020 Non-Cash Comp'!$5:$81,(3+$A22),FALSE)</f>
        <v>#N/A</v>
      </c>
      <c r="CG20" s="77" t="e">
        <f>HLOOKUP(AG$4,'2020 Non-Cash Comp'!$5:$81,(3+$A22),FALSE)</f>
        <v>#N/A</v>
      </c>
    </row>
    <row r="21" spans="1:85" x14ac:dyDescent="0.25">
      <c r="A21">
        <f t="shared" si="32"/>
        <v>15</v>
      </c>
      <c r="B21" s="74" t="str">
        <f>IF('2020 Non-Cash Comp'!B24&lt;&gt;0,'2020 Non-Cash Comp'!B24,"")</f>
        <v/>
      </c>
      <c r="C21" s="91" t="e">
        <f>SUMPRODUCT(($J$1:$AG$1&lt;=Input!$A$10)*J21:AG21)</f>
        <v>#N/A</v>
      </c>
      <c r="D21" s="91" t="e">
        <f>SUMPRODUCT(($AJ$1:$BG$1&lt;=Input!$A$10)*AJ21:BG21)</f>
        <v>#N/A</v>
      </c>
      <c r="E21" s="91" t="e">
        <f>SUMPRODUCT(($BJ$1:$CG$1&lt;=Input!$A$10)*BJ21:CG21)</f>
        <v>#N/A</v>
      </c>
      <c r="F21" s="91" t="e">
        <f t="shared" si="29"/>
        <v>#N/A</v>
      </c>
      <c r="G21" s="91" t="e">
        <f t="shared" si="30"/>
        <v>#N/A</v>
      </c>
      <c r="H21" s="91" t="e">
        <f t="shared" si="31"/>
        <v>#N/A</v>
      </c>
      <c r="J21" s="77" t="e">
        <f>HLOOKUP(J$4,'2020 Non-Cash Comp'!$7:$81,(3+$A21),FALSE)</f>
        <v>#N/A</v>
      </c>
      <c r="K21" s="77" t="e">
        <f>HLOOKUP(K$4,'2020 Non-Cash Comp'!$7:$81,(3+$A21),FALSE)</f>
        <v>#N/A</v>
      </c>
      <c r="L21" s="77" t="e">
        <f>HLOOKUP(L$4,'2020 Non-Cash Comp'!$7:$81,(3+$A21),FALSE)</f>
        <v>#N/A</v>
      </c>
      <c r="M21" s="77" t="e">
        <f>HLOOKUP(M$4,'2020 Non-Cash Comp'!$7:$81,(3+$A21),FALSE)</f>
        <v>#N/A</v>
      </c>
      <c r="N21" s="77" t="e">
        <f>HLOOKUP(N$4,'2020 Non-Cash Comp'!$7:$81,(3+$A21),FALSE)</f>
        <v>#N/A</v>
      </c>
      <c r="O21" s="77" t="e">
        <f>HLOOKUP(O$4,'2020 Non-Cash Comp'!$7:$81,(3+$A21),FALSE)</f>
        <v>#N/A</v>
      </c>
      <c r="P21" s="77" t="e">
        <f>HLOOKUP(P$4,'2020 Non-Cash Comp'!$7:$81,(3+$A21),FALSE)</f>
        <v>#N/A</v>
      </c>
      <c r="Q21" s="77" t="e">
        <f>HLOOKUP(Q$4,'2020 Non-Cash Comp'!$7:$81,(3+$A21),FALSE)</f>
        <v>#N/A</v>
      </c>
      <c r="R21" s="77" t="e">
        <f>HLOOKUP(R$4,'2020 Non-Cash Comp'!$7:$81,(3+$A21),FALSE)</f>
        <v>#N/A</v>
      </c>
      <c r="S21" s="77" t="e">
        <f>HLOOKUP(S$4,'2020 Non-Cash Comp'!$7:$81,(3+$A21),FALSE)</f>
        <v>#N/A</v>
      </c>
      <c r="T21" s="77" t="e">
        <f>HLOOKUP(T$4,'2020 Non-Cash Comp'!$7:$81,(3+$A21),FALSE)</f>
        <v>#N/A</v>
      </c>
      <c r="U21" s="77" t="e">
        <f>HLOOKUP(U$4,'2020 Non-Cash Comp'!$7:$81,(3+$A21),FALSE)</f>
        <v>#N/A</v>
      </c>
      <c r="V21" s="77" t="e">
        <f>HLOOKUP(V$4,'2020 Non-Cash Comp'!$7:$81,(3+$A21),FALSE)</f>
        <v>#N/A</v>
      </c>
      <c r="W21" s="77" t="e">
        <f>HLOOKUP(W$4,'2020 Non-Cash Comp'!$7:$81,(3+$A21),FALSE)</f>
        <v>#N/A</v>
      </c>
      <c r="X21" s="77" t="e">
        <f>HLOOKUP(X$4,'2020 Non-Cash Comp'!$7:$81,(3+$A21),FALSE)</f>
        <v>#N/A</v>
      </c>
      <c r="Y21" s="77" t="e">
        <f>HLOOKUP(Y$4,'2020 Non-Cash Comp'!$7:$81,(3+$A21),FALSE)</f>
        <v>#N/A</v>
      </c>
      <c r="Z21" s="77" t="e">
        <f>HLOOKUP(Z$4,'2020 Non-Cash Comp'!$7:$81,(3+$A21),FALSE)</f>
        <v>#N/A</v>
      </c>
      <c r="AA21" s="77" t="e">
        <f>HLOOKUP(AA$4,'2020 Non-Cash Comp'!$7:$81,(3+$A21),FALSE)</f>
        <v>#N/A</v>
      </c>
      <c r="AB21" s="77" t="e">
        <f>HLOOKUP(AB$4,'2020 Non-Cash Comp'!$7:$81,(3+$A21),FALSE)</f>
        <v>#N/A</v>
      </c>
      <c r="AC21" s="77" t="e">
        <f>HLOOKUP(AC$4,'2020 Non-Cash Comp'!$7:$81,(3+$A21),FALSE)</f>
        <v>#N/A</v>
      </c>
      <c r="AD21" s="77" t="e">
        <f>HLOOKUP(AD$4,'2020 Non-Cash Comp'!$7:$81,(3+$A21),FALSE)</f>
        <v>#N/A</v>
      </c>
      <c r="AE21" s="77" t="e">
        <f>HLOOKUP(AE$4,'2020 Non-Cash Comp'!$7:$81,(3+$A21),FALSE)</f>
        <v>#N/A</v>
      </c>
      <c r="AF21" s="77" t="e">
        <f>HLOOKUP(AF$4,'2020 Non-Cash Comp'!$7:$81,(3+$A21),FALSE)</f>
        <v>#N/A</v>
      </c>
      <c r="AG21" s="77" t="e">
        <f>HLOOKUP(AG$4,'2020 Non-Cash Comp'!$7:$81,(3+$A21),FALSE)</f>
        <v>#N/A</v>
      </c>
      <c r="AJ21" s="77" t="e">
        <f>HLOOKUP(J$4,'2020 Non-Cash Comp'!$6:$81,(3+$A22),FALSE)</f>
        <v>#N/A</v>
      </c>
      <c r="AK21" s="77" t="e">
        <f>HLOOKUP(K$4,'2020 Non-Cash Comp'!$6:$81,(3+$A22),FALSE)</f>
        <v>#N/A</v>
      </c>
      <c r="AL21" s="77" t="e">
        <f>HLOOKUP(L$4,'2020 Non-Cash Comp'!$6:$81,(3+$A22),FALSE)</f>
        <v>#N/A</v>
      </c>
      <c r="AM21" s="77" t="e">
        <f>HLOOKUP(M$4,'2020 Non-Cash Comp'!$6:$81,(3+$A22),FALSE)</f>
        <v>#N/A</v>
      </c>
      <c r="AN21" s="77" t="e">
        <f>HLOOKUP(N$4,'2020 Non-Cash Comp'!$6:$81,(3+$A22),FALSE)</f>
        <v>#N/A</v>
      </c>
      <c r="AO21" s="77" t="e">
        <f>HLOOKUP(O$4,'2020 Non-Cash Comp'!$6:$81,(3+$A22),FALSE)</f>
        <v>#N/A</v>
      </c>
      <c r="AP21" s="77" t="e">
        <f>HLOOKUP(P$4,'2020 Non-Cash Comp'!$6:$81,(3+$A22),FALSE)</f>
        <v>#N/A</v>
      </c>
      <c r="AQ21" s="77" t="e">
        <f>HLOOKUP(Q$4,'2020 Non-Cash Comp'!$6:$81,(3+$A22),FALSE)</f>
        <v>#N/A</v>
      </c>
      <c r="AR21" s="77" t="e">
        <f>HLOOKUP(R$4,'2020 Non-Cash Comp'!$6:$81,(3+$A22),FALSE)</f>
        <v>#N/A</v>
      </c>
      <c r="AS21" s="77" t="e">
        <f>HLOOKUP(S$4,'2020 Non-Cash Comp'!$6:$81,(3+$A22),FALSE)</f>
        <v>#N/A</v>
      </c>
      <c r="AT21" s="77" t="e">
        <f>HLOOKUP(T$4,'2020 Non-Cash Comp'!$6:$81,(3+$A22),FALSE)</f>
        <v>#N/A</v>
      </c>
      <c r="AU21" s="77" t="e">
        <f>HLOOKUP(U$4,'2020 Non-Cash Comp'!$6:$81,(3+$A22),FALSE)</f>
        <v>#N/A</v>
      </c>
      <c r="AV21" s="77" t="e">
        <f>HLOOKUP(V$4,'2020 Non-Cash Comp'!$6:$81,(3+$A22),FALSE)</f>
        <v>#N/A</v>
      </c>
      <c r="AW21" s="77" t="e">
        <f>HLOOKUP(W$4,'2020 Non-Cash Comp'!$6:$81,(3+$A22),FALSE)</f>
        <v>#N/A</v>
      </c>
      <c r="AX21" s="77" t="e">
        <f>HLOOKUP(X$4,'2020 Non-Cash Comp'!$6:$81,(3+$A22),FALSE)</f>
        <v>#N/A</v>
      </c>
      <c r="AY21" s="77" t="e">
        <f>HLOOKUP(Y$4,'2020 Non-Cash Comp'!$6:$81,(3+$A22),FALSE)</f>
        <v>#N/A</v>
      </c>
      <c r="AZ21" s="77" t="e">
        <f>HLOOKUP(Z$4,'2020 Non-Cash Comp'!$6:$81,(3+$A22),FALSE)</f>
        <v>#N/A</v>
      </c>
      <c r="BA21" s="77" t="e">
        <f>HLOOKUP(AA$4,'2020 Non-Cash Comp'!$6:$81,(3+$A22),FALSE)</f>
        <v>#N/A</v>
      </c>
      <c r="BB21" s="77" t="e">
        <f>HLOOKUP(AB$4,'2020 Non-Cash Comp'!$6:$81,(3+$A22),FALSE)</f>
        <v>#N/A</v>
      </c>
      <c r="BC21" s="77" t="e">
        <f>HLOOKUP(AC$4,'2020 Non-Cash Comp'!$6:$81,(3+$A22),FALSE)</f>
        <v>#N/A</v>
      </c>
      <c r="BD21" s="77" t="e">
        <f>HLOOKUP(AD$4,'2020 Non-Cash Comp'!$6:$81,(3+$A22),FALSE)</f>
        <v>#N/A</v>
      </c>
      <c r="BE21" s="77" t="e">
        <f>HLOOKUP(AE$4,'2020 Non-Cash Comp'!$6:$81,(3+$A22),FALSE)</f>
        <v>#N/A</v>
      </c>
      <c r="BF21" s="77" t="e">
        <f>HLOOKUP(AF$4,'2020 Non-Cash Comp'!$6:$81,(3+$A22),FALSE)</f>
        <v>#N/A</v>
      </c>
      <c r="BG21" s="77" t="e">
        <f>HLOOKUP(AG$4,'2020 Non-Cash Comp'!$6:$81,(3+$A22),FALSE)</f>
        <v>#N/A</v>
      </c>
      <c r="BJ21" s="77" t="e">
        <f>HLOOKUP(J$4,'2020 Non-Cash Comp'!$5:$81,(3+$A23),FALSE)</f>
        <v>#N/A</v>
      </c>
      <c r="BK21" s="77" t="e">
        <f>HLOOKUP(K$4,'2020 Non-Cash Comp'!$5:$81,(3+$A23),FALSE)</f>
        <v>#N/A</v>
      </c>
      <c r="BL21" s="77" t="e">
        <f>HLOOKUP(L$4,'2020 Non-Cash Comp'!$5:$81,(3+$A23),FALSE)</f>
        <v>#N/A</v>
      </c>
      <c r="BM21" s="77" t="e">
        <f>HLOOKUP(M$4,'2020 Non-Cash Comp'!$5:$81,(3+$A23),FALSE)</f>
        <v>#N/A</v>
      </c>
      <c r="BN21" s="77" t="e">
        <f>HLOOKUP(N$4,'2020 Non-Cash Comp'!$5:$81,(3+$A23),FALSE)</f>
        <v>#N/A</v>
      </c>
      <c r="BO21" s="77" t="e">
        <f>HLOOKUP(O$4,'2020 Non-Cash Comp'!$5:$81,(3+$A23),FALSE)</f>
        <v>#N/A</v>
      </c>
      <c r="BP21" s="77" t="e">
        <f>HLOOKUP(P$4,'2020 Non-Cash Comp'!$5:$81,(3+$A23),FALSE)</f>
        <v>#N/A</v>
      </c>
      <c r="BQ21" s="77" t="e">
        <f>HLOOKUP(Q$4,'2020 Non-Cash Comp'!$5:$81,(3+$A23),FALSE)</f>
        <v>#N/A</v>
      </c>
      <c r="BR21" s="77" t="e">
        <f>HLOOKUP(R$4,'2020 Non-Cash Comp'!$5:$81,(3+$A23),FALSE)</f>
        <v>#N/A</v>
      </c>
      <c r="BS21" s="77" t="e">
        <f>HLOOKUP(S$4,'2020 Non-Cash Comp'!$5:$81,(3+$A23),FALSE)</f>
        <v>#N/A</v>
      </c>
      <c r="BT21" s="77" t="e">
        <f>HLOOKUP(T$4,'2020 Non-Cash Comp'!$5:$81,(3+$A23),FALSE)</f>
        <v>#N/A</v>
      </c>
      <c r="BU21" s="77" t="e">
        <f>HLOOKUP(U$4,'2020 Non-Cash Comp'!$5:$81,(3+$A23),FALSE)</f>
        <v>#N/A</v>
      </c>
      <c r="BV21" s="77" t="e">
        <f>HLOOKUP(V$4,'2020 Non-Cash Comp'!$5:$81,(3+$A23),FALSE)</f>
        <v>#N/A</v>
      </c>
      <c r="BW21" s="77" t="e">
        <f>HLOOKUP(W$4,'2020 Non-Cash Comp'!$5:$81,(3+$A23),FALSE)</f>
        <v>#N/A</v>
      </c>
      <c r="BX21" s="77" t="e">
        <f>HLOOKUP(X$4,'2020 Non-Cash Comp'!$5:$81,(3+$A23),FALSE)</f>
        <v>#N/A</v>
      </c>
      <c r="BY21" s="77" t="e">
        <f>HLOOKUP(Y$4,'2020 Non-Cash Comp'!$5:$81,(3+$A23),FALSE)</f>
        <v>#N/A</v>
      </c>
      <c r="BZ21" s="77" t="e">
        <f>HLOOKUP(Z$4,'2020 Non-Cash Comp'!$5:$81,(3+$A23),FALSE)</f>
        <v>#N/A</v>
      </c>
      <c r="CA21" s="77" t="e">
        <f>HLOOKUP(AA$4,'2020 Non-Cash Comp'!$5:$81,(3+$A23),FALSE)</f>
        <v>#N/A</v>
      </c>
      <c r="CB21" s="77" t="e">
        <f>HLOOKUP(AB$4,'2020 Non-Cash Comp'!$5:$81,(3+$A23),FALSE)</f>
        <v>#N/A</v>
      </c>
      <c r="CC21" s="77" t="e">
        <f>HLOOKUP(AC$4,'2020 Non-Cash Comp'!$5:$81,(3+$A23),FALSE)</f>
        <v>#N/A</v>
      </c>
      <c r="CD21" s="77" t="e">
        <f>HLOOKUP(AD$4,'2020 Non-Cash Comp'!$5:$81,(3+$A23),FALSE)</f>
        <v>#N/A</v>
      </c>
      <c r="CE21" s="77" t="e">
        <f>HLOOKUP(AE$4,'2020 Non-Cash Comp'!$5:$81,(3+$A23),FALSE)</f>
        <v>#N/A</v>
      </c>
      <c r="CF21" s="77" t="e">
        <f>HLOOKUP(AF$4,'2020 Non-Cash Comp'!$5:$81,(3+$A23),FALSE)</f>
        <v>#N/A</v>
      </c>
      <c r="CG21" s="77" t="e">
        <f>HLOOKUP(AG$4,'2020 Non-Cash Comp'!$5:$81,(3+$A23),FALSE)</f>
        <v>#N/A</v>
      </c>
    </row>
    <row r="22" spans="1:85" x14ac:dyDescent="0.25">
      <c r="A22">
        <f t="shared" si="32"/>
        <v>16</v>
      </c>
      <c r="B22" s="74" t="str">
        <f>IF('2020 Non-Cash Comp'!B25&lt;&gt;0,'2020 Non-Cash Comp'!B25,"")</f>
        <v/>
      </c>
      <c r="C22" s="91" t="e">
        <f>SUMPRODUCT(($J$1:$AG$1&lt;=Input!$A$10)*J22:AG22)</f>
        <v>#N/A</v>
      </c>
      <c r="D22" s="91" t="e">
        <f>SUMPRODUCT(($AJ$1:$BG$1&lt;=Input!$A$10)*AJ22:BG22)</f>
        <v>#N/A</v>
      </c>
      <c r="E22" s="91" t="e">
        <f>SUMPRODUCT(($BJ$1:$CG$1&lt;=Input!$A$10)*BJ22:CG22)</f>
        <v>#N/A</v>
      </c>
      <c r="F22" s="91" t="e">
        <f t="shared" si="29"/>
        <v>#N/A</v>
      </c>
      <c r="G22" s="91" t="e">
        <f t="shared" si="30"/>
        <v>#N/A</v>
      </c>
      <c r="H22" s="91" t="e">
        <f t="shared" si="31"/>
        <v>#N/A</v>
      </c>
      <c r="J22" s="77" t="e">
        <f>HLOOKUP(J$4,'2020 Non-Cash Comp'!$7:$81,(3+$A22),FALSE)</f>
        <v>#N/A</v>
      </c>
      <c r="K22" s="77" t="e">
        <f>HLOOKUP(K$4,'2020 Non-Cash Comp'!$7:$81,(3+$A22),FALSE)</f>
        <v>#N/A</v>
      </c>
      <c r="L22" s="77" t="e">
        <f>HLOOKUP(L$4,'2020 Non-Cash Comp'!$7:$81,(3+$A22),FALSE)</f>
        <v>#N/A</v>
      </c>
      <c r="M22" s="77" t="e">
        <f>HLOOKUP(M$4,'2020 Non-Cash Comp'!$7:$81,(3+$A22),FALSE)</f>
        <v>#N/A</v>
      </c>
      <c r="N22" s="77" t="e">
        <f>HLOOKUP(N$4,'2020 Non-Cash Comp'!$7:$81,(3+$A22),FALSE)</f>
        <v>#N/A</v>
      </c>
      <c r="O22" s="77" t="e">
        <f>HLOOKUP(O$4,'2020 Non-Cash Comp'!$7:$81,(3+$A22),FALSE)</f>
        <v>#N/A</v>
      </c>
      <c r="P22" s="77" t="e">
        <f>HLOOKUP(P$4,'2020 Non-Cash Comp'!$7:$81,(3+$A22),FALSE)</f>
        <v>#N/A</v>
      </c>
      <c r="Q22" s="77" t="e">
        <f>HLOOKUP(Q$4,'2020 Non-Cash Comp'!$7:$81,(3+$A22),FALSE)</f>
        <v>#N/A</v>
      </c>
      <c r="R22" s="77" t="e">
        <f>HLOOKUP(R$4,'2020 Non-Cash Comp'!$7:$81,(3+$A22),FALSE)</f>
        <v>#N/A</v>
      </c>
      <c r="S22" s="77" t="e">
        <f>HLOOKUP(S$4,'2020 Non-Cash Comp'!$7:$81,(3+$A22),FALSE)</f>
        <v>#N/A</v>
      </c>
      <c r="T22" s="77" t="e">
        <f>HLOOKUP(T$4,'2020 Non-Cash Comp'!$7:$81,(3+$A22),FALSE)</f>
        <v>#N/A</v>
      </c>
      <c r="U22" s="77" t="e">
        <f>HLOOKUP(U$4,'2020 Non-Cash Comp'!$7:$81,(3+$A22),FALSE)</f>
        <v>#N/A</v>
      </c>
      <c r="V22" s="77" t="e">
        <f>HLOOKUP(V$4,'2020 Non-Cash Comp'!$7:$81,(3+$A22),FALSE)</f>
        <v>#N/A</v>
      </c>
      <c r="W22" s="77" t="e">
        <f>HLOOKUP(W$4,'2020 Non-Cash Comp'!$7:$81,(3+$A22),FALSE)</f>
        <v>#N/A</v>
      </c>
      <c r="X22" s="77" t="e">
        <f>HLOOKUP(X$4,'2020 Non-Cash Comp'!$7:$81,(3+$A22),FALSE)</f>
        <v>#N/A</v>
      </c>
      <c r="Y22" s="77" t="e">
        <f>HLOOKUP(Y$4,'2020 Non-Cash Comp'!$7:$81,(3+$A22),FALSE)</f>
        <v>#N/A</v>
      </c>
      <c r="Z22" s="77" t="e">
        <f>HLOOKUP(Z$4,'2020 Non-Cash Comp'!$7:$81,(3+$A22),FALSE)</f>
        <v>#N/A</v>
      </c>
      <c r="AA22" s="77" t="e">
        <f>HLOOKUP(AA$4,'2020 Non-Cash Comp'!$7:$81,(3+$A22),FALSE)</f>
        <v>#N/A</v>
      </c>
      <c r="AB22" s="77" t="e">
        <f>HLOOKUP(AB$4,'2020 Non-Cash Comp'!$7:$81,(3+$A22),FALSE)</f>
        <v>#N/A</v>
      </c>
      <c r="AC22" s="77" t="e">
        <f>HLOOKUP(AC$4,'2020 Non-Cash Comp'!$7:$81,(3+$A22),FALSE)</f>
        <v>#N/A</v>
      </c>
      <c r="AD22" s="77" t="e">
        <f>HLOOKUP(AD$4,'2020 Non-Cash Comp'!$7:$81,(3+$A22),FALSE)</f>
        <v>#N/A</v>
      </c>
      <c r="AE22" s="77" t="e">
        <f>HLOOKUP(AE$4,'2020 Non-Cash Comp'!$7:$81,(3+$A22),FALSE)</f>
        <v>#N/A</v>
      </c>
      <c r="AF22" s="77" t="e">
        <f>HLOOKUP(AF$4,'2020 Non-Cash Comp'!$7:$81,(3+$A22),FALSE)</f>
        <v>#N/A</v>
      </c>
      <c r="AG22" s="77" t="e">
        <f>HLOOKUP(AG$4,'2020 Non-Cash Comp'!$7:$81,(3+$A22),FALSE)</f>
        <v>#N/A</v>
      </c>
      <c r="AJ22" s="77" t="e">
        <f>HLOOKUP(J$4,'2020 Non-Cash Comp'!$6:$81,(3+$A23),FALSE)</f>
        <v>#N/A</v>
      </c>
      <c r="AK22" s="77" t="e">
        <f>HLOOKUP(K$4,'2020 Non-Cash Comp'!$6:$81,(3+$A23),FALSE)</f>
        <v>#N/A</v>
      </c>
      <c r="AL22" s="77" t="e">
        <f>HLOOKUP(L$4,'2020 Non-Cash Comp'!$6:$81,(3+$A23),FALSE)</f>
        <v>#N/A</v>
      </c>
      <c r="AM22" s="77" t="e">
        <f>HLOOKUP(M$4,'2020 Non-Cash Comp'!$6:$81,(3+$A23),FALSE)</f>
        <v>#N/A</v>
      </c>
      <c r="AN22" s="77" t="e">
        <f>HLOOKUP(N$4,'2020 Non-Cash Comp'!$6:$81,(3+$A23),FALSE)</f>
        <v>#N/A</v>
      </c>
      <c r="AO22" s="77" t="e">
        <f>HLOOKUP(O$4,'2020 Non-Cash Comp'!$6:$81,(3+$A23),FALSE)</f>
        <v>#N/A</v>
      </c>
      <c r="AP22" s="77" t="e">
        <f>HLOOKUP(P$4,'2020 Non-Cash Comp'!$6:$81,(3+$A23),FALSE)</f>
        <v>#N/A</v>
      </c>
      <c r="AQ22" s="77" t="e">
        <f>HLOOKUP(Q$4,'2020 Non-Cash Comp'!$6:$81,(3+$A23),FALSE)</f>
        <v>#N/A</v>
      </c>
      <c r="AR22" s="77" t="e">
        <f>HLOOKUP(R$4,'2020 Non-Cash Comp'!$6:$81,(3+$A23),FALSE)</f>
        <v>#N/A</v>
      </c>
      <c r="AS22" s="77" t="e">
        <f>HLOOKUP(S$4,'2020 Non-Cash Comp'!$6:$81,(3+$A23),FALSE)</f>
        <v>#N/A</v>
      </c>
      <c r="AT22" s="77" t="e">
        <f>HLOOKUP(T$4,'2020 Non-Cash Comp'!$6:$81,(3+$A23),FALSE)</f>
        <v>#N/A</v>
      </c>
      <c r="AU22" s="77" t="e">
        <f>HLOOKUP(U$4,'2020 Non-Cash Comp'!$6:$81,(3+$A23),FALSE)</f>
        <v>#N/A</v>
      </c>
      <c r="AV22" s="77" t="e">
        <f>HLOOKUP(V$4,'2020 Non-Cash Comp'!$6:$81,(3+$A23),FALSE)</f>
        <v>#N/A</v>
      </c>
      <c r="AW22" s="77" t="e">
        <f>HLOOKUP(W$4,'2020 Non-Cash Comp'!$6:$81,(3+$A23),FALSE)</f>
        <v>#N/A</v>
      </c>
      <c r="AX22" s="77" t="e">
        <f>HLOOKUP(X$4,'2020 Non-Cash Comp'!$6:$81,(3+$A23),FALSE)</f>
        <v>#N/A</v>
      </c>
      <c r="AY22" s="77" t="e">
        <f>HLOOKUP(Y$4,'2020 Non-Cash Comp'!$6:$81,(3+$A23),FALSE)</f>
        <v>#N/A</v>
      </c>
      <c r="AZ22" s="77" t="e">
        <f>HLOOKUP(Z$4,'2020 Non-Cash Comp'!$6:$81,(3+$A23),FALSE)</f>
        <v>#N/A</v>
      </c>
      <c r="BA22" s="77" t="e">
        <f>HLOOKUP(AA$4,'2020 Non-Cash Comp'!$6:$81,(3+$A23),FALSE)</f>
        <v>#N/A</v>
      </c>
      <c r="BB22" s="77" t="e">
        <f>HLOOKUP(AB$4,'2020 Non-Cash Comp'!$6:$81,(3+$A23),FALSE)</f>
        <v>#N/A</v>
      </c>
      <c r="BC22" s="77" t="e">
        <f>HLOOKUP(AC$4,'2020 Non-Cash Comp'!$6:$81,(3+$A23),FALSE)</f>
        <v>#N/A</v>
      </c>
      <c r="BD22" s="77" t="e">
        <f>HLOOKUP(AD$4,'2020 Non-Cash Comp'!$6:$81,(3+$A23),FALSE)</f>
        <v>#N/A</v>
      </c>
      <c r="BE22" s="77" t="e">
        <f>HLOOKUP(AE$4,'2020 Non-Cash Comp'!$6:$81,(3+$A23),FALSE)</f>
        <v>#N/A</v>
      </c>
      <c r="BF22" s="77" t="e">
        <f>HLOOKUP(AF$4,'2020 Non-Cash Comp'!$6:$81,(3+$A23),FALSE)</f>
        <v>#N/A</v>
      </c>
      <c r="BG22" s="77" t="e">
        <f>HLOOKUP(AG$4,'2020 Non-Cash Comp'!$6:$81,(3+$A23),FALSE)</f>
        <v>#N/A</v>
      </c>
      <c r="BJ22" s="77" t="e">
        <f>HLOOKUP(J$4,'2020 Non-Cash Comp'!$5:$81,(3+$A24),FALSE)</f>
        <v>#N/A</v>
      </c>
      <c r="BK22" s="77" t="e">
        <f>HLOOKUP(K$4,'2020 Non-Cash Comp'!$5:$81,(3+$A24),FALSE)</f>
        <v>#N/A</v>
      </c>
      <c r="BL22" s="77" t="e">
        <f>HLOOKUP(L$4,'2020 Non-Cash Comp'!$5:$81,(3+$A24),FALSE)</f>
        <v>#N/A</v>
      </c>
      <c r="BM22" s="77" t="e">
        <f>HLOOKUP(M$4,'2020 Non-Cash Comp'!$5:$81,(3+$A24),FALSE)</f>
        <v>#N/A</v>
      </c>
      <c r="BN22" s="77" t="e">
        <f>HLOOKUP(N$4,'2020 Non-Cash Comp'!$5:$81,(3+$A24),FALSE)</f>
        <v>#N/A</v>
      </c>
      <c r="BO22" s="77" t="e">
        <f>HLOOKUP(O$4,'2020 Non-Cash Comp'!$5:$81,(3+$A24),FALSE)</f>
        <v>#N/A</v>
      </c>
      <c r="BP22" s="77" t="e">
        <f>HLOOKUP(P$4,'2020 Non-Cash Comp'!$5:$81,(3+$A24),FALSE)</f>
        <v>#N/A</v>
      </c>
      <c r="BQ22" s="77" t="e">
        <f>HLOOKUP(Q$4,'2020 Non-Cash Comp'!$5:$81,(3+$A24),FALSE)</f>
        <v>#N/A</v>
      </c>
      <c r="BR22" s="77" t="e">
        <f>HLOOKUP(R$4,'2020 Non-Cash Comp'!$5:$81,(3+$A24),FALSE)</f>
        <v>#N/A</v>
      </c>
      <c r="BS22" s="77" t="e">
        <f>HLOOKUP(S$4,'2020 Non-Cash Comp'!$5:$81,(3+$A24),FALSE)</f>
        <v>#N/A</v>
      </c>
      <c r="BT22" s="77" t="e">
        <f>HLOOKUP(T$4,'2020 Non-Cash Comp'!$5:$81,(3+$A24),FALSE)</f>
        <v>#N/A</v>
      </c>
      <c r="BU22" s="77" t="e">
        <f>HLOOKUP(U$4,'2020 Non-Cash Comp'!$5:$81,(3+$A24),FALSE)</f>
        <v>#N/A</v>
      </c>
      <c r="BV22" s="77" t="e">
        <f>HLOOKUP(V$4,'2020 Non-Cash Comp'!$5:$81,(3+$A24),FALSE)</f>
        <v>#N/A</v>
      </c>
      <c r="BW22" s="77" t="e">
        <f>HLOOKUP(W$4,'2020 Non-Cash Comp'!$5:$81,(3+$A24),FALSE)</f>
        <v>#N/A</v>
      </c>
      <c r="BX22" s="77" t="e">
        <f>HLOOKUP(X$4,'2020 Non-Cash Comp'!$5:$81,(3+$A24),FALSE)</f>
        <v>#N/A</v>
      </c>
      <c r="BY22" s="77" t="e">
        <f>HLOOKUP(Y$4,'2020 Non-Cash Comp'!$5:$81,(3+$A24),FALSE)</f>
        <v>#N/A</v>
      </c>
      <c r="BZ22" s="77" t="e">
        <f>HLOOKUP(Z$4,'2020 Non-Cash Comp'!$5:$81,(3+$A24),FALSE)</f>
        <v>#N/A</v>
      </c>
      <c r="CA22" s="77" t="e">
        <f>HLOOKUP(AA$4,'2020 Non-Cash Comp'!$5:$81,(3+$A24),FALSE)</f>
        <v>#N/A</v>
      </c>
      <c r="CB22" s="77" t="e">
        <f>HLOOKUP(AB$4,'2020 Non-Cash Comp'!$5:$81,(3+$A24),FALSE)</f>
        <v>#N/A</v>
      </c>
      <c r="CC22" s="77" t="e">
        <f>HLOOKUP(AC$4,'2020 Non-Cash Comp'!$5:$81,(3+$A24),FALSE)</f>
        <v>#N/A</v>
      </c>
      <c r="CD22" s="77" t="e">
        <f>HLOOKUP(AD$4,'2020 Non-Cash Comp'!$5:$81,(3+$A24),FALSE)</f>
        <v>#N/A</v>
      </c>
      <c r="CE22" s="77" t="e">
        <f>HLOOKUP(AE$4,'2020 Non-Cash Comp'!$5:$81,(3+$A24),FALSE)</f>
        <v>#N/A</v>
      </c>
      <c r="CF22" s="77" t="e">
        <f>HLOOKUP(AF$4,'2020 Non-Cash Comp'!$5:$81,(3+$A24),FALSE)</f>
        <v>#N/A</v>
      </c>
      <c r="CG22" s="77" t="e">
        <f>HLOOKUP(AG$4,'2020 Non-Cash Comp'!$5:$81,(3+$A24),FALSE)</f>
        <v>#N/A</v>
      </c>
    </row>
    <row r="23" spans="1:85" x14ac:dyDescent="0.25">
      <c r="A23">
        <f t="shared" si="32"/>
        <v>17</v>
      </c>
      <c r="B23" s="74" t="str">
        <f>IF('2020 Non-Cash Comp'!B26&lt;&gt;0,'2020 Non-Cash Comp'!B26,"")</f>
        <v/>
      </c>
      <c r="C23" s="91" t="e">
        <f>SUMPRODUCT(($J$1:$AG$1&lt;=Input!$A$10)*J23:AG23)</f>
        <v>#N/A</v>
      </c>
      <c r="D23" s="91" t="e">
        <f>SUMPRODUCT(($AJ$1:$BG$1&lt;=Input!$A$10)*AJ23:BG23)</f>
        <v>#N/A</v>
      </c>
      <c r="E23" s="91" t="e">
        <f>SUMPRODUCT(($BJ$1:$CG$1&lt;=Input!$A$10)*BJ23:CG23)</f>
        <v>#N/A</v>
      </c>
      <c r="F23" s="91" t="e">
        <f t="shared" si="29"/>
        <v>#N/A</v>
      </c>
      <c r="G23" s="91" t="e">
        <f t="shared" si="30"/>
        <v>#N/A</v>
      </c>
      <c r="H23" s="91" t="e">
        <f t="shared" si="31"/>
        <v>#N/A</v>
      </c>
      <c r="J23" s="77" t="e">
        <f>HLOOKUP(J$4,'2020 Non-Cash Comp'!$7:$81,(3+$A23),FALSE)</f>
        <v>#N/A</v>
      </c>
      <c r="K23" s="77" t="e">
        <f>HLOOKUP(K$4,'2020 Non-Cash Comp'!$7:$81,(3+$A23),FALSE)</f>
        <v>#N/A</v>
      </c>
      <c r="L23" s="77" t="e">
        <f>HLOOKUP(L$4,'2020 Non-Cash Comp'!$7:$81,(3+$A23),FALSE)</f>
        <v>#N/A</v>
      </c>
      <c r="M23" s="77" t="e">
        <f>HLOOKUP(M$4,'2020 Non-Cash Comp'!$7:$81,(3+$A23),FALSE)</f>
        <v>#N/A</v>
      </c>
      <c r="N23" s="77" t="e">
        <f>HLOOKUP(N$4,'2020 Non-Cash Comp'!$7:$81,(3+$A23),FALSE)</f>
        <v>#N/A</v>
      </c>
      <c r="O23" s="77" t="e">
        <f>HLOOKUP(O$4,'2020 Non-Cash Comp'!$7:$81,(3+$A23),FALSE)</f>
        <v>#N/A</v>
      </c>
      <c r="P23" s="77" t="e">
        <f>HLOOKUP(P$4,'2020 Non-Cash Comp'!$7:$81,(3+$A23),FALSE)</f>
        <v>#N/A</v>
      </c>
      <c r="Q23" s="77" t="e">
        <f>HLOOKUP(Q$4,'2020 Non-Cash Comp'!$7:$81,(3+$A23),FALSE)</f>
        <v>#N/A</v>
      </c>
      <c r="R23" s="77" t="e">
        <f>HLOOKUP(R$4,'2020 Non-Cash Comp'!$7:$81,(3+$A23),FALSE)</f>
        <v>#N/A</v>
      </c>
      <c r="S23" s="77" t="e">
        <f>HLOOKUP(S$4,'2020 Non-Cash Comp'!$7:$81,(3+$A23),FALSE)</f>
        <v>#N/A</v>
      </c>
      <c r="T23" s="77" t="e">
        <f>HLOOKUP(T$4,'2020 Non-Cash Comp'!$7:$81,(3+$A23),FALSE)</f>
        <v>#N/A</v>
      </c>
      <c r="U23" s="77" t="e">
        <f>HLOOKUP(U$4,'2020 Non-Cash Comp'!$7:$81,(3+$A23),FALSE)</f>
        <v>#N/A</v>
      </c>
      <c r="V23" s="77" t="e">
        <f>HLOOKUP(V$4,'2020 Non-Cash Comp'!$7:$81,(3+$A23),FALSE)</f>
        <v>#N/A</v>
      </c>
      <c r="W23" s="77" t="e">
        <f>HLOOKUP(W$4,'2020 Non-Cash Comp'!$7:$81,(3+$A23),FALSE)</f>
        <v>#N/A</v>
      </c>
      <c r="X23" s="77" t="e">
        <f>HLOOKUP(X$4,'2020 Non-Cash Comp'!$7:$81,(3+$A23),FALSE)</f>
        <v>#N/A</v>
      </c>
      <c r="Y23" s="77" t="e">
        <f>HLOOKUP(Y$4,'2020 Non-Cash Comp'!$7:$81,(3+$A23),FALSE)</f>
        <v>#N/A</v>
      </c>
      <c r="Z23" s="77" t="e">
        <f>HLOOKUP(Z$4,'2020 Non-Cash Comp'!$7:$81,(3+$A23),FALSE)</f>
        <v>#N/A</v>
      </c>
      <c r="AA23" s="77" t="e">
        <f>HLOOKUP(AA$4,'2020 Non-Cash Comp'!$7:$81,(3+$A23),FALSE)</f>
        <v>#N/A</v>
      </c>
      <c r="AB23" s="77" t="e">
        <f>HLOOKUP(AB$4,'2020 Non-Cash Comp'!$7:$81,(3+$A23),FALSE)</f>
        <v>#N/A</v>
      </c>
      <c r="AC23" s="77" t="e">
        <f>HLOOKUP(AC$4,'2020 Non-Cash Comp'!$7:$81,(3+$A23),FALSE)</f>
        <v>#N/A</v>
      </c>
      <c r="AD23" s="77" t="e">
        <f>HLOOKUP(AD$4,'2020 Non-Cash Comp'!$7:$81,(3+$A23),FALSE)</f>
        <v>#N/A</v>
      </c>
      <c r="AE23" s="77" t="e">
        <f>HLOOKUP(AE$4,'2020 Non-Cash Comp'!$7:$81,(3+$A23),FALSE)</f>
        <v>#N/A</v>
      </c>
      <c r="AF23" s="77" t="e">
        <f>HLOOKUP(AF$4,'2020 Non-Cash Comp'!$7:$81,(3+$A23),FALSE)</f>
        <v>#N/A</v>
      </c>
      <c r="AG23" s="77" t="e">
        <f>HLOOKUP(AG$4,'2020 Non-Cash Comp'!$7:$81,(3+$A23),FALSE)</f>
        <v>#N/A</v>
      </c>
      <c r="AJ23" s="77" t="e">
        <f>HLOOKUP(J$4,'2020 Non-Cash Comp'!$6:$81,(3+$A24),FALSE)</f>
        <v>#N/A</v>
      </c>
      <c r="AK23" s="77" t="e">
        <f>HLOOKUP(K$4,'2020 Non-Cash Comp'!$6:$81,(3+$A24),FALSE)</f>
        <v>#N/A</v>
      </c>
      <c r="AL23" s="77" t="e">
        <f>HLOOKUP(L$4,'2020 Non-Cash Comp'!$6:$81,(3+$A24),FALSE)</f>
        <v>#N/A</v>
      </c>
      <c r="AM23" s="77" t="e">
        <f>HLOOKUP(M$4,'2020 Non-Cash Comp'!$6:$81,(3+$A24),FALSE)</f>
        <v>#N/A</v>
      </c>
      <c r="AN23" s="77" t="e">
        <f>HLOOKUP(N$4,'2020 Non-Cash Comp'!$6:$81,(3+$A24),FALSE)</f>
        <v>#N/A</v>
      </c>
      <c r="AO23" s="77" t="e">
        <f>HLOOKUP(O$4,'2020 Non-Cash Comp'!$6:$81,(3+$A24),FALSE)</f>
        <v>#N/A</v>
      </c>
      <c r="AP23" s="77" t="e">
        <f>HLOOKUP(P$4,'2020 Non-Cash Comp'!$6:$81,(3+$A24),FALSE)</f>
        <v>#N/A</v>
      </c>
      <c r="AQ23" s="77" t="e">
        <f>HLOOKUP(Q$4,'2020 Non-Cash Comp'!$6:$81,(3+$A24),FALSE)</f>
        <v>#N/A</v>
      </c>
      <c r="AR23" s="77" t="e">
        <f>HLOOKUP(R$4,'2020 Non-Cash Comp'!$6:$81,(3+$A24),FALSE)</f>
        <v>#N/A</v>
      </c>
      <c r="AS23" s="77" t="e">
        <f>HLOOKUP(S$4,'2020 Non-Cash Comp'!$6:$81,(3+$A24),FALSE)</f>
        <v>#N/A</v>
      </c>
      <c r="AT23" s="77" t="e">
        <f>HLOOKUP(T$4,'2020 Non-Cash Comp'!$6:$81,(3+$A24),FALSE)</f>
        <v>#N/A</v>
      </c>
      <c r="AU23" s="77" t="e">
        <f>HLOOKUP(U$4,'2020 Non-Cash Comp'!$6:$81,(3+$A24),FALSE)</f>
        <v>#N/A</v>
      </c>
      <c r="AV23" s="77" t="e">
        <f>HLOOKUP(V$4,'2020 Non-Cash Comp'!$6:$81,(3+$A24),FALSE)</f>
        <v>#N/A</v>
      </c>
      <c r="AW23" s="77" t="e">
        <f>HLOOKUP(W$4,'2020 Non-Cash Comp'!$6:$81,(3+$A24),FALSE)</f>
        <v>#N/A</v>
      </c>
      <c r="AX23" s="77" t="e">
        <f>HLOOKUP(X$4,'2020 Non-Cash Comp'!$6:$81,(3+$A24),FALSE)</f>
        <v>#N/A</v>
      </c>
      <c r="AY23" s="77" t="e">
        <f>HLOOKUP(Y$4,'2020 Non-Cash Comp'!$6:$81,(3+$A24),FALSE)</f>
        <v>#N/A</v>
      </c>
      <c r="AZ23" s="77" t="e">
        <f>HLOOKUP(Z$4,'2020 Non-Cash Comp'!$6:$81,(3+$A24),FALSE)</f>
        <v>#N/A</v>
      </c>
      <c r="BA23" s="77" t="e">
        <f>HLOOKUP(AA$4,'2020 Non-Cash Comp'!$6:$81,(3+$A24),FALSE)</f>
        <v>#N/A</v>
      </c>
      <c r="BB23" s="77" t="e">
        <f>HLOOKUP(AB$4,'2020 Non-Cash Comp'!$6:$81,(3+$A24),FALSE)</f>
        <v>#N/A</v>
      </c>
      <c r="BC23" s="77" t="e">
        <f>HLOOKUP(AC$4,'2020 Non-Cash Comp'!$6:$81,(3+$A24),FALSE)</f>
        <v>#N/A</v>
      </c>
      <c r="BD23" s="77" t="e">
        <f>HLOOKUP(AD$4,'2020 Non-Cash Comp'!$6:$81,(3+$A24),FALSE)</f>
        <v>#N/A</v>
      </c>
      <c r="BE23" s="77" t="e">
        <f>HLOOKUP(AE$4,'2020 Non-Cash Comp'!$6:$81,(3+$A24),FALSE)</f>
        <v>#N/A</v>
      </c>
      <c r="BF23" s="77" t="e">
        <f>HLOOKUP(AF$4,'2020 Non-Cash Comp'!$6:$81,(3+$A24),FALSE)</f>
        <v>#N/A</v>
      </c>
      <c r="BG23" s="77" t="e">
        <f>HLOOKUP(AG$4,'2020 Non-Cash Comp'!$6:$81,(3+$A24),FALSE)</f>
        <v>#N/A</v>
      </c>
      <c r="BJ23" s="77" t="e">
        <f>HLOOKUP(J$4,'2020 Non-Cash Comp'!$5:$81,(3+$A25),FALSE)</f>
        <v>#N/A</v>
      </c>
      <c r="BK23" s="77" t="e">
        <f>HLOOKUP(K$4,'2020 Non-Cash Comp'!$5:$81,(3+$A25),FALSE)</f>
        <v>#N/A</v>
      </c>
      <c r="BL23" s="77" t="e">
        <f>HLOOKUP(L$4,'2020 Non-Cash Comp'!$5:$81,(3+$A25),FALSE)</f>
        <v>#N/A</v>
      </c>
      <c r="BM23" s="77" t="e">
        <f>HLOOKUP(M$4,'2020 Non-Cash Comp'!$5:$81,(3+$A25),FALSE)</f>
        <v>#N/A</v>
      </c>
      <c r="BN23" s="77" t="e">
        <f>HLOOKUP(N$4,'2020 Non-Cash Comp'!$5:$81,(3+$A25),FALSE)</f>
        <v>#N/A</v>
      </c>
      <c r="BO23" s="77" t="e">
        <f>HLOOKUP(O$4,'2020 Non-Cash Comp'!$5:$81,(3+$A25),FALSE)</f>
        <v>#N/A</v>
      </c>
      <c r="BP23" s="77" t="e">
        <f>HLOOKUP(P$4,'2020 Non-Cash Comp'!$5:$81,(3+$A25),FALSE)</f>
        <v>#N/A</v>
      </c>
      <c r="BQ23" s="77" t="e">
        <f>HLOOKUP(Q$4,'2020 Non-Cash Comp'!$5:$81,(3+$A25),FALSE)</f>
        <v>#N/A</v>
      </c>
      <c r="BR23" s="77" t="e">
        <f>HLOOKUP(R$4,'2020 Non-Cash Comp'!$5:$81,(3+$A25),FALSE)</f>
        <v>#N/A</v>
      </c>
      <c r="BS23" s="77" t="e">
        <f>HLOOKUP(S$4,'2020 Non-Cash Comp'!$5:$81,(3+$A25),FALSE)</f>
        <v>#N/A</v>
      </c>
      <c r="BT23" s="77" t="e">
        <f>HLOOKUP(T$4,'2020 Non-Cash Comp'!$5:$81,(3+$A25),FALSE)</f>
        <v>#N/A</v>
      </c>
      <c r="BU23" s="77" t="e">
        <f>HLOOKUP(U$4,'2020 Non-Cash Comp'!$5:$81,(3+$A25),FALSE)</f>
        <v>#N/A</v>
      </c>
      <c r="BV23" s="77" t="e">
        <f>HLOOKUP(V$4,'2020 Non-Cash Comp'!$5:$81,(3+$A25),FALSE)</f>
        <v>#N/A</v>
      </c>
      <c r="BW23" s="77" t="e">
        <f>HLOOKUP(W$4,'2020 Non-Cash Comp'!$5:$81,(3+$A25),FALSE)</f>
        <v>#N/A</v>
      </c>
      <c r="BX23" s="77" t="e">
        <f>HLOOKUP(X$4,'2020 Non-Cash Comp'!$5:$81,(3+$A25),FALSE)</f>
        <v>#N/A</v>
      </c>
      <c r="BY23" s="77" t="e">
        <f>HLOOKUP(Y$4,'2020 Non-Cash Comp'!$5:$81,(3+$A25),FALSE)</f>
        <v>#N/A</v>
      </c>
      <c r="BZ23" s="77" t="e">
        <f>HLOOKUP(Z$4,'2020 Non-Cash Comp'!$5:$81,(3+$A25),FALSE)</f>
        <v>#N/A</v>
      </c>
      <c r="CA23" s="77" t="e">
        <f>HLOOKUP(AA$4,'2020 Non-Cash Comp'!$5:$81,(3+$A25),FALSE)</f>
        <v>#N/A</v>
      </c>
      <c r="CB23" s="77" t="e">
        <f>HLOOKUP(AB$4,'2020 Non-Cash Comp'!$5:$81,(3+$A25),FALSE)</f>
        <v>#N/A</v>
      </c>
      <c r="CC23" s="77" t="e">
        <f>HLOOKUP(AC$4,'2020 Non-Cash Comp'!$5:$81,(3+$A25),FALSE)</f>
        <v>#N/A</v>
      </c>
      <c r="CD23" s="77" t="e">
        <f>HLOOKUP(AD$4,'2020 Non-Cash Comp'!$5:$81,(3+$A25),FALSE)</f>
        <v>#N/A</v>
      </c>
      <c r="CE23" s="77" t="e">
        <f>HLOOKUP(AE$4,'2020 Non-Cash Comp'!$5:$81,(3+$A25),FALSE)</f>
        <v>#N/A</v>
      </c>
      <c r="CF23" s="77" t="e">
        <f>HLOOKUP(AF$4,'2020 Non-Cash Comp'!$5:$81,(3+$A25),FALSE)</f>
        <v>#N/A</v>
      </c>
      <c r="CG23" s="77" t="e">
        <f>HLOOKUP(AG$4,'2020 Non-Cash Comp'!$5:$81,(3+$A25),FALSE)</f>
        <v>#N/A</v>
      </c>
    </row>
    <row r="24" spans="1:85" x14ac:dyDescent="0.25">
      <c r="A24">
        <f t="shared" si="32"/>
        <v>18</v>
      </c>
      <c r="B24" s="74" t="str">
        <f>IF('2020 Non-Cash Comp'!B27&lt;&gt;0,'2020 Non-Cash Comp'!B27,"")</f>
        <v/>
      </c>
      <c r="C24" s="91" t="e">
        <f>SUMPRODUCT(($J$1:$AG$1&lt;=Input!$A$10)*J24:AG24)</f>
        <v>#N/A</v>
      </c>
      <c r="D24" s="91" t="e">
        <f>SUMPRODUCT(($AJ$1:$BG$1&lt;=Input!$A$10)*AJ24:BG24)</f>
        <v>#N/A</v>
      </c>
      <c r="E24" s="91" t="e">
        <f>SUMPRODUCT(($BJ$1:$CG$1&lt;=Input!$A$10)*BJ24:CG24)</f>
        <v>#N/A</v>
      </c>
      <c r="F24" s="91" t="e">
        <f t="shared" si="29"/>
        <v>#N/A</v>
      </c>
      <c r="G24" s="91" t="e">
        <f t="shared" si="30"/>
        <v>#N/A</v>
      </c>
      <c r="H24" s="91" t="e">
        <f t="shared" si="31"/>
        <v>#N/A</v>
      </c>
      <c r="J24" s="77" t="e">
        <f>HLOOKUP(J$4,'2020 Non-Cash Comp'!$7:$81,(3+$A24),FALSE)</f>
        <v>#N/A</v>
      </c>
      <c r="K24" s="77" t="e">
        <f>HLOOKUP(K$4,'2020 Non-Cash Comp'!$7:$81,(3+$A24),FALSE)</f>
        <v>#N/A</v>
      </c>
      <c r="L24" s="77" t="e">
        <f>HLOOKUP(L$4,'2020 Non-Cash Comp'!$7:$81,(3+$A24),FALSE)</f>
        <v>#N/A</v>
      </c>
      <c r="M24" s="77" t="e">
        <f>HLOOKUP(M$4,'2020 Non-Cash Comp'!$7:$81,(3+$A24),FALSE)</f>
        <v>#N/A</v>
      </c>
      <c r="N24" s="77" t="e">
        <f>HLOOKUP(N$4,'2020 Non-Cash Comp'!$7:$81,(3+$A24),FALSE)</f>
        <v>#N/A</v>
      </c>
      <c r="O24" s="77" t="e">
        <f>HLOOKUP(O$4,'2020 Non-Cash Comp'!$7:$81,(3+$A24),FALSE)</f>
        <v>#N/A</v>
      </c>
      <c r="P24" s="77" t="e">
        <f>HLOOKUP(P$4,'2020 Non-Cash Comp'!$7:$81,(3+$A24),FALSE)</f>
        <v>#N/A</v>
      </c>
      <c r="Q24" s="77" t="e">
        <f>HLOOKUP(Q$4,'2020 Non-Cash Comp'!$7:$81,(3+$A24),FALSE)</f>
        <v>#N/A</v>
      </c>
      <c r="R24" s="77" t="e">
        <f>HLOOKUP(R$4,'2020 Non-Cash Comp'!$7:$81,(3+$A24),FALSE)</f>
        <v>#N/A</v>
      </c>
      <c r="S24" s="77" t="e">
        <f>HLOOKUP(S$4,'2020 Non-Cash Comp'!$7:$81,(3+$A24),FALSE)</f>
        <v>#N/A</v>
      </c>
      <c r="T24" s="77" t="e">
        <f>HLOOKUP(T$4,'2020 Non-Cash Comp'!$7:$81,(3+$A24),FALSE)</f>
        <v>#N/A</v>
      </c>
      <c r="U24" s="77" t="e">
        <f>HLOOKUP(U$4,'2020 Non-Cash Comp'!$7:$81,(3+$A24),FALSE)</f>
        <v>#N/A</v>
      </c>
      <c r="V24" s="77" t="e">
        <f>HLOOKUP(V$4,'2020 Non-Cash Comp'!$7:$81,(3+$A24),FALSE)</f>
        <v>#N/A</v>
      </c>
      <c r="W24" s="77" t="e">
        <f>HLOOKUP(W$4,'2020 Non-Cash Comp'!$7:$81,(3+$A24),FALSE)</f>
        <v>#N/A</v>
      </c>
      <c r="X24" s="77" t="e">
        <f>HLOOKUP(X$4,'2020 Non-Cash Comp'!$7:$81,(3+$A24),FALSE)</f>
        <v>#N/A</v>
      </c>
      <c r="Y24" s="77" t="e">
        <f>HLOOKUP(Y$4,'2020 Non-Cash Comp'!$7:$81,(3+$A24),FALSE)</f>
        <v>#N/A</v>
      </c>
      <c r="Z24" s="77" t="e">
        <f>HLOOKUP(Z$4,'2020 Non-Cash Comp'!$7:$81,(3+$A24),FALSE)</f>
        <v>#N/A</v>
      </c>
      <c r="AA24" s="77" t="e">
        <f>HLOOKUP(AA$4,'2020 Non-Cash Comp'!$7:$81,(3+$A24),FALSE)</f>
        <v>#N/A</v>
      </c>
      <c r="AB24" s="77" t="e">
        <f>HLOOKUP(AB$4,'2020 Non-Cash Comp'!$7:$81,(3+$A24),FALSE)</f>
        <v>#N/A</v>
      </c>
      <c r="AC24" s="77" t="e">
        <f>HLOOKUP(AC$4,'2020 Non-Cash Comp'!$7:$81,(3+$A24),FALSE)</f>
        <v>#N/A</v>
      </c>
      <c r="AD24" s="77" t="e">
        <f>HLOOKUP(AD$4,'2020 Non-Cash Comp'!$7:$81,(3+$A24),FALSE)</f>
        <v>#N/A</v>
      </c>
      <c r="AE24" s="77" t="e">
        <f>HLOOKUP(AE$4,'2020 Non-Cash Comp'!$7:$81,(3+$A24),FALSE)</f>
        <v>#N/A</v>
      </c>
      <c r="AF24" s="77" t="e">
        <f>HLOOKUP(AF$4,'2020 Non-Cash Comp'!$7:$81,(3+$A24),FALSE)</f>
        <v>#N/A</v>
      </c>
      <c r="AG24" s="77" t="e">
        <f>HLOOKUP(AG$4,'2020 Non-Cash Comp'!$7:$81,(3+$A24),FALSE)</f>
        <v>#N/A</v>
      </c>
      <c r="AJ24" s="77" t="e">
        <f>HLOOKUP(J$4,'2020 Non-Cash Comp'!$6:$81,(3+$A25),FALSE)</f>
        <v>#N/A</v>
      </c>
      <c r="AK24" s="77" t="e">
        <f>HLOOKUP(K$4,'2020 Non-Cash Comp'!$6:$81,(3+$A25),FALSE)</f>
        <v>#N/A</v>
      </c>
      <c r="AL24" s="77" t="e">
        <f>HLOOKUP(L$4,'2020 Non-Cash Comp'!$6:$81,(3+$A25),FALSE)</f>
        <v>#N/A</v>
      </c>
      <c r="AM24" s="77" t="e">
        <f>HLOOKUP(M$4,'2020 Non-Cash Comp'!$6:$81,(3+$A25),FALSE)</f>
        <v>#N/A</v>
      </c>
      <c r="AN24" s="77" t="e">
        <f>HLOOKUP(N$4,'2020 Non-Cash Comp'!$6:$81,(3+$A25),FALSE)</f>
        <v>#N/A</v>
      </c>
      <c r="AO24" s="77" t="e">
        <f>HLOOKUP(O$4,'2020 Non-Cash Comp'!$6:$81,(3+$A25),FALSE)</f>
        <v>#N/A</v>
      </c>
      <c r="AP24" s="77" t="e">
        <f>HLOOKUP(P$4,'2020 Non-Cash Comp'!$6:$81,(3+$A25),FALSE)</f>
        <v>#N/A</v>
      </c>
      <c r="AQ24" s="77" t="e">
        <f>HLOOKUP(Q$4,'2020 Non-Cash Comp'!$6:$81,(3+$A25),FALSE)</f>
        <v>#N/A</v>
      </c>
      <c r="AR24" s="77" t="e">
        <f>HLOOKUP(R$4,'2020 Non-Cash Comp'!$6:$81,(3+$A25),FALSE)</f>
        <v>#N/A</v>
      </c>
      <c r="AS24" s="77" t="e">
        <f>HLOOKUP(S$4,'2020 Non-Cash Comp'!$6:$81,(3+$A25),FALSE)</f>
        <v>#N/A</v>
      </c>
      <c r="AT24" s="77" t="e">
        <f>HLOOKUP(T$4,'2020 Non-Cash Comp'!$6:$81,(3+$A25),FALSE)</f>
        <v>#N/A</v>
      </c>
      <c r="AU24" s="77" t="e">
        <f>HLOOKUP(U$4,'2020 Non-Cash Comp'!$6:$81,(3+$A25),FALSE)</f>
        <v>#N/A</v>
      </c>
      <c r="AV24" s="77" t="e">
        <f>HLOOKUP(V$4,'2020 Non-Cash Comp'!$6:$81,(3+$A25),FALSE)</f>
        <v>#N/A</v>
      </c>
      <c r="AW24" s="77" t="e">
        <f>HLOOKUP(W$4,'2020 Non-Cash Comp'!$6:$81,(3+$A25),FALSE)</f>
        <v>#N/A</v>
      </c>
      <c r="AX24" s="77" t="e">
        <f>HLOOKUP(X$4,'2020 Non-Cash Comp'!$6:$81,(3+$A25),FALSE)</f>
        <v>#N/A</v>
      </c>
      <c r="AY24" s="77" t="e">
        <f>HLOOKUP(Y$4,'2020 Non-Cash Comp'!$6:$81,(3+$A25),FALSE)</f>
        <v>#N/A</v>
      </c>
      <c r="AZ24" s="77" t="e">
        <f>HLOOKUP(Z$4,'2020 Non-Cash Comp'!$6:$81,(3+$A25),FALSE)</f>
        <v>#N/A</v>
      </c>
      <c r="BA24" s="77" t="e">
        <f>HLOOKUP(AA$4,'2020 Non-Cash Comp'!$6:$81,(3+$A25),FALSE)</f>
        <v>#N/A</v>
      </c>
      <c r="BB24" s="77" t="e">
        <f>HLOOKUP(AB$4,'2020 Non-Cash Comp'!$6:$81,(3+$A25),FALSE)</f>
        <v>#N/A</v>
      </c>
      <c r="BC24" s="77" t="e">
        <f>HLOOKUP(AC$4,'2020 Non-Cash Comp'!$6:$81,(3+$A25),FALSE)</f>
        <v>#N/A</v>
      </c>
      <c r="BD24" s="77" t="e">
        <f>HLOOKUP(AD$4,'2020 Non-Cash Comp'!$6:$81,(3+$A25),FALSE)</f>
        <v>#N/A</v>
      </c>
      <c r="BE24" s="77" t="e">
        <f>HLOOKUP(AE$4,'2020 Non-Cash Comp'!$6:$81,(3+$A25),FALSE)</f>
        <v>#N/A</v>
      </c>
      <c r="BF24" s="77" t="e">
        <f>HLOOKUP(AF$4,'2020 Non-Cash Comp'!$6:$81,(3+$A25),FALSE)</f>
        <v>#N/A</v>
      </c>
      <c r="BG24" s="77" t="e">
        <f>HLOOKUP(AG$4,'2020 Non-Cash Comp'!$6:$81,(3+$A25),FALSE)</f>
        <v>#N/A</v>
      </c>
      <c r="BJ24" s="77" t="e">
        <f>HLOOKUP(J$4,'2020 Non-Cash Comp'!$5:$81,(3+$A26),FALSE)</f>
        <v>#N/A</v>
      </c>
      <c r="BK24" s="77" t="e">
        <f>HLOOKUP(K$4,'2020 Non-Cash Comp'!$5:$81,(3+$A26),FALSE)</f>
        <v>#N/A</v>
      </c>
      <c r="BL24" s="77" t="e">
        <f>HLOOKUP(L$4,'2020 Non-Cash Comp'!$5:$81,(3+$A26),FALSE)</f>
        <v>#N/A</v>
      </c>
      <c r="BM24" s="77" t="e">
        <f>HLOOKUP(M$4,'2020 Non-Cash Comp'!$5:$81,(3+$A26),FALSE)</f>
        <v>#N/A</v>
      </c>
      <c r="BN24" s="77" t="e">
        <f>HLOOKUP(N$4,'2020 Non-Cash Comp'!$5:$81,(3+$A26),FALSE)</f>
        <v>#N/A</v>
      </c>
      <c r="BO24" s="77" t="e">
        <f>HLOOKUP(O$4,'2020 Non-Cash Comp'!$5:$81,(3+$A26),FALSE)</f>
        <v>#N/A</v>
      </c>
      <c r="BP24" s="77" t="e">
        <f>HLOOKUP(P$4,'2020 Non-Cash Comp'!$5:$81,(3+$A26),FALSE)</f>
        <v>#N/A</v>
      </c>
      <c r="BQ24" s="77" t="e">
        <f>HLOOKUP(Q$4,'2020 Non-Cash Comp'!$5:$81,(3+$A26),FALSE)</f>
        <v>#N/A</v>
      </c>
      <c r="BR24" s="77" t="e">
        <f>HLOOKUP(R$4,'2020 Non-Cash Comp'!$5:$81,(3+$A26),FALSE)</f>
        <v>#N/A</v>
      </c>
      <c r="BS24" s="77" t="e">
        <f>HLOOKUP(S$4,'2020 Non-Cash Comp'!$5:$81,(3+$A26),FALSE)</f>
        <v>#N/A</v>
      </c>
      <c r="BT24" s="77" t="e">
        <f>HLOOKUP(T$4,'2020 Non-Cash Comp'!$5:$81,(3+$A26),FALSE)</f>
        <v>#N/A</v>
      </c>
      <c r="BU24" s="77" t="e">
        <f>HLOOKUP(U$4,'2020 Non-Cash Comp'!$5:$81,(3+$A26),FALSE)</f>
        <v>#N/A</v>
      </c>
      <c r="BV24" s="77" t="e">
        <f>HLOOKUP(V$4,'2020 Non-Cash Comp'!$5:$81,(3+$A26),FALSE)</f>
        <v>#N/A</v>
      </c>
      <c r="BW24" s="77" t="e">
        <f>HLOOKUP(W$4,'2020 Non-Cash Comp'!$5:$81,(3+$A26),FALSE)</f>
        <v>#N/A</v>
      </c>
      <c r="BX24" s="77" t="e">
        <f>HLOOKUP(X$4,'2020 Non-Cash Comp'!$5:$81,(3+$A26),FALSE)</f>
        <v>#N/A</v>
      </c>
      <c r="BY24" s="77" t="e">
        <f>HLOOKUP(Y$4,'2020 Non-Cash Comp'!$5:$81,(3+$A26),FALSE)</f>
        <v>#N/A</v>
      </c>
      <c r="BZ24" s="77" t="e">
        <f>HLOOKUP(Z$4,'2020 Non-Cash Comp'!$5:$81,(3+$A26),FALSE)</f>
        <v>#N/A</v>
      </c>
      <c r="CA24" s="77" t="e">
        <f>HLOOKUP(AA$4,'2020 Non-Cash Comp'!$5:$81,(3+$A26),FALSE)</f>
        <v>#N/A</v>
      </c>
      <c r="CB24" s="77" t="e">
        <f>HLOOKUP(AB$4,'2020 Non-Cash Comp'!$5:$81,(3+$A26),FALSE)</f>
        <v>#N/A</v>
      </c>
      <c r="CC24" s="77" t="e">
        <f>HLOOKUP(AC$4,'2020 Non-Cash Comp'!$5:$81,(3+$A26),FALSE)</f>
        <v>#N/A</v>
      </c>
      <c r="CD24" s="77" t="e">
        <f>HLOOKUP(AD$4,'2020 Non-Cash Comp'!$5:$81,(3+$A26),FALSE)</f>
        <v>#N/A</v>
      </c>
      <c r="CE24" s="77" t="e">
        <f>HLOOKUP(AE$4,'2020 Non-Cash Comp'!$5:$81,(3+$A26),FALSE)</f>
        <v>#N/A</v>
      </c>
      <c r="CF24" s="77" t="e">
        <f>HLOOKUP(AF$4,'2020 Non-Cash Comp'!$5:$81,(3+$A26),FALSE)</f>
        <v>#N/A</v>
      </c>
      <c r="CG24" s="77" t="e">
        <f>HLOOKUP(AG$4,'2020 Non-Cash Comp'!$5:$81,(3+$A26),FALSE)</f>
        <v>#N/A</v>
      </c>
    </row>
    <row r="25" spans="1:85" x14ac:dyDescent="0.25">
      <c r="A25">
        <f t="shared" si="32"/>
        <v>19</v>
      </c>
      <c r="B25" s="74" t="str">
        <f>IF('2020 Non-Cash Comp'!B28&lt;&gt;0,'2020 Non-Cash Comp'!B28,"")</f>
        <v/>
      </c>
      <c r="C25" s="91" t="e">
        <f>SUMPRODUCT(($J$1:$AG$1&lt;=Input!$A$10)*J25:AG25)</f>
        <v>#N/A</v>
      </c>
      <c r="D25" s="91" t="e">
        <f>SUMPRODUCT(($AJ$1:$BG$1&lt;=Input!$A$10)*AJ25:BG25)</f>
        <v>#N/A</v>
      </c>
      <c r="E25" s="91" t="e">
        <f>SUMPRODUCT(($BJ$1:$CG$1&lt;=Input!$A$10)*BJ25:CG25)</f>
        <v>#N/A</v>
      </c>
      <c r="F25" s="91" t="e">
        <f t="shared" si="29"/>
        <v>#N/A</v>
      </c>
      <c r="G25" s="91" t="e">
        <f t="shared" si="30"/>
        <v>#N/A</v>
      </c>
      <c r="H25" s="91" t="e">
        <f t="shared" si="31"/>
        <v>#N/A</v>
      </c>
      <c r="J25" s="77" t="e">
        <f>HLOOKUP(J$4,'2020 Non-Cash Comp'!$7:$81,(3+$A25),FALSE)</f>
        <v>#N/A</v>
      </c>
      <c r="K25" s="77" t="e">
        <f>HLOOKUP(K$4,'2020 Non-Cash Comp'!$7:$81,(3+$A25),FALSE)</f>
        <v>#N/A</v>
      </c>
      <c r="L25" s="77" t="e">
        <f>HLOOKUP(L$4,'2020 Non-Cash Comp'!$7:$81,(3+$A25),FALSE)</f>
        <v>#N/A</v>
      </c>
      <c r="M25" s="77" t="e">
        <f>HLOOKUP(M$4,'2020 Non-Cash Comp'!$7:$81,(3+$A25),FALSE)</f>
        <v>#N/A</v>
      </c>
      <c r="N25" s="77" t="e">
        <f>HLOOKUP(N$4,'2020 Non-Cash Comp'!$7:$81,(3+$A25),FALSE)</f>
        <v>#N/A</v>
      </c>
      <c r="O25" s="77" t="e">
        <f>HLOOKUP(O$4,'2020 Non-Cash Comp'!$7:$81,(3+$A25),FALSE)</f>
        <v>#N/A</v>
      </c>
      <c r="P25" s="77" t="e">
        <f>HLOOKUP(P$4,'2020 Non-Cash Comp'!$7:$81,(3+$A25),FALSE)</f>
        <v>#N/A</v>
      </c>
      <c r="Q25" s="77" t="e">
        <f>HLOOKUP(Q$4,'2020 Non-Cash Comp'!$7:$81,(3+$A25),FALSE)</f>
        <v>#N/A</v>
      </c>
      <c r="R25" s="77" t="e">
        <f>HLOOKUP(R$4,'2020 Non-Cash Comp'!$7:$81,(3+$A25),FALSE)</f>
        <v>#N/A</v>
      </c>
      <c r="S25" s="77" t="e">
        <f>HLOOKUP(S$4,'2020 Non-Cash Comp'!$7:$81,(3+$A25),FALSE)</f>
        <v>#N/A</v>
      </c>
      <c r="T25" s="77" t="e">
        <f>HLOOKUP(T$4,'2020 Non-Cash Comp'!$7:$81,(3+$A25),FALSE)</f>
        <v>#N/A</v>
      </c>
      <c r="U25" s="77" t="e">
        <f>HLOOKUP(U$4,'2020 Non-Cash Comp'!$7:$81,(3+$A25),FALSE)</f>
        <v>#N/A</v>
      </c>
      <c r="V25" s="77" t="e">
        <f>HLOOKUP(V$4,'2020 Non-Cash Comp'!$7:$81,(3+$A25),FALSE)</f>
        <v>#N/A</v>
      </c>
      <c r="W25" s="77" t="e">
        <f>HLOOKUP(W$4,'2020 Non-Cash Comp'!$7:$81,(3+$A25),FALSE)</f>
        <v>#N/A</v>
      </c>
      <c r="X25" s="77" t="e">
        <f>HLOOKUP(X$4,'2020 Non-Cash Comp'!$7:$81,(3+$A25),FALSE)</f>
        <v>#N/A</v>
      </c>
      <c r="Y25" s="77" t="e">
        <f>HLOOKUP(Y$4,'2020 Non-Cash Comp'!$7:$81,(3+$A25),FALSE)</f>
        <v>#N/A</v>
      </c>
      <c r="Z25" s="77" t="e">
        <f>HLOOKUP(Z$4,'2020 Non-Cash Comp'!$7:$81,(3+$A25),FALSE)</f>
        <v>#N/A</v>
      </c>
      <c r="AA25" s="77" t="e">
        <f>HLOOKUP(AA$4,'2020 Non-Cash Comp'!$7:$81,(3+$A25),FALSE)</f>
        <v>#N/A</v>
      </c>
      <c r="AB25" s="77" t="e">
        <f>HLOOKUP(AB$4,'2020 Non-Cash Comp'!$7:$81,(3+$A25),FALSE)</f>
        <v>#N/A</v>
      </c>
      <c r="AC25" s="77" t="e">
        <f>HLOOKUP(AC$4,'2020 Non-Cash Comp'!$7:$81,(3+$A25),FALSE)</f>
        <v>#N/A</v>
      </c>
      <c r="AD25" s="77" t="e">
        <f>HLOOKUP(AD$4,'2020 Non-Cash Comp'!$7:$81,(3+$A25),FALSE)</f>
        <v>#N/A</v>
      </c>
      <c r="AE25" s="77" t="e">
        <f>HLOOKUP(AE$4,'2020 Non-Cash Comp'!$7:$81,(3+$A25),FALSE)</f>
        <v>#N/A</v>
      </c>
      <c r="AF25" s="77" t="e">
        <f>HLOOKUP(AF$4,'2020 Non-Cash Comp'!$7:$81,(3+$A25),FALSE)</f>
        <v>#N/A</v>
      </c>
      <c r="AG25" s="77" t="e">
        <f>HLOOKUP(AG$4,'2020 Non-Cash Comp'!$7:$81,(3+$A25),FALSE)</f>
        <v>#N/A</v>
      </c>
      <c r="AJ25" s="77" t="e">
        <f>HLOOKUP(J$4,'2020 Non-Cash Comp'!$6:$81,(3+$A26),FALSE)</f>
        <v>#N/A</v>
      </c>
      <c r="AK25" s="77" t="e">
        <f>HLOOKUP(K$4,'2020 Non-Cash Comp'!$6:$81,(3+$A26),FALSE)</f>
        <v>#N/A</v>
      </c>
      <c r="AL25" s="77" t="e">
        <f>HLOOKUP(L$4,'2020 Non-Cash Comp'!$6:$81,(3+$A26),FALSE)</f>
        <v>#N/A</v>
      </c>
      <c r="AM25" s="77" t="e">
        <f>HLOOKUP(M$4,'2020 Non-Cash Comp'!$6:$81,(3+$A26),FALSE)</f>
        <v>#N/A</v>
      </c>
      <c r="AN25" s="77" t="e">
        <f>HLOOKUP(N$4,'2020 Non-Cash Comp'!$6:$81,(3+$A26),FALSE)</f>
        <v>#N/A</v>
      </c>
      <c r="AO25" s="77" t="e">
        <f>HLOOKUP(O$4,'2020 Non-Cash Comp'!$6:$81,(3+$A26),FALSE)</f>
        <v>#N/A</v>
      </c>
      <c r="AP25" s="77" t="e">
        <f>HLOOKUP(P$4,'2020 Non-Cash Comp'!$6:$81,(3+$A26),FALSE)</f>
        <v>#N/A</v>
      </c>
      <c r="AQ25" s="77" t="e">
        <f>HLOOKUP(Q$4,'2020 Non-Cash Comp'!$6:$81,(3+$A26),FALSE)</f>
        <v>#N/A</v>
      </c>
      <c r="AR25" s="77" t="e">
        <f>HLOOKUP(R$4,'2020 Non-Cash Comp'!$6:$81,(3+$A26),FALSE)</f>
        <v>#N/A</v>
      </c>
      <c r="AS25" s="77" t="e">
        <f>HLOOKUP(S$4,'2020 Non-Cash Comp'!$6:$81,(3+$A26),FALSE)</f>
        <v>#N/A</v>
      </c>
      <c r="AT25" s="77" t="e">
        <f>HLOOKUP(T$4,'2020 Non-Cash Comp'!$6:$81,(3+$A26),FALSE)</f>
        <v>#N/A</v>
      </c>
      <c r="AU25" s="77" t="e">
        <f>HLOOKUP(U$4,'2020 Non-Cash Comp'!$6:$81,(3+$A26),FALSE)</f>
        <v>#N/A</v>
      </c>
      <c r="AV25" s="77" t="e">
        <f>HLOOKUP(V$4,'2020 Non-Cash Comp'!$6:$81,(3+$A26),FALSE)</f>
        <v>#N/A</v>
      </c>
      <c r="AW25" s="77" t="e">
        <f>HLOOKUP(W$4,'2020 Non-Cash Comp'!$6:$81,(3+$A26),FALSE)</f>
        <v>#N/A</v>
      </c>
      <c r="AX25" s="77" t="e">
        <f>HLOOKUP(X$4,'2020 Non-Cash Comp'!$6:$81,(3+$A26),FALSE)</f>
        <v>#N/A</v>
      </c>
      <c r="AY25" s="77" t="e">
        <f>HLOOKUP(Y$4,'2020 Non-Cash Comp'!$6:$81,(3+$A26),FALSE)</f>
        <v>#N/A</v>
      </c>
      <c r="AZ25" s="77" t="e">
        <f>HLOOKUP(Z$4,'2020 Non-Cash Comp'!$6:$81,(3+$A26),FALSE)</f>
        <v>#N/A</v>
      </c>
      <c r="BA25" s="77" t="e">
        <f>HLOOKUP(AA$4,'2020 Non-Cash Comp'!$6:$81,(3+$A26),FALSE)</f>
        <v>#N/A</v>
      </c>
      <c r="BB25" s="77" t="e">
        <f>HLOOKUP(AB$4,'2020 Non-Cash Comp'!$6:$81,(3+$A26),FALSE)</f>
        <v>#N/A</v>
      </c>
      <c r="BC25" s="77" t="e">
        <f>HLOOKUP(AC$4,'2020 Non-Cash Comp'!$6:$81,(3+$A26),FALSE)</f>
        <v>#N/A</v>
      </c>
      <c r="BD25" s="77" t="e">
        <f>HLOOKUP(AD$4,'2020 Non-Cash Comp'!$6:$81,(3+$A26),FALSE)</f>
        <v>#N/A</v>
      </c>
      <c r="BE25" s="77" t="e">
        <f>HLOOKUP(AE$4,'2020 Non-Cash Comp'!$6:$81,(3+$A26),FALSE)</f>
        <v>#N/A</v>
      </c>
      <c r="BF25" s="77" t="e">
        <f>HLOOKUP(AF$4,'2020 Non-Cash Comp'!$6:$81,(3+$A26),FALSE)</f>
        <v>#N/A</v>
      </c>
      <c r="BG25" s="77" t="e">
        <f>HLOOKUP(AG$4,'2020 Non-Cash Comp'!$6:$81,(3+$A26),FALSE)</f>
        <v>#N/A</v>
      </c>
      <c r="BJ25" s="77" t="e">
        <f>HLOOKUP(J$4,'2020 Non-Cash Comp'!$5:$81,(3+$A27),FALSE)</f>
        <v>#N/A</v>
      </c>
      <c r="BK25" s="77" t="e">
        <f>HLOOKUP(K$4,'2020 Non-Cash Comp'!$5:$81,(3+$A27),FALSE)</f>
        <v>#N/A</v>
      </c>
      <c r="BL25" s="77" t="e">
        <f>HLOOKUP(L$4,'2020 Non-Cash Comp'!$5:$81,(3+$A27),FALSE)</f>
        <v>#N/A</v>
      </c>
      <c r="BM25" s="77" t="e">
        <f>HLOOKUP(M$4,'2020 Non-Cash Comp'!$5:$81,(3+$A27),FALSE)</f>
        <v>#N/A</v>
      </c>
      <c r="BN25" s="77" t="e">
        <f>HLOOKUP(N$4,'2020 Non-Cash Comp'!$5:$81,(3+$A27),FALSE)</f>
        <v>#N/A</v>
      </c>
      <c r="BO25" s="77" t="e">
        <f>HLOOKUP(O$4,'2020 Non-Cash Comp'!$5:$81,(3+$A27),FALSE)</f>
        <v>#N/A</v>
      </c>
      <c r="BP25" s="77" t="e">
        <f>HLOOKUP(P$4,'2020 Non-Cash Comp'!$5:$81,(3+$A27),FALSE)</f>
        <v>#N/A</v>
      </c>
      <c r="BQ25" s="77" t="e">
        <f>HLOOKUP(Q$4,'2020 Non-Cash Comp'!$5:$81,(3+$A27),FALSE)</f>
        <v>#N/A</v>
      </c>
      <c r="BR25" s="77" t="e">
        <f>HLOOKUP(R$4,'2020 Non-Cash Comp'!$5:$81,(3+$A27),FALSE)</f>
        <v>#N/A</v>
      </c>
      <c r="BS25" s="77" t="e">
        <f>HLOOKUP(S$4,'2020 Non-Cash Comp'!$5:$81,(3+$A27),FALSE)</f>
        <v>#N/A</v>
      </c>
      <c r="BT25" s="77" t="e">
        <f>HLOOKUP(T$4,'2020 Non-Cash Comp'!$5:$81,(3+$A27),FALSE)</f>
        <v>#N/A</v>
      </c>
      <c r="BU25" s="77" t="e">
        <f>HLOOKUP(U$4,'2020 Non-Cash Comp'!$5:$81,(3+$A27),FALSE)</f>
        <v>#N/A</v>
      </c>
      <c r="BV25" s="77" t="e">
        <f>HLOOKUP(V$4,'2020 Non-Cash Comp'!$5:$81,(3+$A27),FALSE)</f>
        <v>#N/A</v>
      </c>
      <c r="BW25" s="77" t="e">
        <f>HLOOKUP(W$4,'2020 Non-Cash Comp'!$5:$81,(3+$A27),FALSE)</f>
        <v>#N/A</v>
      </c>
      <c r="BX25" s="77" t="e">
        <f>HLOOKUP(X$4,'2020 Non-Cash Comp'!$5:$81,(3+$A27),FALSE)</f>
        <v>#N/A</v>
      </c>
      <c r="BY25" s="77" t="e">
        <f>HLOOKUP(Y$4,'2020 Non-Cash Comp'!$5:$81,(3+$A27),FALSE)</f>
        <v>#N/A</v>
      </c>
      <c r="BZ25" s="77" t="e">
        <f>HLOOKUP(Z$4,'2020 Non-Cash Comp'!$5:$81,(3+$A27),FALSE)</f>
        <v>#N/A</v>
      </c>
      <c r="CA25" s="77" t="e">
        <f>HLOOKUP(AA$4,'2020 Non-Cash Comp'!$5:$81,(3+$A27),FALSE)</f>
        <v>#N/A</v>
      </c>
      <c r="CB25" s="77" t="e">
        <f>HLOOKUP(AB$4,'2020 Non-Cash Comp'!$5:$81,(3+$A27),FALSE)</f>
        <v>#N/A</v>
      </c>
      <c r="CC25" s="77" t="e">
        <f>HLOOKUP(AC$4,'2020 Non-Cash Comp'!$5:$81,(3+$A27),FALSE)</f>
        <v>#N/A</v>
      </c>
      <c r="CD25" s="77" t="e">
        <f>HLOOKUP(AD$4,'2020 Non-Cash Comp'!$5:$81,(3+$A27),FALSE)</f>
        <v>#N/A</v>
      </c>
      <c r="CE25" s="77" t="e">
        <f>HLOOKUP(AE$4,'2020 Non-Cash Comp'!$5:$81,(3+$A27),FALSE)</f>
        <v>#N/A</v>
      </c>
      <c r="CF25" s="77" t="e">
        <f>HLOOKUP(AF$4,'2020 Non-Cash Comp'!$5:$81,(3+$A27),FALSE)</f>
        <v>#N/A</v>
      </c>
      <c r="CG25" s="77" t="e">
        <f>HLOOKUP(AG$4,'2020 Non-Cash Comp'!$5:$81,(3+$A27),FALSE)</f>
        <v>#N/A</v>
      </c>
    </row>
    <row r="26" spans="1:85" x14ac:dyDescent="0.25">
      <c r="A26">
        <f t="shared" si="32"/>
        <v>20</v>
      </c>
      <c r="B26" s="74" t="str">
        <f>IF('2020 Non-Cash Comp'!B29&lt;&gt;0,'2020 Non-Cash Comp'!B29,"")</f>
        <v/>
      </c>
      <c r="C26" s="91" t="e">
        <f>SUMPRODUCT(($J$1:$AG$1&lt;=Input!$A$10)*J26:AG26)</f>
        <v>#N/A</v>
      </c>
      <c r="D26" s="91" t="e">
        <f>SUMPRODUCT(($AJ$1:$BG$1&lt;=Input!$A$10)*AJ26:BG26)</f>
        <v>#N/A</v>
      </c>
      <c r="E26" s="91" t="e">
        <f>SUMPRODUCT(($BJ$1:$CG$1&lt;=Input!$A$10)*BJ26:CG26)</f>
        <v>#N/A</v>
      </c>
      <c r="F26" s="91" t="e">
        <f t="shared" si="29"/>
        <v>#N/A</v>
      </c>
      <c r="G26" s="91" t="e">
        <f t="shared" si="30"/>
        <v>#N/A</v>
      </c>
      <c r="H26" s="91" t="e">
        <f t="shared" si="31"/>
        <v>#N/A</v>
      </c>
      <c r="J26" s="77" t="e">
        <f>HLOOKUP(J$4,'2020 Non-Cash Comp'!$7:$81,(3+$A26),FALSE)</f>
        <v>#N/A</v>
      </c>
      <c r="K26" s="77" t="e">
        <f>HLOOKUP(K$4,'2020 Non-Cash Comp'!$7:$81,(3+$A26),FALSE)</f>
        <v>#N/A</v>
      </c>
      <c r="L26" s="77" t="e">
        <f>HLOOKUP(L$4,'2020 Non-Cash Comp'!$7:$81,(3+$A26),FALSE)</f>
        <v>#N/A</v>
      </c>
      <c r="M26" s="77" t="e">
        <f>HLOOKUP(M$4,'2020 Non-Cash Comp'!$7:$81,(3+$A26),FALSE)</f>
        <v>#N/A</v>
      </c>
      <c r="N26" s="77" t="e">
        <f>HLOOKUP(N$4,'2020 Non-Cash Comp'!$7:$81,(3+$A26),FALSE)</f>
        <v>#N/A</v>
      </c>
      <c r="O26" s="77" t="e">
        <f>HLOOKUP(O$4,'2020 Non-Cash Comp'!$7:$81,(3+$A26),FALSE)</f>
        <v>#N/A</v>
      </c>
      <c r="P26" s="77" t="e">
        <f>HLOOKUP(P$4,'2020 Non-Cash Comp'!$7:$81,(3+$A26),FALSE)</f>
        <v>#N/A</v>
      </c>
      <c r="Q26" s="77" t="e">
        <f>HLOOKUP(Q$4,'2020 Non-Cash Comp'!$7:$81,(3+$A26),FALSE)</f>
        <v>#N/A</v>
      </c>
      <c r="R26" s="77" t="e">
        <f>HLOOKUP(R$4,'2020 Non-Cash Comp'!$7:$81,(3+$A26),FALSE)</f>
        <v>#N/A</v>
      </c>
      <c r="S26" s="77" t="e">
        <f>HLOOKUP(S$4,'2020 Non-Cash Comp'!$7:$81,(3+$A26),FALSE)</f>
        <v>#N/A</v>
      </c>
      <c r="T26" s="77" t="e">
        <f>HLOOKUP(T$4,'2020 Non-Cash Comp'!$7:$81,(3+$A26),FALSE)</f>
        <v>#N/A</v>
      </c>
      <c r="U26" s="77" t="e">
        <f>HLOOKUP(U$4,'2020 Non-Cash Comp'!$7:$81,(3+$A26),FALSE)</f>
        <v>#N/A</v>
      </c>
      <c r="V26" s="77" t="e">
        <f>HLOOKUP(V$4,'2020 Non-Cash Comp'!$7:$81,(3+$A26),FALSE)</f>
        <v>#N/A</v>
      </c>
      <c r="W26" s="77" t="e">
        <f>HLOOKUP(W$4,'2020 Non-Cash Comp'!$7:$81,(3+$A26),FALSE)</f>
        <v>#N/A</v>
      </c>
      <c r="X26" s="77" t="e">
        <f>HLOOKUP(X$4,'2020 Non-Cash Comp'!$7:$81,(3+$A26),FALSE)</f>
        <v>#N/A</v>
      </c>
      <c r="Y26" s="77" t="e">
        <f>HLOOKUP(Y$4,'2020 Non-Cash Comp'!$7:$81,(3+$A26),FALSE)</f>
        <v>#N/A</v>
      </c>
      <c r="Z26" s="77" t="e">
        <f>HLOOKUP(Z$4,'2020 Non-Cash Comp'!$7:$81,(3+$A26),FALSE)</f>
        <v>#N/A</v>
      </c>
      <c r="AA26" s="77" t="e">
        <f>HLOOKUP(AA$4,'2020 Non-Cash Comp'!$7:$81,(3+$A26),FALSE)</f>
        <v>#N/A</v>
      </c>
      <c r="AB26" s="77" t="e">
        <f>HLOOKUP(AB$4,'2020 Non-Cash Comp'!$7:$81,(3+$A26),FALSE)</f>
        <v>#N/A</v>
      </c>
      <c r="AC26" s="77" t="e">
        <f>HLOOKUP(AC$4,'2020 Non-Cash Comp'!$7:$81,(3+$A26),FALSE)</f>
        <v>#N/A</v>
      </c>
      <c r="AD26" s="77" t="e">
        <f>HLOOKUP(AD$4,'2020 Non-Cash Comp'!$7:$81,(3+$A26),FALSE)</f>
        <v>#N/A</v>
      </c>
      <c r="AE26" s="77" t="e">
        <f>HLOOKUP(AE$4,'2020 Non-Cash Comp'!$7:$81,(3+$A26),FALSE)</f>
        <v>#N/A</v>
      </c>
      <c r="AF26" s="77" t="e">
        <f>HLOOKUP(AF$4,'2020 Non-Cash Comp'!$7:$81,(3+$A26),FALSE)</f>
        <v>#N/A</v>
      </c>
      <c r="AG26" s="77" t="e">
        <f>HLOOKUP(AG$4,'2020 Non-Cash Comp'!$7:$81,(3+$A26),FALSE)</f>
        <v>#N/A</v>
      </c>
      <c r="AJ26" s="77" t="e">
        <f>HLOOKUP(J$4,'2020 Non-Cash Comp'!$6:$81,(3+$A27),FALSE)</f>
        <v>#N/A</v>
      </c>
      <c r="AK26" s="77" t="e">
        <f>HLOOKUP(K$4,'2020 Non-Cash Comp'!$6:$81,(3+$A27),FALSE)</f>
        <v>#N/A</v>
      </c>
      <c r="AL26" s="77" t="e">
        <f>HLOOKUP(L$4,'2020 Non-Cash Comp'!$6:$81,(3+$A27),FALSE)</f>
        <v>#N/A</v>
      </c>
      <c r="AM26" s="77" t="e">
        <f>HLOOKUP(M$4,'2020 Non-Cash Comp'!$6:$81,(3+$A27),FALSE)</f>
        <v>#N/A</v>
      </c>
      <c r="AN26" s="77" t="e">
        <f>HLOOKUP(N$4,'2020 Non-Cash Comp'!$6:$81,(3+$A27),FALSE)</f>
        <v>#N/A</v>
      </c>
      <c r="AO26" s="77" t="e">
        <f>HLOOKUP(O$4,'2020 Non-Cash Comp'!$6:$81,(3+$A27),FALSE)</f>
        <v>#N/A</v>
      </c>
      <c r="AP26" s="77" t="e">
        <f>HLOOKUP(P$4,'2020 Non-Cash Comp'!$6:$81,(3+$A27),FALSE)</f>
        <v>#N/A</v>
      </c>
      <c r="AQ26" s="77" t="e">
        <f>HLOOKUP(Q$4,'2020 Non-Cash Comp'!$6:$81,(3+$A27),FALSE)</f>
        <v>#N/A</v>
      </c>
      <c r="AR26" s="77" t="e">
        <f>HLOOKUP(R$4,'2020 Non-Cash Comp'!$6:$81,(3+$A27),FALSE)</f>
        <v>#N/A</v>
      </c>
      <c r="AS26" s="77" t="e">
        <f>HLOOKUP(S$4,'2020 Non-Cash Comp'!$6:$81,(3+$A27),FALSE)</f>
        <v>#N/A</v>
      </c>
      <c r="AT26" s="77" t="e">
        <f>HLOOKUP(T$4,'2020 Non-Cash Comp'!$6:$81,(3+$A27),FALSE)</f>
        <v>#N/A</v>
      </c>
      <c r="AU26" s="77" t="e">
        <f>HLOOKUP(U$4,'2020 Non-Cash Comp'!$6:$81,(3+$A27),FALSE)</f>
        <v>#N/A</v>
      </c>
      <c r="AV26" s="77" t="e">
        <f>HLOOKUP(V$4,'2020 Non-Cash Comp'!$6:$81,(3+$A27),FALSE)</f>
        <v>#N/A</v>
      </c>
      <c r="AW26" s="77" t="e">
        <f>HLOOKUP(W$4,'2020 Non-Cash Comp'!$6:$81,(3+$A27),FALSE)</f>
        <v>#N/A</v>
      </c>
      <c r="AX26" s="77" t="e">
        <f>HLOOKUP(X$4,'2020 Non-Cash Comp'!$6:$81,(3+$A27),FALSE)</f>
        <v>#N/A</v>
      </c>
      <c r="AY26" s="77" t="e">
        <f>HLOOKUP(Y$4,'2020 Non-Cash Comp'!$6:$81,(3+$A27),FALSE)</f>
        <v>#N/A</v>
      </c>
      <c r="AZ26" s="77" t="e">
        <f>HLOOKUP(Z$4,'2020 Non-Cash Comp'!$6:$81,(3+$A27),FALSE)</f>
        <v>#N/A</v>
      </c>
      <c r="BA26" s="77" t="e">
        <f>HLOOKUP(AA$4,'2020 Non-Cash Comp'!$6:$81,(3+$A27),FALSE)</f>
        <v>#N/A</v>
      </c>
      <c r="BB26" s="77" t="e">
        <f>HLOOKUP(AB$4,'2020 Non-Cash Comp'!$6:$81,(3+$A27),FALSE)</f>
        <v>#N/A</v>
      </c>
      <c r="BC26" s="77" t="e">
        <f>HLOOKUP(AC$4,'2020 Non-Cash Comp'!$6:$81,(3+$A27),FALSE)</f>
        <v>#N/A</v>
      </c>
      <c r="BD26" s="77" t="e">
        <f>HLOOKUP(AD$4,'2020 Non-Cash Comp'!$6:$81,(3+$A27),FALSE)</f>
        <v>#N/A</v>
      </c>
      <c r="BE26" s="77" t="e">
        <f>HLOOKUP(AE$4,'2020 Non-Cash Comp'!$6:$81,(3+$A27),FALSE)</f>
        <v>#N/A</v>
      </c>
      <c r="BF26" s="77" t="e">
        <f>HLOOKUP(AF$4,'2020 Non-Cash Comp'!$6:$81,(3+$A27),FALSE)</f>
        <v>#N/A</v>
      </c>
      <c r="BG26" s="77" t="e">
        <f>HLOOKUP(AG$4,'2020 Non-Cash Comp'!$6:$81,(3+$A27),FALSE)</f>
        <v>#N/A</v>
      </c>
      <c r="BJ26" s="77" t="e">
        <f>HLOOKUP(J$4,'2020 Non-Cash Comp'!$5:$81,(3+$A28),FALSE)</f>
        <v>#N/A</v>
      </c>
      <c r="BK26" s="77" t="e">
        <f>HLOOKUP(K$4,'2020 Non-Cash Comp'!$5:$81,(3+$A28),FALSE)</f>
        <v>#N/A</v>
      </c>
      <c r="BL26" s="77" t="e">
        <f>HLOOKUP(L$4,'2020 Non-Cash Comp'!$5:$81,(3+$A28),FALSE)</f>
        <v>#N/A</v>
      </c>
      <c r="BM26" s="77" t="e">
        <f>HLOOKUP(M$4,'2020 Non-Cash Comp'!$5:$81,(3+$A28),FALSE)</f>
        <v>#N/A</v>
      </c>
      <c r="BN26" s="77" t="e">
        <f>HLOOKUP(N$4,'2020 Non-Cash Comp'!$5:$81,(3+$A28),FALSE)</f>
        <v>#N/A</v>
      </c>
      <c r="BO26" s="77" t="e">
        <f>HLOOKUP(O$4,'2020 Non-Cash Comp'!$5:$81,(3+$A28),FALSE)</f>
        <v>#N/A</v>
      </c>
      <c r="BP26" s="77" t="e">
        <f>HLOOKUP(P$4,'2020 Non-Cash Comp'!$5:$81,(3+$A28),FALSE)</f>
        <v>#N/A</v>
      </c>
      <c r="BQ26" s="77" t="e">
        <f>HLOOKUP(Q$4,'2020 Non-Cash Comp'!$5:$81,(3+$A28),FALSE)</f>
        <v>#N/A</v>
      </c>
      <c r="BR26" s="77" t="e">
        <f>HLOOKUP(R$4,'2020 Non-Cash Comp'!$5:$81,(3+$A28),FALSE)</f>
        <v>#N/A</v>
      </c>
      <c r="BS26" s="77" t="e">
        <f>HLOOKUP(S$4,'2020 Non-Cash Comp'!$5:$81,(3+$A28),FALSE)</f>
        <v>#N/A</v>
      </c>
      <c r="BT26" s="77" t="e">
        <f>HLOOKUP(T$4,'2020 Non-Cash Comp'!$5:$81,(3+$A28),FALSE)</f>
        <v>#N/A</v>
      </c>
      <c r="BU26" s="77" t="e">
        <f>HLOOKUP(U$4,'2020 Non-Cash Comp'!$5:$81,(3+$A28),FALSE)</f>
        <v>#N/A</v>
      </c>
      <c r="BV26" s="77" t="e">
        <f>HLOOKUP(V$4,'2020 Non-Cash Comp'!$5:$81,(3+$A28),FALSE)</f>
        <v>#N/A</v>
      </c>
      <c r="BW26" s="77" t="e">
        <f>HLOOKUP(W$4,'2020 Non-Cash Comp'!$5:$81,(3+$A28),FALSE)</f>
        <v>#N/A</v>
      </c>
      <c r="BX26" s="77" t="e">
        <f>HLOOKUP(X$4,'2020 Non-Cash Comp'!$5:$81,(3+$A28),FALSE)</f>
        <v>#N/A</v>
      </c>
      <c r="BY26" s="77" t="e">
        <f>HLOOKUP(Y$4,'2020 Non-Cash Comp'!$5:$81,(3+$A28),FALSE)</f>
        <v>#N/A</v>
      </c>
      <c r="BZ26" s="77" t="e">
        <f>HLOOKUP(Z$4,'2020 Non-Cash Comp'!$5:$81,(3+$A28),FALSE)</f>
        <v>#N/A</v>
      </c>
      <c r="CA26" s="77" t="e">
        <f>HLOOKUP(AA$4,'2020 Non-Cash Comp'!$5:$81,(3+$A28),FALSE)</f>
        <v>#N/A</v>
      </c>
      <c r="CB26" s="77" t="e">
        <f>HLOOKUP(AB$4,'2020 Non-Cash Comp'!$5:$81,(3+$A28),FALSE)</f>
        <v>#N/A</v>
      </c>
      <c r="CC26" s="77" t="e">
        <f>HLOOKUP(AC$4,'2020 Non-Cash Comp'!$5:$81,(3+$A28),FALSE)</f>
        <v>#N/A</v>
      </c>
      <c r="CD26" s="77" t="e">
        <f>HLOOKUP(AD$4,'2020 Non-Cash Comp'!$5:$81,(3+$A28),FALSE)</f>
        <v>#N/A</v>
      </c>
      <c r="CE26" s="77" t="e">
        <f>HLOOKUP(AE$4,'2020 Non-Cash Comp'!$5:$81,(3+$A28),FALSE)</f>
        <v>#N/A</v>
      </c>
      <c r="CF26" s="77" t="e">
        <f>HLOOKUP(AF$4,'2020 Non-Cash Comp'!$5:$81,(3+$A28),FALSE)</f>
        <v>#N/A</v>
      </c>
      <c r="CG26" s="77" t="e">
        <f>HLOOKUP(AG$4,'2020 Non-Cash Comp'!$5:$81,(3+$A28),FALSE)</f>
        <v>#N/A</v>
      </c>
    </row>
    <row r="27" spans="1:85" x14ac:dyDescent="0.25">
      <c r="A27">
        <f t="shared" si="32"/>
        <v>21</v>
      </c>
      <c r="B27" s="74" t="str">
        <f>IF('2020 Non-Cash Comp'!B30&lt;&gt;0,'2020 Non-Cash Comp'!B30,"")</f>
        <v/>
      </c>
      <c r="C27" s="91" t="e">
        <f>SUMPRODUCT(($J$1:$AG$1&lt;=Input!$A$10)*J27:AG27)</f>
        <v>#N/A</v>
      </c>
      <c r="D27" s="91" t="e">
        <f>SUMPRODUCT(($AJ$1:$BG$1&lt;=Input!$A$10)*AJ27:BG27)</f>
        <v>#N/A</v>
      </c>
      <c r="E27" s="91" t="e">
        <f>SUMPRODUCT(($BJ$1:$CG$1&lt;=Input!$A$10)*BJ27:CG27)</f>
        <v>#N/A</v>
      </c>
      <c r="F27" s="91" t="e">
        <f t="shared" si="29"/>
        <v>#N/A</v>
      </c>
      <c r="G27" s="91" t="e">
        <f t="shared" si="30"/>
        <v>#N/A</v>
      </c>
      <c r="H27" s="91" t="e">
        <f t="shared" si="31"/>
        <v>#N/A</v>
      </c>
      <c r="J27" s="77" t="e">
        <f>HLOOKUP(J$4,'2020 Non-Cash Comp'!$7:$81,(3+$A27),FALSE)</f>
        <v>#N/A</v>
      </c>
      <c r="K27" s="77" t="e">
        <f>HLOOKUP(K$4,'2020 Non-Cash Comp'!$7:$81,(3+$A27),FALSE)</f>
        <v>#N/A</v>
      </c>
      <c r="L27" s="77" t="e">
        <f>HLOOKUP(L$4,'2020 Non-Cash Comp'!$7:$81,(3+$A27),FALSE)</f>
        <v>#N/A</v>
      </c>
      <c r="M27" s="77" t="e">
        <f>HLOOKUP(M$4,'2020 Non-Cash Comp'!$7:$81,(3+$A27),FALSE)</f>
        <v>#N/A</v>
      </c>
      <c r="N27" s="77" t="e">
        <f>HLOOKUP(N$4,'2020 Non-Cash Comp'!$7:$81,(3+$A27),FALSE)</f>
        <v>#N/A</v>
      </c>
      <c r="O27" s="77" t="e">
        <f>HLOOKUP(O$4,'2020 Non-Cash Comp'!$7:$81,(3+$A27),FALSE)</f>
        <v>#N/A</v>
      </c>
      <c r="P27" s="77" t="e">
        <f>HLOOKUP(P$4,'2020 Non-Cash Comp'!$7:$81,(3+$A27),FALSE)</f>
        <v>#N/A</v>
      </c>
      <c r="Q27" s="77" t="e">
        <f>HLOOKUP(Q$4,'2020 Non-Cash Comp'!$7:$81,(3+$A27),FALSE)</f>
        <v>#N/A</v>
      </c>
      <c r="R27" s="77" t="e">
        <f>HLOOKUP(R$4,'2020 Non-Cash Comp'!$7:$81,(3+$A27),FALSE)</f>
        <v>#N/A</v>
      </c>
      <c r="S27" s="77" t="e">
        <f>HLOOKUP(S$4,'2020 Non-Cash Comp'!$7:$81,(3+$A27),FALSE)</f>
        <v>#N/A</v>
      </c>
      <c r="T27" s="77" t="e">
        <f>HLOOKUP(T$4,'2020 Non-Cash Comp'!$7:$81,(3+$A27),FALSE)</f>
        <v>#N/A</v>
      </c>
      <c r="U27" s="77" t="e">
        <f>HLOOKUP(U$4,'2020 Non-Cash Comp'!$7:$81,(3+$A27),FALSE)</f>
        <v>#N/A</v>
      </c>
      <c r="V27" s="77" t="e">
        <f>HLOOKUP(V$4,'2020 Non-Cash Comp'!$7:$81,(3+$A27),FALSE)</f>
        <v>#N/A</v>
      </c>
      <c r="W27" s="77" t="e">
        <f>HLOOKUP(W$4,'2020 Non-Cash Comp'!$7:$81,(3+$A27),FALSE)</f>
        <v>#N/A</v>
      </c>
      <c r="X27" s="77" t="e">
        <f>HLOOKUP(X$4,'2020 Non-Cash Comp'!$7:$81,(3+$A27),FALSE)</f>
        <v>#N/A</v>
      </c>
      <c r="Y27" s="77" t="e">
        <f>HLOOKUP(Y$4,'2020 Non-Cash Comp'!$7:$81,(3+$A27),FALSE)</f>
        <v>#N/A</v>
      </c>
      <c r="Z27" s="77" t="e">
        <f>HLOOKUP(Z$4,'2020 Non-Cash Comp'!$7:$81,(3+$A27),FALSE)</f>
        <v>#N/A</v>
      </c>
      <c r="AA27" s="77" t="e">
        <f>HLOOKUP(AA$4,'2020 Non-Cash Comp'!$7:$81,(3+$A27),FALSE)</f>
        <v>#N/A</v>
      </c>
      <c r="AB27" s="77" t="e">
        <f>HLOOKUP(AB$4,'2020 Non-Cash Comp'!$7:$81,(3+$A27),FALSE)</f>
        <v>#N/A</v>
      </c>
      <c r="AC27" s="77" t="e">
        <f>HLOOKUP(AC$4,'2020 Non-Cash Comp'!$7:$81,(3+$A27),FALSE)</f>
        <v>#N/A</v>
      </c>
      <c r="AD27" s="77" t="e">
        <f>HLOOKUP(AD$4,'2020 Non-Cash Comp'!$7:$81,(3+$A27),FALSE)</f>
        <v>#N/A</v>
      </c>
      <c r="AE27" s="77" t="e">
        <f>HLOOKUP(AE$4,'2020 Non-Cash Comp'!$7:$81,(3+$A27),FALSE)</f>
        <v>#N/A</v>
      </c>
      <c r="AF27" s="77" t="e">
        <f>HLOOKUP(AF$4,'2020 Non-Cash Comp'!$7:$81,(3+$A27),FALSE)</f>
        <v>#N/A</v>
      </c>
      <c r="AG27" s="77" t="e">
        <f>HLOOKUP(AG$4,'2020 Non-Cash Comp'!$7:$81,(3+$A27),FALSE)</f>
        <v>#N/A</v>
      </c>
      <c r="AJ27" s="77" t="e">
        <f>HLOOKUP(J$4,'2020 Non-Cash Comp'!$6:$81,(3+$A28),FALSE)</f>
        <v>#N/A</v>
      </c>
      <c r="AK27" s="77" t="e">
        <f>HLOOKUP(K$4,'2020 Non-Cash Comp'!$6:$81,(3+$A28),FALSE)</f>
        <v>#N/A</v>
      </c>
      <c r="AL27" s="77" t="e">
        <f>HLOOKUP(L$4,'2020 Non-Cash Comp'!$6:$81,(3+$A28),FALSE)</f>
        <v>#N/A</v>
      </c>
      <c r="AM27" s="77" t="e">
        <f>HLOOKUP(M$4,'2020 Non-Cash Comp'!$6:$81,(3+$A28),FALSE)</f>
        <v>#N/A</v>
      </c>
      <c r="AN27" s="77" t="e">
        <f>HLOOKUP(N$4,'2020 Non-Cash Comp'!$6:$81,(3+$A28),FALSE)</f>
        <v>#N/A</v>
      </c>
      <c r="AO27" s="77" t="e">
        <f>HLOOKUP(O$4,'2020 Non-Cash Comp'!$6:$81,(3+$A28),FALSE)</f>
        <v>#N/A</v>
      </c>
      <c r="AP27" s="77" t="e">
        <f>HLOOKUP(P$4,'2020 Non-Cash Comp'!$6:$81,(3+$A28),FALSE)</f>
        <v>#N/A</v>
      </c>
      <c r="AQ27" s="77" t="e">
        <f>HLOOKUP(Q$4,'2020 Non-Cash Comp'!$6:$81,(3+$A28),FALSE)</f>
        <v>#N/A</v>
      </c>
      <c r="AR27" s="77" t="e">
        <f>HLOOKUP(R$4,'2020 Non-Cash Comp'!$6:$81,(3+$A28),FALSE)</f>
        <v>#N/A</v>
      </c>
      <c r="AS27" s="77" t="e">
        <f>HLOOKUP(S$4,'2020 Non-Cash Comp'!$6:$81,(3+$A28),FALSE)</f>
        <v>#N/A</v>
      </c>
      <c r="AT27" s="77" t="e">
        <f>HLOOKUP(T$4,'2020 Non-Cash Comp'!$6:$81,(3+$A28),FALSE)</f>
        <v>#N/A</v>
      </c>
      <c r="AU27" s="77" t="e">
        <f>HLOOKUP(U$4,'2020 Non-Cash Comp'!$6:$81,(3+$A28),FALSE)</f>
        <v>#N/A</v>
      </c>
      <c r="AV27" s="77" t="e">
        <f>HLOOKUP(V$4,'2020 Non-Cash Comp'!$6:$81,(3+$A28),FALSE)</f>
        <v>#N/A</v>
      </c>
      <c r="AW27" s="77" t="e">
        <f>HLOOKUP(W$4,'2020 Non-Cash Comp'!$6:$81,(3+$A28),FALSE)</f>
        <v>#N/A</v>
      </c>
      <c r="AX27" s="77" t="e">
        <f>HLOOKUP(X$4,'2020 Non-Cash Comp'!$6:$81,(3+$A28),FALSE)</f>
        <v>#N/A</v>
      </c>
      <c r="AY27" s="77" t="e">
        <f>HLOOKUP(Y$4,'2020 Non-Cash Comp'!$6:$81,(3+$A28),FALSE)</f>
        <v>#N/A</v>
      </c>
      <c r="AZ27" s="77" t="e">
        <f>HLOOKUP(Z$4,'2020 Non-Cash Comp'!$6:$81,(3+$A28),FALSE)</f>
        <v>#N/A</v>
      </c>
      <c r="BA27" s="77" t="e">
        <f>HLOOKUP(AA$4,'2020 Non-Cash Comp'!$6:$81,(3+$A28),FALSE)</f>
        <v>#N/A</v>
      </c>
      <c r="BB27" s="77" t="e">
        <f>HLOOKUP(AB$4,'2020 Non-Cash Comp'!$6:$81,(3+$A28),FALSE)</f>
        <v>#N/A</v>
      </c>
      <c r="BC27" s="77" t="e">
        <f>HLOOKUP(AC$4,'2020 Non-Cash Comp'!$6:$81,(3+$A28),FALSE)</f>
        <v>#N/A</v>
      </c>
      <c r="BD27" s="77" t="e">
        <f>HLOOKUP(AD$4,'2020 Non-Cash Comp'!$6:$81,(3+$A28),FALSE)</f>
        <v>#N/A</v>
      </c>
      <c r="BE27" s="77" t="e">
        <f>HLOOKUP(AE$4,'2020 Non-Cash Comp'!$6:$81,(3+$A28),FALSE)</f>
        <v>#N/A</v>
      </c>
      <c r="BF27" s="77" t="e">
        <f>HLOOKUP(AF$4,'2020 Non-Cash Comp'!$6:$81,(3+$A28),FALSE)</f>
        <v>#N/A</v>
      </c>
      <c r="BG27" s="77" t="e">
        <f>HLOOKUP(AG$4,'2020 Non-Cash Comp'!$6:$81,(3+$A28),FALSE)</f>
        <v>#N/A</v>
      </c>
      <c r="BJ27" s="77" t="e">
        <f>HLOOKUP(J$4,'2020 Non-Cash Comp'!$5:$81,(3+$A29),FALSE)</f>
        <v>#N/A</v>
      </c>
      <c r="BK27" s="77" t="e">
        <f>HLOOKUP(K$4,'2020 Non-Cash Comp'!$5:$81,(3+$A29),FALSE)</f>
        <v>#N/A</v>
      </c>
      <c r="BL27" s="77" t="e">
        <f>HLOOKUP(L$4,'2020 Non-Cash Comp'!$5:$81,(3+$A29),FALSE)</f>
        <v>#N/A</v>
      </c>
      <c r="BM27" s="77" t="e">
        <f>HLOOKUP(M$4,'2020 Non-Cash Comp'!$5:$81,(3+$A29),FALSE)</f>
        <v>#N/A</v>
      </c>
      <c r="BN27" s="77" t="e">
        <f>HLOOKUP(N$4,'2020 Non-Cash Comp'!$5:$81,(3+$A29),FALSE)</f>
        <v>#N/A</v>
      </c>
      <c r="BO27" s="77" t="e">
        <f>HLOOKUP(O$4,'2020 Non-Cash Comp'!$5:$81,(3+$A29),FALSE)</f>
        <v>#N/A</v>
      </c>
      <c r="BP27" s="77" t="e">
        <f>HLOOKUP(P$4,'2020 Non-Cash Comp'!$5:$81,(3+$A29),FALSE)</f>
        <v>#N/A</v>
      </c>
      <c r="BQ27" s="77" t="e">
        <f>HLOOKUP(Q$4,'2020 Non-Cash Comp'!$5:$81,(3+$A29),FALSE)</f>
        <v>#N/A</v>
      </c>
      <c r="BR27" s="77" t="e">
        <f>HLOOKUP(R$4,'2020 Non-Cash Comp'!$5:$81,(3+$A29),FALSE)</f>
        <v>#N/A</v>
      </c>
      <c r="BS27" s="77" t="e">
        <f>HLOOKUP(S$4,'2020 Non-Cash Comp'!$5:$81,(3+$A29),FALSE)</f>
        <v>#N/A</v>
      </c>
      <c r="BT27" s="77" t="e">
        <f>HLOOKUP(T$4,'2020 Non-Cash Comp'!$5:$81,(3+$A29),FALSE)</f>
        <v>#N/A</v>
      </c>
      <c r="BU27" s="77" t="e">
        <f>HLOOKUP(U$4,'2020 Non-Cash Comp'!$5:$81,(3+$A29),FALSE)</f>
        <v>#N/A</v>
      </c>
      <c r="BV27" s="77" t="e">
        <f>HLOOKUP(V$4,'2020 Non-Cash Comp'!$5:$81,(3+$A29),FALSE)</f>
        <v>#N/A</v>
      </c>
      <c r="BW27" s="77" t="e">
        <f>HLOOKUP(W$4,'2020 Non-Cash Comp'!$5:$81,(3+$A29),FALSE)</f>
        <v>#N/A</v>
      </c>
      <c r="BX27" s="77" t="e">
        <f>HLOOKUP(X$4,'2020 Non-Cash Comp'!$5:$81,(3+$A29),FALSE)</f>
        <v>#N/A</v>
      </c>
      <c r="BY27" s="77" t="e">
        <f>HLOOKUP(Y$4,'2020 Non-Cash Comp'!$5:$81,(3+$A29),FALSE)</f>
        <v>#N/A</v>
      </c>
      <c r="BZ27" s="77" t="e">
        <f>HLOOKUP(Z$4,'2020 Non-Cash Comp'!$5:$81,(3+$A29),FALSE)</f>
        <v>#N/A</v>
      </c>
      <c r="CA27" s="77" t="e">
        <f>HLOOKUP(AA$4,'2020 Non-Cash Comp'!$5:$81,(3+$A29),FALSE)</f>
        <v>#N/A</v>
      </c>
      <c r="CB27" s="77" t="e">
        <f>HLOOKUP(AB$4,'2020 Non-Cash Comp'!$5:$81,(3+$A29),FALSE)</f>
        <v>#N/A</v>
      </c>
      <c r="CC27" s="77" t="e">
        <f>HLOOKUP(AC$4,'2020 Non-Cash Comp'!$5:$81,(3+$A29),FALSE)</f>
        <v>#N/A</v>
      </c>
      <c r="CD27" s="77" t="e">
        <f>HLOOKUP(AD$4,'2020 Non-Cash Comp'!$5:$81,(3+$A29),FALSE)</f>
        <v>#N/A</v>
      </c>
      <c r="CE27" s="77" t="e">
        <f>HLOOKUP(AE$4,'2020 Non-Cash Comp'!$5:$81,(3+$A29),FALSE)</f>
        <v>#N/A</v>
      </c>
      <c r="CF27" s="77" t="e">
        <f>HLOOKUP(AF$4,'2020 Non-Cash Comp'!$5:$81,(3+$A29),FALSE)</f>
        <v>#N/A</v>
      </c>
      <c r="CG27" s="77" t="e">
        <f>HLOOKUP(AG$4,'2020 Non-Cash Comp'!$5:$81,(3+$A29),FALSE)</f>
        <v>#N/A</v>
      </c>
    </row>
    <row r="28" spans="1:85" x14ac:dyDescent="0.25">
      <c r="A28">
        <f t="shared" si="32"/>
        <v>22</v>
      </c>
      <c r="B28" s="74" t="str">
        <f>IF('2020 Non-Cash Comp'!B31&lt;&gt;0,'2020 Non-Cash Comp'!B31,"")</f>
        <v/>
      </c>
      <c r="C28" s="91" t="e">
        <f>SUMPRODUCT(($J$1:$AG$1&lt;=Input!$A$10)*J28:AG28)</f>
        <v>#N/A</v>
      </c>
      <c r="D28" s="91" t="e">
        <f>SUMPRODUCT(($AJ$1:$BG$1&lt;=Input!$A$10)*AJ28:BG28)</f>
        <v>#N/A</v>
      </c>
      <c r="E28" s="91" t="e">
        <f>SUMPRODUCT(($BJ$1:$CG$1&lt;=Input!$A$10)*BJ28:CG28)</f>
        <v>#N/A</v>
      </c>
      <c r="F28" s="91" t="e">
        <f t="shared" si="29"/>
        <v>#N/A</v>
      </c>
      <c r="G28" s="91" t="e">
        <f t="shared" si="30"/>
        <v>#N/A</v>
      </c>
      <c r="H28" s="91" t="e">
        <f t="shared" si="31"/>
        <v>#N/A</v>
      </c>
      <c r="J28" s="77" t="e">
        <f>HLOOKUP(J$4,'2020 Non-Cash Comp'!$7:$81,(3+$A28),FALSE)</f>
        <v>#N/A</v>
      </c>
      <c r="K28" s="77" t="e">
        <f>HLOOKUP(K$4,'2020 Non-Cash Comp'!$7:$81,(3+$A28),FALSE)</f>
        <v>#N/A</v>
      </c>
      <c r="L28" s="77" t="e">
        <f>HLOOKUP(L$4,'2020 Non-Cash Comp'!$7:$81,(3+$A28),FALSE)</f>
        <v>#N/A</v>
      </c>
      <c r="M28" s="77" t="e">
        <f>HLOOKUP(M$4,'2020 Non-Cash Comp'!$7:$81,(3+$A28),FALSE)</f>
        <v>#N/A</v>
      </c>
      <c r="N28" s="77" t="e">
        <f>HLOOKUP(N$4,'2020 Non-Cash Comp'!$7:$81,(3+$A28),FALSE)</f>
        <v>#N/A</v>
      </c>
      <c r="O28" s="77" t="e">
        <f>HLOOKUP(O$4,'2020 Non-Cash Comp'!$7:$81,(3+$A28),FALSE)</f>
        <v>#N/A</v>
      </c>
      <c r="P28" s="77" t="e">
        <f>HLOOKUP(P$4,'2020 Non-Cash Comp'!$7:$81,(3+$A28),FALSE)</f>
        <v>#N/A</v>
      </c>
      <c r="Q28" s="77" t="e">
        <f>HLOOKUP(Q$4,'2020 Non-Cash Comp'!$7:$81,(3+$A28),FALSE)</f>
        <v>#N/A</v>
      </c>
      <c r="R28" s="77" t="e">
        <f>HLOOKUP(R$4,'2020 Non-Cash Comp'!$7:$81,(3+$A28),FALSE)</f>
        <v>#N/A</v>
      </c>
      <c r="S28" s="77" t="e">
        <f>HLOOKUP(S$4,'2020 Non-Cash Comp'!$7:$81,(3+$A28),FALSE)</f>
        <v>#N/A</v>
      </c>
      <c r="T28" s="77" t="e">
        <f>HLOOKUP(T$4,'2020 Non-Cash Comp'!$7:$81,(3+$A28),FALSE)</f>
        <v>#N/A</v>
      </c>
      <c r="U28" s="77" t="e">
        <f>HLOOKUP(U$4,'2020 Non-Cash Comp'!$7:$81,(3+$A28),FALSE)</f>
        <v>#N/A</v>
      </c>
      <c r="V28" s="77" t="e">
        <f>HLOOKUP(V$4,'2020 Non-Cash Comp'!$7:$81,(3+$A28),FALSE)</f>
        <v>#N/A</v>
      </c>
      <c r="W28" s="77" t="e">
        <f>HLOOKUP(W$4,'2020 Non-Cash Comp'!$7:$81,(3+$A28),FALSE)</f>
        <v>#N/A</v>
      </c>
      <c r="X28" s="77" t="e">
        <f>HLOOKUP(X$4,'2020 Non-Cash Comp'!$7:$81,(3+$A28),FALSE)</f>
        <v>#N/A</v>
      </c>
      <c r="Y28" s="77" t="e">
        <f>HLOOKUP(Y$4,'2020 Non-Cash Comp'!$7:$81,(3+$A28),FALSE)</f>
        <v>#N/A</v>
      </c>
      <c r="Z28" s="77" t="e">
        <f>HLOOKUP(Z$4,'2020 Non-Cash Comp'!$7:$81,(3+$A28),FALSE)</f>
        <v>#N/A</v>
      </c>
      <c r="AA28" s="77" t="e">
        <f>HLOOKUP(AA$4,'2020 Non-Cash Comp'!$7:$81,(3+$A28),FALSE)</f>
        <v>#N/A</v>
      </c>
      <c r="AB28" s="77" t="e">
        <f>HLOOKUP(AB$4,'2020 Non-Cash Comp'!$7:$81,(3+$A28),FALSE)</f>
        <v>#N/A</v>
      </c>
      <c r="AC28" s="77" t="e">
        <f>HLOOKUP(AC$4,'2020 Non-Cash Comp'!$7:$81,(3+$A28),FALSE)</f>
        <v>#N/A</v>
      </c>
      <c r="AD28" s="77" t="e">
        <f>HLOOKUP(AD$4,'2020 Non-Cash Comp'!$7:$81,(3+$A28),FALSE)</f>
        <v>#N/A</v>
      </c>
      <c r="AE28" s="77" t="e">
        <f>HLOOKUP(AE$4,'2020 Non-Cash Comp'!$7:$81,(3+$A28),FALSE)</f>
        <v>#N/A</v>
      </c>
      <c r="AF28" s="77" t="e">
        <f>HLOOKUP(AF$4,'2020 Non-Cash Comp'!$7:$81,(3+$A28),FALSE)</f>
        <v>#N/A</v>
      </c>
      <c r="AG28" s="77" t="e">
        <f>HLOOKUP(AG$4,'2020 Non-Cash Comp'!$7:$81,(3+$A28),FALSE)</f>
        <v>#N/A</v>
      </c>
      <c r="AJ28" s="77" t="e">
        <f>HLOOKUP(J$4,'2020 Non-Cash Comp'!$6:$81,(3+$A29),FALSE)</f>
        <v>#N/A</v>
      </c>
      <c r="AK28" s="77" t="e">
        <f>HLOOKUP(K$4,'2020 Non-Cash Comp'!$6:$81,(3+$A29),FALSE)</f>
        <v>#N/A</v>
      </c>
      <c r="AL28" s="77" t="e">
        <f>HLOOKUP(L$4,'2020 Non-Cash Comp'!$6:$81,(3+$A29),FALSE)</f>
        <v>#N/A</v>
      </c>
      <c r="AM28" s="77" t="e">
        <f>HLOOKUP(M$4,'2020 Non-Cash Comp'!$6:$81,(3+$A29),FALSE)</f>
        <v>#N/A</v>
      </c>
      <c r="AN28" s="77" t="e">
        <f>HLOOKUP(N$4,'2020 Non-Cash Comp'!$6:$81,(3+$A29),FALSE)</f>
        <v>#N/A</v>
      </c>
      <c r="AO28" s="77" t="e">
        <f>HLOOKUP(O$4,'2020 Non-Cash Comp'!$6:$81,(3+$A29),FALSE)</f>
        <v>#N/A</v>
      </c>
      <c r="AP28" s="77" t="e">
        <f>HLOOKUP(P$4,'2020 Non-Cash Comp'!$6:$81,(3+$A29),FALSE)</f>
        <v>#N/A</v>
      </c>
      <c r="AQ28" s="77" t="e">
        <f>HLOOKUP(Q$4,'2020 Non-Cash Comp'!$6:$81,(3+$A29),FALSE)</f>
        <v>#N/A</v>
      </c>
      <c r="AR28" s="77" t="e">
        <f>HLOOKUP(R$4,'2020 Non-Cash Comp'!$6:$81,(3+$A29),FALSE)</f>
        <v>#N/A</v>
      </c>
      <c r="AS28" s="77" t="e">
        <f>HLOOKUP(S$4,'2020 Non-Cash Comp'!$6:$81,(3+$A29),FALSE)</f>
        <v>#N/A</v>
      </c>
      <c r="AT28" s="77" t="e">
        <f>HLOOKUP(T$4,'2020 Non-Cash Comp'!$6:$81,(3+$A29),FALSE)</f>
        <v>#N/A</v>
      </c>
      <c r="AU28" s="77" t="e">
        <f>HLOOKUP(U$4,'2020 Non-Cash Comp'!$6:$81,(3+$A29),FALSE)</f>
        <v>#N/A</v>
      </c>
      <c r="AV28" s="77" t="e">
        <f>HLOOKUP(V$4,'2020 Non-Cash Comp'!$6:$81,(3+$A29),FALSE)</f>
        <v>#N/A</v>
      </c>
      <c r="AW28" s="77" t="e">
        <f>HLOOKUP(W$4,'2020 Non-Cash Comp'!$6:$81,(3+$A29),FALSE)</f>
        <v>#N/A</v>
      </c>
      <c r="AX28" s="77" t="e">
        <f>HLOOKUP(X$4,'2020 Non-Cash Comp'!$6:$81,(3+$A29),FALSE)</f>
        <v>#N/A</v>
      </c>
      <c r="AY28" s="77" t="e">
        <f>HLOOKUP(Y$4,'2020 Non-Cash Comp'!$6:$81,(3+$A29),FALSE)</f>
        <v>#N/A</v>
      </c>
      <c r="AZ28" s="77" t="e">
        <f>HLOOKUP(Z$4,'2020 Non-Cash Comp'!$6:$81,(3+$A29),FALSE)</f>
        <v>#N/A</v>
      </c>
      <c r="BA28" s="77" t="e">
        <f>HLOOKUP(AA$4,'2020 Non-Cash Comp'!$6:$81,(3+$A29),FALSE)</f>
        <v>#N/A</v>
      </c>
      <c r="BB28" s="77" t="e">
        <f>HLOOKUP(AB$4,'2020 Non-Cash Comp'!$6:$81,(3+$A29),FALSE)</f>
        <v>#N/A</v>
      </c>
      <c r="BC28" s="77" t="e">
        <f>HLOOKUP(AC$4,'2020 Non-Cash Comp'!$6:$81,(3+$A29),FALSE)</f>
        <v>#N/A</v>
      </c>
      <c r="BD28" s="77" t="e">
        <f>HLOOKUP(AD$4,'2020 Non-Cash Comp'!$6:$81,(3+$A29),FALSE)</f>
        <v>#N/A</v>
      </c>
      <c r="BE28" s="77" t="e">
        <f>HLOOKUP(AE$4,'2020 Non-Cash Comp'!$6:$81,(3+$A29),FALSE)</f>
        <v>#N/A</v>
      </c>
      <c r="BF28" s="77" t="e">
        <f>HLOOKUP(AF$4,'2020 Non-Cash Comp'!$6:$81,(3+$A29),FALSE)</f>
        <v>#N/A</v>
      </c>
      <c r="BG28" s="77" t="e">
        <f>HLOOKUP(AG$4,'2020 Non-Cash Comp'!$6:$81,(3+$A29),FALSE)</f>
        <v>#N/A</v>
      </c>
      <c r="BJ28" s="77" t="e">
        <f>HLOOKUP(J$4,'2020 Non-Cash Comp'!$5:$81,(3+$A30),FALSE)</f>
        <v>#N/A</v>
      </c>
      <c r="BK28" s="77" t="e">
        <f>HLOOKUP(K$4,'2020 Non-Cash Comp'!$5:$81,(3+$A30),FALSE)</f>
        <v>#N/A</v>
      </c>
      <c r="BL28" s="77" t="e">
        <f>HLOOKUP(L$4,'2020 Non-Cash Comp'!$5:$81,(3+$A30),FALSE)</f>
        <v>#N/A</v>
      </c>
      <c r="BM28" s="77" t="e">
        <f>HLOOKUP(M$4,'2020 Non-Cash Comp'!$5:$81,(3+$A30),FALSE)</f>
        <v>#N/A</v>
      </c>
      <c r="BN28" s="77" t="e">
        <f>HLOOKUP(N$4,'2020 Non-Cash Comp'!$5:$81,(3+$A30),FALSE)</f>
        <v>#N/A</v>
      </c>
      <c r="BO28" s="77" t="e">
        <f>HLOOKUP(O$4,'2020 Non-Cash Comp'!$5:$81,(3+$A30),FALSE)</f>
        <v>#N/A</v>
      </c>
      <c r="BP28" s="77" t="e">
        <f>HLOOKUP(P$4,'2020 Non-Cash Comp'!$5:$81,(3+$A30),FALSE)</f>
        <v>#N/A</v>
      </c>
      <c r="BQ28" s="77" t="e">
        <f>HLOOKUP(Q$4,'2020 Non-Cash Comp'!$5:$81,(3+$A30),FALSE)</f>
        <v>#N/A</v>
      </c>
      <c r="BR28" s="77" t="e">
        <f>HLOOKUP(R$4,'2020 Non-Cash Comp'!$5:$81,(3+$A30),FALSE)</f>
        <v>#N/A</v>
      </c>
      <c r="BS28" s="77" t="e">
        <f>HLOOKUP(S$4,'2020 Non-Cash Comp'!$5:$81,(3+$A30),FALSE)</f>
        <v>#N/A</v>
      </c>
      <c r="BT28" s="77" t="e">
        <f>HLOOKUP(T$4,'2020 Non-Cash Comp'!$5:$81,(3+$A30),FALSE)</f>
        <v>#N/A</v>
      </c>
      <c r="BU28" s="77" t="e">
        <f>HLOOKUP(U$4,'2020 Non-Cash Comp'!$5:$81,(3+$A30),FALSE)</f>
        <v>#N/A</v>
      </c>
      <c r="BV28" s="77" t="e">
        <f>HLOOKUP(V$4,'2020 Non-Cash Comp'!$5:$81,(3+$A30),FALSE)</f>
        <v>#N/A</v>
      </c>
      <c r="BW28" s="77" t="e">
        <f>HLOOKUP(W$4,'2020 Non-Cash Comp'!$5:$81,(3+$A30),FALSE)</f>
        <v>#N/A</v>
      </c>
      <c r="BX28" s="77" t="e">
        <f>HLOOKUP(X$4,'2020 Non-Cash Comp'!$5:$81,(3+$A30),FALSE)</f>
        <v>#N/A</v>
      </c>
      <c r="BY28" s="77" t="e">
        <f>HLOOKUP(Y$4,'2020 Non-Cash Comp'!$5:$81,(3+$A30),FALSE)</f>
        <v>#N/A</v>
      </c>
      <c r="BZ28" s="77" t="e">
        <f>HLOOKUP(Z$4,'2020 Non-Cash Comp'!$5:$81,(3+$A30),FALSE)</f>
        <v>#N/A</v>
      </c>
      <c r="CA28" s="77" t="e">
        <f>HLOOKUP(AA$4,'2020 Non-Cash Comp'!$5:$81,(3+$A30),FALSE)</f>
        <v>#N/A</v>
      </c>
      <c r="CB28" s="77" t="e">
        <f>HLOOKUP(AB$4,'2020 Non-Cash Comp'!$5:$81,(3+$A30),FALSE)</f>
        <v>#N/A</v>
      </c>
      <c r="CC28" s="77" t="e">
        <f>HLOOKUP(AC$4,'2020 Non-Cash Comp'!$5:$81,(3+$A30),FALSE)</f>
        <v>#N/A</v>
      </c>
      <c r="CD28" s="77" t="e">
        <f>HLOOKUP(AD$4,'2020 Non-Cash Comp'!$5:$81,(3+$A30),FALSE)</f>
        <v>#N/A</v>
      </c>
      <c r="CE28" s="77" t="e">
        <f>HLOOKUP(AE$4,'2020 Non-Cash Comp'!$5:$81,(3+$A30),FALSE)</f>
        <v>#N/A</v>
      </c>
      <c r="CF28" s="77" t="e">
        <f>HLOOKUP(AF$4,'2020 Non-Cash Comp'!$5:$81,(3+$A30),FALSE)</f>
        <v>#N/A</v>
      </c>
      <c r="CG28" s="77" t="e">
        <f>HLOOKUP(AG$4,'2020 Non-Cash Comp'!$5:$81,(3+$A30),FALSE)</f>
        <v>#N/A</v>
      </c>
    </row>
    <row r="29" spans="1:85" x14ac:dyDescent="0.25">
      <c r="A29">
        <f t="shared" si="32"/>
        <v>23</v>
      </c>
      <c r="B29" s="74" t="str">
        <f>IF('2020 Non-Cash Comp'!B32&lt;&gt;0,'2020 Non-Cash Comp'!B32,"")</f>
        <v/>
      </c>
      <c r="C29" s="91" t="e">
        <f>SUMPRODUCT(($J$1:$AG$1&lt;=Input!$A$10)*J29:AG29)</f>
        <v>#N/A</v>
      </c>
      <c r="D29" s="91" t="e">
        <f>SUMPRODUCT(($AJ$1:$BG$1&lt;=Input!$A$10)*AJ29:BG29)</f>
        <v>#N/A</v>
      </c>
      <c r="E29" s="91" t="e">
        <f>SUMPRODUCT(($BJ$1:$CG$1&lt;=Input!$A$10)*BJ29:CG29)</f>
        <v>#N/A</v>
      </c>
      <c r="F29" s="91" t="e">
        <f t="shared" si="29"/>
        <v>#N/A</v>
      </c>
      <c r="G29" s="91" t="e">
        <f t="shared" si="30"/>
        <v>#N/A</v>
      </c>
      <c r="H29" s="91" t="e">
        <f t="shared" si="31"/>
        <v>#N/A</v>
      </c>
      <c r="J29" s="77" t="e">
        <f>HLOOKUP(J$4,'2020 Non-Cash Comp'!$7:$81,(3+$A29),FALSE)</f>
        <v>#N/A</v>
      </c>
      <c r="K29" s="77" t="e">
        <f>HLOOKUP(K$4,'2020 Non-Cash Comp'!$7:$81,(3+$A29),FALSE)</f>
        <v>#N/A</v>
      </c>
      <c r="L29" s="77" t="e">
        <f>HLOOKUP(L$4,'2020 Non-Cash Comp'!$7:$81,(3+$A29),FALSE)</f>
        <v>#N/A</v>
      </c>
      <c r="M29" s="77" t="e">
        <f>HLOOKUP(M$4,'2020 Non-Cash Comp'!$7:$81,(3+$A29),FALSE)</f>
        <v>#N/A</v>
      </c>
      <c r="N29" s="77" t="e">
        <f>HLOOKUP(N$4,'2020 Non-Cash Comp'!$7:$81,(3+$A29),FALSE)</f>
        <v>#N/A</v>
      </c>
      <c r="O29" s="77" t="e">
        <f>HLOOKUP(O$4,'2020 Non-Cash Comp'!$7:$81,(3+$A29),FALSE)</f>
        <v>#N/A</v>
      </c>
      <c r="P29" s="77" t="e">
        <f>HLOOKUP(P$4,'2020 Non-Cash Comp'!$7:$81,(3+$A29),FALSE)</f>
        <v>#N/A</v>
      </c>
      <c r="Q29" s="77" t="e">
        <f>HLOOKUP(Q$4,'2020 Non-Cash Comp'!$7:$81,(3+$A29),FALSE)</f>
        <v>#N/A</v>
      </c>
      <c r="R29" s="77" t="e">
        <f>HLOOKUP(R$4,'2020 Non-Cash Comp'!$7:$81,(3+$A29),FALSE)</f>
        <v>#N/A</v>
      </c>
      <c r="S29" s="77" t="e">
        <f>HLOOKUP(S$4,'2020 Non-Cash Comp'!$7:$81,(3+$A29),FALSE)</f>
        <v>#N/A</v>
      </c>
      <c r="T29" s="77" t="e">
        <f>HLOOKUP(T$4,'2020 Non-Cash Comp'!$7:$81,(3+$A29),FALSE)</f>
        <v>#N/A</v>
      </c>
      <c r="U29" s="77" t="e">
        <f>HLOOKUP(U$4,'2020 Non-Cash Comp'!$7:$81,(3+$A29),FALSE)</f>
        <v>#N/A</v>
      </c>
      <c r="V29" s="77" t="e">
        <f>HLOOKUP(V$4,'2020 Non-Cash Comp'!$7:$81,(3+$A29),FALSE)</f>
        <v>#N/A</v>
      </c>
      <c r="W29" s="77" t="e">
        <f>HLOOKUP(W$4,'2020 Non-Cash Comp'!$7:$81,(3+$A29),FALSE)</f>
        <v>#N/A</v>
      </c>
      <c r="X29" s="77" t="e">
        <f>HLOOKUP(X$4,'2020 Non-Cash Comp'!$7:$81,(3+$A29),FALSE)</f>
        <v>#N/A</v>
      </c>
      <c r="Y29" s="77" t="e">
        <f>HLOOKUP(Y$4,'2020 Non-Cash Comp'!$7:$81,(3+$A29),FALSE)</f>
        <v>#N/A</v>
      </c>
      <c r="Z29" s="77" t="e">
        <f>HLOOKUP(Z$4,'2020 Non-Cash Comp'!$7:$81,(3+$A29),FALSE)</f>
        <v>#N/A</v>
      </c>
      <c r="AA29" s="77" t="e">
        <f>HLOOKUP(AA$4,'2020 Non-Cash Comp'!$7:$81,(3+$A29),FALSE)</f>
        <v>#N/A</v>
      </c>
      <c r="AB29" s="77" t="e">
        <f>HLOOKUP(AB$4,'2020 Non-Cash Comp'!$7:$81,(3+$A29),FALSE)</f>
        <v>#N/A</v>
      </c>
      <c r="AC29" s="77" t="e">
        <f>HLOOKUP(AC$4,'2020 Non-Cash Comp'!$7:$81,(3+$A29),FALSE)</f>
        <v>#N/A</v>
      </c>
      <c r="AD29" s="77" t="e">
        <f>HLOOKUP(AD$4,'2020 Non-Cash Comp'!$7:$81,(3+$A29),FALSE)</f>
        <v>#N/A</v>
      </c>
      <c r="AE29" s="77" t="e">
        <f>HLOOKUP(AE$4,'2020 Non-Cash Comp'!$7:$81,(3+$A29),FALSE)</f>
        <v>#N/A</v>
      </c>
      <c r="AF29" s="77" t="e">
        <f>HLOOKUP(AF$4,'2020 Non-Cash Comp'!$7:$81,(3+$A29),FALSE)</f>
        <v>#N/A</v>
      </c>
      <c r="AG29" s="77" t="e">
        <f>HLOOKUP(AG$4,'2020 Non-Cash Comp'!$7:$81,(3+$A29),FALSE)</f>
        <v>#N/A</v>
      </c>
      <c r="AJ29" s="77" t="e">
        <f>HLOOKUP(J$4,'2020 Non-Cash Comp'!$6:$81,(3+$A30),FALSE)</f>
        <v>#N/A</v>
      </c>
      <c r="AK29" s="77" t="e">
        <f>HLOOKUP(K$4,'2020 Non-Cash Comp'!$6:$81,(3+$A30),FALSE)</f>
        <v>#N/A</v>
      </c>
      <c r="AL29" s="77" t="e">
        <f>HLOOKUP(L$4,'2020 Non-Cash Comp'!$6:$81,(3+$A30),FALSE)</f>
        <v>#N/A</v>
      </c>
      <c r="AM29" s="77" t="e">
        <f>HLOOKUP(M$4,'2020 Non-Cash Comp'!$6:$81,(3+$A30),FALSE)</f>
        <v>#N/A</v>
      </c>
      <c r="AN29" s="77" t="e">
        <f>HLOOKUP(N$4,'2020 Non-Cash Comp'!$6:$81,(3+$A30),FALSE)</f>
        <v>#N/A</v>
      </c>
      <c r="AO29" s="77" t="e">
        <f>HLOOKUP(O$4,'2020 Non-Cash Comp'!$6:$81,(3+$A30),FALSE)</f>
        <v>#N/A</v>
      </c>
      <c r="AP29" s="77" t="e">
        <f>HLOOKUP(P$4,'2020 Non-Cash Comp'!$6:$81,(3+$A30),FALSE)</f>
        <v>#N/A</v>
      </c>
      <c r="AQ29" s="77" t="e">
        <f>HLOOKUP(Q$4,'2020 Non-Cash Comp'!$6:$81,(3+$A30),FALSE)</f>
        <v>#N/A</v>
      </c>
      <c r="AR29" s="77" t="e">
        <f>HLOOKUP(R$4,'2020 Non-Cash Comp'!$6:$81,(3+$A30),FALSE)</f>
        <v>#N/A</v>
      </c>
      <c r="AS29" s="77" t="e">
        <f>HLOOKUP(S$4,'2020 Non-Cash Comp'!$6:$81,(3+$A30),FALSE)</f>
        <v>#N/A</v>
      </c>
      <c r="AT29" s="77" t="e">
        <f>HLOOKUP(T$4,'2020 Non-Cash Comp'!$6:$81,(3+$A30),FALSE)</f>
        <v>#N/A</v>
      </c>
      <c r="AU29" s="77" t="e">
        <f>HLOOKUP(U$4,'2020 Non-Cash Comp'!$6:$81,(3+$A30),FALSE)</f>
        <v>#N/A</v>
      </c>
      <c r="AV29" s="77" t="e">
        <f>HLOOKUP(V$4,'2020 Non-Cash Comp'!$6:$81,(3+$A30),FALSE)</f>
        <v>#N/A</v>
      </c>
      <c r="AW29" s="77" t="e">
        <f>HLOOKUP(W$4,'2020 Non-Cash Comp'!$6:$81,(3+$A30),FALSE)</f>
        <v>#N/A</v>
      </c>
      <c r="AX29" s="77" t="e">
        <f>HLOOKUP(X$4,'2020 Non-Cash Comp'!$6:$81,(3+$A30),FALSE)</f>
        <v>#N/A</v>
      </c>
      <c r="AY29" s="77" t="e">
        <f>HLOOKUP(Y$4,'2020 Non-Cash Comp'!$6:$81,(3+$A30),FALSE)</f>
        <v>#N/A</v>
      </c>
      <c r="AZ29" s="77" t="e">
        <f>HLOOKUP(Z$4,'2020 Non-Cash Comp'!$6:$81,(3+$A30),FALSE)</f>
        <v>#N/A</v>
      </c>
      <c r="BA29" s="77" t="e">
        <f>HLOOKUP(AA$4,'2020 Non-Cash Comp'!$6:$81,(3+$A30),FALSE)</f>
        <v>#N/A</v>
      </c>
      <c r="BB29" s="77" t="e">
        <f>HLOOKUP(AB$4,'2020 Non-Cash Comp'!$6:$81,(3+$A30),FALSE)</f>
        <v>#N/A</v>
      </c>
      <c r="BC29" s="77" t="e">
        <f>HLOOKUP(AC$4,'2020 Non-Cash Comp'!$6:$81,(3+$A30),FALSE)</f>
        <v>#N/A</v>
      </c>
      <c r="BD29" s="77" t="e">
        <f>HLOOKUP(AD$4,'2020 Non-Cash Comp'!$6:$81,(3+$A30),FALSE)</f>
        <v>#N/A</v>
      </c>
      <c r="BE29" s="77" t="e">
        <f>HLOOKUP(AE$4,'2020 Non-Cash Comp'!$6:$81,(3+$A30),FALSE)</f>
        <v>#N/A</v>
      </c>
      <c r="BF29" s="77" t="e">
        <f>HLOOKUP(AF$4,'2020 Non-Cash Comp'!$6:$81,(3+$A30),FALSE)</f>
        <v>#N/A</v>
      </c>
      <c r="BG29" s="77" t="e">
        <f>HLOOKUP(AG$4,'2020 Non-Cash Comp'!$6:$81,(3+$A30),FALSE)</f>
        <v>#N/A</v>
      </c>
      <c r="BJ29" s="77" t="e">
        <f>HLOOKUP(J$4,'2020 Non-Cash Comp'!$5:$81,(3+$A31),FALSE)</f>
        <v>#N/A</v>
      </c>
      <c r="BK29" s="77" t="e">
        <f>HLOOKUP(K$4,'2020 Non-Cash Comp'!$5:$81,(3+$A31),FALSE)</f>
        <v>#N/A</v>
      </c>
      <c r="BL29" s="77" t="e">
        <f>HLOOKUP(L$4,'2020 Non-Cash Comp'!$5:$81,(3+$A31),FALSE)</f>
        <v>#N/A</v>
      </c>
      <c r="BM29" s="77" t="e">
        <f>HLOOKUP(M$4,'2020 Non-Cash Comp'!$5:$81,(3+$A31),FALSE)</f>
        <v>#N/A</v>
      </c>
      <c r="BN29" s="77" t="e">
        <f>HLOOKUP(N$4,'2020 Non-Cash Comp'!$5:$81,(3+$A31),FALSE)</f>
        <v>#N/A</v>
      </c>
      <c r="BO29" s="77" t="e">
        <f>HLOOKUP(O$4,'2020 Non-Cash Comp'!$5:$81,(3+$A31),FALSE)</f>
        <v>#N/A</v>
      </c>
      <c r="BP29" s="77" t="e">
        <f>HLOOKUP(P$4,'2020 Non-Cash Comp'!$5:$81,(3+$A31),FALSE)</f>
        <v>#N/A</v>
      </c>
      <c r="BQ29" s="77" t="e">
        <f>HLOOKUP(Q$4,'2020 Non-Cash Comp'!$5:$81,(3+$A31),FALSE)</f>
        <v>#N/A</v>
      </c>
      <c r="BR29" s="77" t="e">
        <f>HLOOKUP(R$4,'2020 Non-Cash Comp'!$5:$81,(3+$A31),FALSE)</f>
        <v>#N/A</v>
      </c>
      <c r="BS29" s="77" t="e">
        <f>HLOOKUP(S$4,'2020 Non-Cash Comp'!$5:$81,(3+$A31),FALSE)</f>
        <v>#N/A</v>
      </c>
      <c r="BT29" s="77" t="e">
        <f>HLOOKUP(T$4,'2020 Non-Cash Comp'!$5:$81,(3+$A31),FALSE)</f>
        <v>#N/A</v>
      </c>
      <c r="BU29" s="77" t="e">
        <f>HLOOKUP(U$4,'2020 Non-Cash Comp'!$5:$81,(3+$A31),FALSE)</f>
        <v>#N/A</v>
      </c>
      <c r="BV29" s="77" t="e">
        <f>HLOOKUP(V$4,'2020 Non-Cash Comp'!$5:$81,(3+$A31),FALSE)</f>
        <v>#N/A</v>
      </c>
      <c r="BW29" s="77" t="e">
        <f>HLOOKUP(W$4,'2020 Non-Cash Comp'!$5:$81,(3+$A31),FALSE)</f>
        <v>#N/A</v>
      </c>
      <c r="BX29" s="77" t="e">
        <f>HLOOKUP(X$4,'2020 Non-Cash Comp'!$5:$81,(3+$A31),FALSE)</f>
        <v>#N/A</v>
      </c>
      <c r="BY29" s="77" t="e">
        <f>HLOOKUP(Y$4,'2020 Non-Cash Comp'!$5:$81,(3+$A31),FALSE)</f>
        <v>#N/A</v>
      </c>
      <c r="BZ29" s="77" t="e">
        <f>HLOOKUP(Z$4,'2020 Non-Cash Comp'!$5:$81,(3+$A31),FALSE)</f>
        <v>#N/A</v>
      </c>
      <c r="CA29" s="77" t="e">
        <f>HLOOKUP(AA$4,'2020 Non-Cash Comp'!$5:$81,(3+$A31),FALSE)</f>
        <v>#N/A</v>
      </c>
      <c r="CB29" s="77" t="e">
        <f>HLOOKUP(AB$4,'2020 Non-Cash Comp'!$5:$81,(3+$A31),FALSE)</f>
        <v>#N/A</v>
      </c>
      <c r="CC29" s="77" t="e">
        <f>HLOOKUP(AC$4,'2020 Non-Cash Comp'!$5:$81,(3+$A31),FALSE)</f>
        <v>#N/A</v>
      </c>
      <c r="CD29" s="77" t="e">
        <f>HLOOKUP(AD$4,'2020 Non-Cash Comp'!$5:$81,(3+$A31),FALSE)</f>
        <v>#N/A</v>
      </c>
      <c r="CE29" s="77" t="e">
        <f>HLOOKUP(AE$4,'2020 Non-Cash Comp'!$5:$81,(3+$A31),FALSE)</f>
        <v>#N/A</v>
      </c>
      <c r="CF29" s="77" t="e">
        <f>HLOOKUP(AF$4,'2020 Non-Cash Comp'!$5:$81,(3+$A31),FALSE)</f>
        <v>#N/A</v>
      </c>
      <c r="CG29" s="77" t="e">
        <f>HLOOKUP(AG$4,'2020 Non-Cash Comp'!$5:$81,(3+$A31),FALSE)</f>
        <v>#N/A</v>
      </c>
    </row>
    <row r="30" spans="1:85" x14ac:dyDescent="0.25">
      <c r="A30">
        <f t="shared" si="32"/>
        <v>24</v>
      </c>
      <c r="B30" s="74" t="str">
        <f>IF('2020 Non-Cash Comp'!B33&lt;&gt;0,'2020 Non-Cash Comp'!B33,"")</f>
        <v/>
      </c>
      <c r="C30" s="91" t="e">
        <f>SUMPRODUCT(($J$1:$AG$1&lt;=Input!$A$10)*J30:AG30)</f>
        <v>#N/A</v>
      </c>
      <c r="D30" s="91" t="e">
        <f>SUMPRODUCT(($AJ$1:$BG$1&lt;=Input!$A$10)*AJ30:BG30)</f>
        <v>#N/A</v>
      </c>
      <c r="E30" s="91" t="e">
        <f>SUMPRODUCT(($BJ$1:$CG$1&lt;=Input!$A$10)*BJ30:CG30)</f>
        <v>#N/A</v>
      </c>
      <c r="F30" s="91" t="e">
        <f t="shared" si="29"/>
        <v>#N/A</v>
      </c>
      <c r="G30" s="91" t="e">
        <f t="shared" si="30"/>
        <v>#N/A</v>
      </c>
      <c r="H30" s="91" t="e">
        <f t="shared" si="31"/>
        <v>#N/A</v>
      </c>
      <c r="J30" s="77" t="e">
        <f>HLOOKUP(J$4,'2020 Non-Cash Comp'!$7:$81,(3+$A30),FALSE)</f>
        <v>#N/A</v>
      </c>
      <c r="K30" s="77" t="e">
        <f>HLOOKUP(K$4,'2020 Non-Cash Comp'!$7:$81,(3+$A30),FALSE)</f>
        <v>#N/A</v>
      </c>
      <c r="L30" s="77" t="e">
        <f>HLOOKUP(L$4,'2020 Non-Cash Comp'!$7:$81,(3+$A30),FALSE)</f>
        <v>#N/A</v>
      </c>
      <c r="M30" s="77" t="e">
        <f>HLOOKUP(M$4,'2020 Non-Cash Comp'!$7:$81,(3+$A30),FALSE)</f>
        <v>#N/A</v>
      </c>
      <c r="N30" s="77" t="e">
        <f>HLOOKUP(N$4,'2020 Non-Cash Comp'!$7:$81,(3+$A30),FALSE)</f>
        <v>#N/A</v>
      </c>
      <c r="O30" s="77" t="e">
        <f>HLOOKUP(O$4,'2020 Non-Cash Comp'!$7:$81,(3+$A30),FALSE)</f>
        <v>#N/A</v>
      </c>
      <c r="P30" s="77" t="e">
        <f>HLOOKUP(P$4,'2020 Non-Cash Comp'!$7:$81,(3+$A30),FALSE)</f>
        <v>#N/A</v>
      </c>
      <c r="Q30" s="77" t="e">
        <f>HLOOKUP(Q$4,'2020 Non-Cash Comp'!$7:$81,(3+$A30),FALSE)</f>
        <v>#N/A</v>
      </c>
      <c r="R30" s="77" t="e">
        <f>HLOOKUP(R$4,'2020 Non-Cash Comp'!$7:$81,(3+$A30),FALSE)</f>
        <v>#N/A</v>
      </c>
      <c r="S30" s="77" t="e">
        <f>HLOOKUP(S$4,'2020 Non-Cash Comp'!$7:$81,(3+$A30),FALSE)</f>
        <v>#N/A</v>
      </c>
      <c r="T30" s="77" t="e">
        <f>HLOOKUP(T$4,'2020 Non-Cash Comp'!$7:$81,(3+$A30),FALSE)</f>
        <v>#N/A</v>
      </c>
      <c r="U30" s="77" t="e">
        <f>HLOOKUP(U$4,'2020 Non-Cash Comp'!$7:$81,(3+$A30),FALSE)</f>
        <v>#N/A</v>
      </c>
      <c r="V30" s="77" t="e">
        <f>HLOOKUP(V$4,'2020 Non-Cash Comp'!$7:$81,(3+$A30),FALSE)</f>
        <v>#N/A</v>
      </c>
      <c r="W30" s="77" t="e">
        <f>HLOOKUP(W$4,'2020 Non-Cash Comp'!$7:$81,(3+$A30),FALSE)</f>
        <v>#N/A</v>
      </c>
      <c r="X30" s="77" t="e">
        <f>HLOOKUP(X$4,'2020 Non-Cash Comp'!$7:$81,(3+$A30),FALSE)</f>
        <v>#N/A</v>
      </c>
      <c r="Y30" s="77" t="e">
        <f>HLOOKUP(Y$4,'2020 Non-Cash Comp'!$7:$81,(3+$A30),FALSE)</f>
        <v>#N/A</v>
      </c>
      <c r="Z30" s="77" t="e">
        <f>HLOOKUP(Z$4,'2020 Non-Cash Comp'!$7:$81,(3+$A30),FALSE)</f>
        <v>#N/A</v>
      </c>
      <c r="AA30" s="77" t="e">
        <f>HLOOKUP(AA$4,'2020 Non-Cash Comp'!$7:$81,(3+$A30),FALSE)</f>
        <v>#N/A</v>
      </c>
      <c r="AB30" s="77" t="e">
        <f>HLOOKUP(AB$4,'2020 Non-Cash Comp'!$7:$81,(3+$A30),FALSE)</f>
        <v>#N/A</v>
      </c>
      <c r="AC30" s="77" t="e">
        <f>HLOOKUP(AC$4,'2020 Non-Cash Comp'!$7:$81,(3+$A30),FALSE)</f>
        <v>#N/A</v>
      </c>
      <c r="AD30" s="77" t="e">
        <f>HLOOKUP(AD$4,'2020 Non-Cash Comp'!$7:$81,(3+$A30),FALSE)</f>
        <v>#N/A</v>
      </c>
      <c r="AE30" s="77" t="e">
        <f>HLOOKUP(AE$4,'2020 Non-Cash Comp'!$7:$81,(3+$A30),FALSE)</f>
        <v>#N/A</v>
      </c>
      <c r="AF30" s="77" t="e">
        <f>HLOOKUP(AF$4,'2020 Non-Cash Comp'!$7:$81,(3+$A30),FALSE)</f>
        <v>#N/A</v>
      </c>
      <c r="AG30" s="77" t="e">
        <f>HLOOKUP(AG$4,'2020 Non-Cash Comp'!$7:$81,(3+$A30),FALSE)</f>
        <v>#N/A</v>
      </c>
      <c r="AJ30" s="77" t="e">
        <f>HLOOKUP(J$4,'2020 Non-Cash Comp'!$6:$81,(3+$A31),FALSE)</f>
        <v>#N/A</v>
      </c>
      <c r="AK30" s="77" t="e">
        <f>HLOOKUP(K$4,'2020 Non-Cash Comp'!$6:$81,(3+$A31),FALSE)</f>
        <v>#N/A</v>
      </c>
      <c r="AL30" s="77" t="e">
        <f>HLOOKUP(L$4,'2020 Non-Cash Comp'!$6:$81,(3+$A31),FALSE)</f>
        <v>#N/A</v>
      </c>
      <c r="AM30" s="77" t="e">
        <f>HLOOKUP(M$4,'2020 Non-Cash Comp'!$6:$81,(3+$A31),FALSE)</f>
        <v>#N/A</v>
      </c>
      <c r="AN30" s="77" t="e">
        <f>HLOOKUP(N$4,'2020 Non-Cash Comp'!$6:$81,(3+$A31),FALSE)</f>
        <v>#N/A</v>
      </c>
      <c r="AO30" s="77" t="e">
        <f>HLOOKUP(O$4,'2020 Non-Cash Comp'!$6:$81,(3+$A31),FALSE)</f>
        <v>#N/A</v>
      </c>
      <c r="AP30" s="77" t="e">
        <f>HLOOKUP(P$4,'2020 Non-Cash Comp'!$6:$81,(3+$A31),FALSE)</f>
        <v>#N/A</v>
      </c>
      <c r="AQ30" s="77" t="e">
        <f>HLOOKUP(Q$4,'2020 Non-Cash Comp'!$6:$81,(3+$A31),FALSE)</f>
        <v>#N/A</v>
      </c>
      <c r="AR30" s="77" t="e">
        <f>HLOOKUP(R$4,'2020 Non-Cash Comp'!$6:$81,(3+$A31),FALSE)</f>
        <v>#N/A</v>
      </c>
      <c r="AS30" s="77" t="e">
        <f>HLOOKUP(S$4,'2020 Non-Cash Comp'!$6:$81,(3+$A31),FALSE)</f>
        <v>#N/A</v>
      </c>
      <c r="AT30" s="77" t="e">
        <f>HLOOKUP(T$4,'2020 Non-Cash Comp'!$6:$81,(3+$A31),FALSE)</f>
        <v>#N/A</v>
      </c>
      <c r="AU30" s="77" t="e">
        <f>HLOOKUP(U$4,'2020 Non-Cash Comp'!$6:$81,(3+$A31),FALSE)</f>
        <v>#N/A</v>
      </c>
      <c r="AV30" s="77" t="e">
        <f>HLOOKUP(V$4,'2020 Non-Cash Comp'!$6:$81,(3+$A31),FALSE)</f>
        <v>#N/A</v>
      </c>
      <c r="AW30" s="77" t="e">
        <f>HLOOKUP(W$4,'2020 Non-Cash Comp'!$6:$81,(3+$A31),FALSE)</f>
        <v>#N/A</v>
      </c>
      <c r="AX30" s="77" t="e">
        <f>HLOOKUP(X$4,'2020 Non-Cash Comp'!$6:$81,(3+$A31),FALSE)</f>
        <v>#N/A</v>
      </c>
      <c r="AY30" s="77" t="e">
        <f>HLOOKUP(Y$4,'2020 Non-Cash Comp'!$6:$81,(3+$A31),FALSE)</f>
        <v>#N/A</v>
      </c>
      <c r="AZ30" s="77" t="e">
        <f>HLOOKUP(Z$4,'2020 Non-Cash Comp'!$6:$81,(3+$A31),FALSE)</f>
        <v>#N/A</v>
      </c>
      <c r="BA30" s="77" t="e">
        <f>HLOOKUP(AA$4,'2020 Non-Cash Comp'!$6:$81,(3+$A31),FALSE)</f>
        <v>#N/A</v>
      </c>
      <c r="BB30" s="77" t="e">
        <f>HLOOKUP(AB$4,'2020 Non-Cash Comp'!$6:$81,(3+$A31),FALSE)</f>
        <v>#N/A</v>
      </c>
      <c r="BC30" s="77" t="e">
        <f>HLOOKUP(AC$4,'2020 Non-Cash Comp'!$6:$81,(3+$A31),FALSE)</f>
        <v>#N/A</v>
      </c>
      <c r="BD30" s="77" t="e">
        <f>HLOOKUP(AD$4,'2020 Non-Cash Comp'!$6:$81,(3+$A31),FALSE)</f>
        <v>#N/A</v>
      </c>
      <c r="BE30" s="77" t="e">
        <f>HLOOKUP(AE$4,'2020 Non-Cash Comp'!$6:$81,(3+$A31),FALSE)</f>
        <v>#N/A</v>
      </c>
      <c r="BF30" s="77" t="e">
        <f>HLOOKUP(AF$4,'2020 Non-Cash Comp'!$6:$81,(3+$A31),FALSE)</f>
        <v>#N/A</v>
      </c>
      <c r="BG30" s="77" t="e">
        <f>HLOOKUP(AG$4,'2020 Non-Cash Comp'!$6:$81,(3+$A31),FALSE)</f>
        <v>#N/A</v>
      </c>
      <c r="BJ30" s="77" t="e">
        <f>HLOOKUP(J$4,'2020 Non-Cash Comp'!$5:$81,(3+$A32),FALSE)</f>
        <v>#N/A</v>
      </c>
      <c r="BK30" s="77" t="e">
        <f>HLOOKUP(K$4,'2020 Non-Cash Comp'!$5:$81,(3+$A32),FALSE)</f>
        <v>#N/A</v>
      </c>
      <c r="BL30" s="77" t="e">
        <f>HLOOKUP(L$4,'2020 Non-Cash Comp'!$5:$81,(3+$A32),FALSE)</f>
        <v>#N/A</v>
      </c>
      <c r="BM30" s="77" t="e">
        <f>HLOOKUP(M$4,'2020 Non-Cash Comp'!$5:$81,(3+$A32),FALSE)</f>
        <v>#N/A</v>
      </c>
      <c r="BN30" s="77" t="e">
        <f>HLOOKUP(N$4,'2020 Non-Cash Comp'!$5:$81,(3+$A32),FALSE)</f>
        <v>#N/A</v>
      </c>
      <c r="BO30" s="77" t="e">
        <f>HLOOKUP(O$4,'2020 Non-Cash Comp'!$5:$81,(3+$A32),FALSE)</f>
        <v>#N/A</v>
      </c>
      <c r="BP30" s="77" t="e">
        <f>HLOOKUP(P$4,'2020 Non-Cash Comp'!$5:$81,(3+$A32),FALSE)</f>
        <v>#N/A</v>
      </c>
      <c r="BQ30" s="77" t="e">
        <f>HLOOKUP(Q$4,'2020 Non-Cash Comp'!$5:$81,(3+$A32),FALSE)</f>
        <v>#N/A</v>
      </c>
      <c r="BR30" s="77" t="e">
        <f>HLOOKUP(R$4,'2020 Non-Cash Comp'!$5:$81,(3+$A32),FALSE)</f>
        <v>#N/A</v>
      </c>
      <c r="BS30" s="77" t="e">
        <f>HLOOKUP(S$4,'2020 Non-Cash Comp'!$5:$81,(3+$A32),FALSE)</f>
        <v>#N/A</v>
      </c>
      <c r="BT30" s="77" t="e">
        <f>HLOOKUP(T$4,'2020 Non-Cash Comp'!$5:$81,(3+$A32),FALSE)</f>
        <v>#N/A</v>
      </c>
      <c r="BU30" s="77" t="e">
        <f>HLOOKUP(U$4,'2020 Non-Cash Comp'!$5:$81,(3+$A32),FALSE)</f>
        <v>#N/A</v>
      </c>
      <c r="BV30" s="77" t="e">
        <f>HLOOKUP(V$4,'2020 Non-Cash Comp'!$5:$81,(3+$A32),FALSE)</f>
        <v>#N/A</v>
      </c>
      <c r="BW30" s="77" t="e">
        <f>HLOOKUP(W$4,'2020 Non-Cash Comp'!$5:$81,(3+$A32),FALSE)</f>
        <v>#N/A</v>
      </c>
      <c r="BX30" s="77" t="e">
        <f>HLOOKUP(X$4,'2020 Non-Cash Comp'!$5:$81,(3+$A32),FALSE)</f>
        <v>#N/A</v>
      </c>
      <c r="BY30" s="77" t="e">
        <f>HLOOKUP(Y$4,'2020 Non-Cash Comp'!$5:$81,(3+$A32),FALSE)</f>
        <v>#N/A</v>
      </c>
      <c r="BZ30" s="77" t="e">
        <f>HLOOKUP(Z$4,'2020 Non-Cash Comp'!$5:$81,(3+$A32),FALSE)</f>
        <v>#N/A</v>
      </c>
      <c r="CA30" s="77" t="e">
        <f>HLOOKUP(AA$4,'2020 Non-Cash Comp'!$5:$81,(3+$A32),FALSE)</f>
        <v>#N/A</v>
      </c>
      <c r="CB30" s="77" t="e">
        <f>HLOOKUP(AB$4,'2020 Non-Cash Comp'!$5:$81,(3+$A32),FALSE)</f>
        <v>#N/A</v>
      </c>
      <c r="CC30" s="77" t="e">
        <f>HLOOKUP(AC$4,'2020 Non-Cash Comp'!$5:$81,(3+$A32),FALSE)</f>
        <v>#N/A</v>
      </c>
      <c r="CD30" s="77" t="e">
        <f>HLOOKUP(AD$4,'2020 Non-Cash Comp'!$5:$81,(3+$A32),FALSE)</f>
        <v>#N/A</v>
      </c>
      <c r="CE30" s="77" t="e">
        <f>HLOOKUP(AE$4,'2020 Non-Cash Comp'!$5:$81,(3+$A32),FALSE)</f>
        <v>#N/A</v>
      </c>
      <c r="CF30" s="77" t="e">
        <f>HLOOKUP(AF$4,'2020 Non-Cash Comp'!$5:$81,(3+$A32),FALSE)</f>
        <v>#N/A</v>
      </c>
      <c r="CG30" s="77" t="e">
        <f>HLOOKUP(AG$4,'2020 Non-Cash Comp'!$5:$81,(3+$A32),FALSE)</f>
        <v>#N/A</v>
      </c>
    </row>
    <row r="31" spans="1:85" x14ac:dyDescent="0.25">
      <c r="A31">
        <f t="shared" si="32"/>
        <v>25</v>
      </c>
      <c r="B31" s="74" t="str">
        <f>IF('2020 Non-Cash Comp'!B34&lt;&gt;0,'2020 Non-Cash Comp'!B34,"")</f>
        <v/>
      </c>
      <c r="C31" s="91" t="e">
        <f>SUMPRODUCT(($J$1:$AG$1&lt;=Input!$A$10)*J31:AG31)</f>
        <v>#N/A</v>
      </c>
      <c r="D31" s="91" t="e">
        <f>SUMPRODUCT(($AJ$1:$BG$1&lt;=Input!$A$10)*AJ31:BG31)</f>
        <v>#N/A</v>
      </c>
      <c r="E31" s="91" t="e">
        <f>SUMPRODUCT(($BJ$1:$CG$1&lt;=Input!$A$10)*BJ31:CG31)</f>
        <v>#N/A</v>
      </c>
      <c r="F31" s="91" t="e">
        <f t="shared" si="29"/>
        <v>#N/A</v>
      </c>
      <c r="G31" s="91" t="e">
        <f t="shared" si="30"/>
        <v>#N/A</v>
      </c>
      <c r="H31" s="91" t="e">
        <f t="shared" si="31"/>
        <v>#N/A</v>
      </c>
      <c r="J31" s="77" t="e">
        <f>HLOOKUP(J$4,'2020 Non-Cash Comp'!$7:$81,(3+$A31),FALSE)</f>
        <v>#N/A</v>
      </c>
      <c r="K31" s="77" t="e">
        <f>HLOOKUP(K$4,'2020 Non-Cash Comp'!$7:$81,(3+$A31),FALSE)</f>
        <v>#N/A</v>
      </c>
      <c r="L31" s="77" t="e">
        <f>HLOOKUP(L$4,'2020 Non-Cash Comp'!$7:$81,(3+$A31),FALSE)</f>
        <v>#N/A</v>
      </c>
      <c r="M31" s="77" t="e">
        <f>HLOOKUP(M$4,'2020 Non-Cash Comp'!$7:$81,(3+$A31),FALSE)</f>
        <v>#N/A</v>
      </c>
      <c r="N31" s="77" t="e">
        <f>HLOOKUP(N$4,'2020 Non-Cash Comp'!$7:$81,(3+$A31),FALSE)</f>
        <v>#N/A</v>
      </c>
      <c r="O31" s="77" t="e">
        <f>HLOOKUP(O$4,'2020 Non-Cash Comp'!$7:$81,(3+$A31),FALSE)</f>
        <v>#N/A</v>
      </c>
      <c r="P31" s="77" t="e">
        <f>HLOOKUP(P$4,'2020 Non-Cash Comp'!$7:$81,(3+$A31),FALSE)</f>
        <v>#N/A</v>
      </c>
      <c r="Q31" s="77" t="e">
        <f>HLOOKUP(Q$4,'2020 Non-Cash Comp'!$7:$81,(3+$A31),FALSE)</f>
        <v>#N/A</v>
      </c>
      <c r="R31" s="77" t="e">
        <f>HLOOKUP(R$4,'2020 Non-Cash Comp'!$7:$81,(3+$A31),FALSE)</f>
        <v>#N/A</v>
      </c>
      <c r="S31" s="77" t="e">
        <f>HLOOKUP(S$4,'2020 Non-Cash Comp'!$7:$81,(3+$A31),FALSE)</f>
        <v>#N/A</v>
      </c>
      <c r="T31" s="77" t="e">
        <f>HLOOKUP(T$4,'2020 Non-Cash Comp'!$7:$81,(3+$A31),FALSE)</f>
        <v>#N/A</v>
      </c>
      <c r="U31" s="77" t="e">
        <f>HLOOKUP(U$4,'2020 Non-Cash Comp'!$7:$81,(3+$A31),FALSE)</f>
        <v>#N/A</v>
      </c>
      <c r="V31" s="77" t="e">
        <f>HLOOKUP(V$4,'2020 Non-Cash Comp'!$7:$81,(3+$A31),FALSE)</f>
        <v>#N/A</v>
      </c>
      <c r="W31" s="77" t="e">
        <f>HLOOKUP(W$4,'2020 Non-Cash Comp'!$7:$81,(3+$A31),FALSE)</f>
        <v>#N/A</v>
      </c>
      <c r="X31" s="77" t="e">
        <f>HLOOKUP(X$4,'2020 Non-Cash Comp'!$7:$81,(3+$A31),FALSE)</f>
        <v>#N/A</v>
      </c>
      <c r="Y31" s="77" t="e">
        <f>HLOOKUP(Y$4,'2020 Non-Cash Comp'!$7:$81,(3+$A31),FALSE)</f>
        <v>#N/A</v>
      </c>
      <c r="Z31" s="77" t="e">
        <f>HLOOKUP(Z$4,'2020 Non-Cash Comp'!$7:$81,(3+$A31),FALSE)</f>
        <v>#N/A</v>
      </c>
      <c r="AA31" s="77" t="e">
        <f>HLOOKUP(AA$4,'2020 Non-Cash Comp'!$7:$81,(3+$A31),FALSE)</f>
        <v>#N/A</v>
      </c>
      <c r="AB31" s="77" t="e">
        <f>HLOOKUP(AB$4,'2020 Non-Cash Comp'!$7:$81,(3+$A31),FALSE)</f>
        <v>#N/A</v>
      </c>
      <c r="AC31" s="77" t="e">
        <f>HLOOKUP(AC$4,'2020 Non-Cash Comp'!$7:$81,(3+$A31),FALSE)</f>
        <v>#N/A</v>
      </c>
      <c r="AD31" s="77" t="e">
        <f>HLOOKUP(AD$4,'2020 Non-Cash Comp'!$7:$81,(3+$A31),FALSE)</f>
        <v>#N/A</v>
      </c>
      <c r="AE31" s="77" t="e">
        <f>HLOOKUP(AE$4,'2020 Non-Cash Comp'!$7:$81,(3+$A31),FALSE)</f>
        <v>#N/A</v>
      </c>
      <c r="AF31" s="77" t="e">
        <f>HLOOKUP(AF$4,'2020 Non-Cash Comp'!$7:$81,(3+$A31),FALSE)</f>
        <v>#N/A</v>
      </c>
      <c r="AG31" s="77" t="e">
        <f>HLOOKUP(AG$4,'2020 Non-Cash Comp'!$7:$81,(3+$A31),FALSE)</f>
        <v>#N/A</v>
      </c>
      <c r="AJ31" s="77" t="e">
        <f>HLOOKUP(J$4,'2020 Non-Cash Comp'!$6:$81,(3+$A32),FALSE)</f>
        <v>#N/A</v>
      </c>
      <c r="AK31" s="77" t="e">
        <f>HLOOKUP(K$4,'2020 Non-Cash Comp'!$6:$81,(3+$A32),FALSE)</f>
        <v>#N/A</v>
      </c>
      <c r="AL31" s="77" t="e">
        <f>HLOOKUP(L$4,'2020 Non-Cash Comp'!$6:$81,(3+$A32),FALSE)</f>
        <v>#N/A</v>
      </c>
      <c r="AM31" s="77" t="e">
        <f>HLOOKUP(M$4,'2020 Non-Cash Comp'!$6:$81,(3+$A32),FALSE)</f>
        <v>#N/A</v>
      </c>
      <c r="AN31" s="77" t="e">
        <f>HLOOKUP(N$4,'2020 Non-Cash Comp'!$6:$81,(3+$A32),FALSE)</f>
        <v>#N/A</v>
      </c>
      <c r="AO31" s="77" t="e">
        <f>HLOOKUP(O$4,'2020 Non-Cash Comp'!$6:$81,(3+$A32),FALSE)</f>
        <v>#N/A</v>
      </c>
      <c r="AP31" s="77" t="e">
        <f>HLOOKUP(P$4,'2020 Non-Cash Comp'!$6:$81,(3+$A32),FALSE)</f>
        <v>#N/A</v>
      </c>
      <c r="AQ31" s="77" t="e">
        <f>HLOOKUP(Q$4,'2020 Non-Cash Comp'!$6:$81,(3+$A32),FALSE)</f>
        <v>#N/A</v>
      </c>
      <c r="AR31" s="77" t="e">
        <f>HLOOKUP(R$4,'2020 Non-Cash Comp'!$6:$81,(3+$A32),FALSE)</f>
        <v>#N/A</v>
      </c>
      <c r="AS31" s="77" t="e">
        <f>HLOOKUP(S$4,'2020 Non-Cash Comp'!$6:$81,(3+$A32),FALSE)</f>
        <v>#N/A</v>
      </c>
      <c r="AT31" s="77" t="e">
        <f>HLOOKUP(T$4,'2020 Non-Cash Comp'!$6:$81,(3+$A32),FALSE)</f>
        <v>#N/A</v>
      </c>
      <c r="AU31" s="77" t="e">
        <f>HLOOKUP(U$4,'2020 Non-Cash Comp'!$6:$81,(3+$A32),FALSE)</f>
        <v>#N/A</v>
      </c>
      <c r="AV31" s="77" t="e">
        <f>HLOOKUP(V$4,'2020 Non-Cash Comp'!$6:$81,(3+$A32),FALSE)</f>
        <v>#N/A</v>
      </c>
      <c r="AW31" s="77" t="e">
        <f>HLOOKUP(W$4,'2020 Non-Cash Comp'!$6:$81,(3+$A32),FALSE)</f>
        <v>#N/A</v>
      </c>
      <c r="AX31" s="77" t="e">
        <f>HLOOKUP(X$4,'2020 Non-Cash Comp'!$6:$81,(3+$A32),FALSE)</f>
        <v>#N/A</v>
      </c>
      <c r="AY31" s="77" t="e">
        <f>HLOOKUP(Y$4,'2020 Non-Cash Comp'!$6:$81,(3+$A32),FALSE)</f>
        <v>#N/A</v>
      </c>
      <c r="AZ31" s="77" t="e">
        <f>HLOOKUP(Z$4,'2020 Non-Cash Comp'!$6:$81,(3+$A32),FALSE)</f>
        <v>#N/A</v>
      </c>
      <c r="BA31" s="77" t="e">
        <f>HLOOKUP(AA$4,'2020 Non-Cash Comp'!$6:$81,(3+$A32),FALSE)</f>
        <v>#N/A</v>
      </c>
      <c r="BB31" s="77" t="e">
        <f>HLOOKUP(AB$4,'2020 Non-Cash Comp'!$6:$81,(3+$A32),FALSE)</f>
        <v>#N/A</v>
      </c>
      <c r="BC31" s="77" t="e">
        <f>HLOOKUP(AC$4,'2020 Non-Cash Comp'!$6:$81,(3+$A32),FALSE)</f>
        <v>#N/A</v>
      </c>
      <c r="BD31" s="77" t="e">
        <f>HLOOKUP(AD$4,'2020 Non-Cash Comp'!$6:$81,(3+$A32),FALSE)</f>
        <v>#N/A</v>
      </c>
      <c r="BE31" s="77" t="e">
        <f>HLOOKUP(AE$4,'2020 Non-Cash Comp'!$6:$81,(3+$A32),FALSE)</f>
        <v>#N/A</v>
      </c>
      <c r="BF31" s="77" t="e">
        <f>HLOOKUP(AF$4,'2020 Non-Cash Comp'!$6:$81,(3+$A32),FALSE)</f>
        <v>#N/A</v>
      </c>
      <c r="BG31" s="77" t="e">
        <f>HLOOKUP(AG$4,'2020 Non-Cash Comp'!$6:$81,(3+$A32),FALSE)</f>
        <v>#N/A</v>
      </c>
      <c r="BJ31" s="77" t="e">
        <f>HLOOKUP(J$4,'2020 Non-Cash Comp'!$5:$81,(3+$A33),FALSE)</f>
        <v>#N/A</v>
      </c>
      <c r="BK31" s="77" t="e">
        <f>HLOOKUP(K$4,'2020 Non-Cash Comp'!$5:$81,(3+$A33),FALSE)</f>
        <v>#N/A</v>
      </c>
      <c r="BL31" s="77" t="e">
        <f>HLOOKUP(L$4,'2020 Non-Cash Comp'!$5:$81,(3+$A33),FALSE)</f>
        <v>#N/A</v>
      </c>
      <c r="BM31" s="77" t="e">
        <f>HLOOKUP(M$4,'2020 Non-Cash Comp'!$5:$81,(3+$A33),FALSE)</f>
        <v>#N/A</v>
      </c>
      <c r="BN31" s="77" t="e">
        <f>HLOOKUP(N$4,'2020 Non-Cash Comp'!$5:$81,(3+$A33),FALSE)</f>
        <v>#N/A</v>
      </c>
      <c r="BO31" s="77" t="e">
        <f>HLOOKUP(O$4,'2020 Non-Cash Comp'!$5:$81,(3+$A33),FALSE)</f>
        <v>#N/A</v>
      </c>
      <c r="BP31" s="77" t="e">
        <f>HLOOKUP(P$4,'2020 Non-Cash Comp'!$5:$81,(3+$A33),FALSE)</f>
        <v>#N/A</v>
      </c>
      <c r="BQ31" s="77" t="e">
        <f>HLOOKUP(Q$4,'2020 Non-Cash Comp'!$5:$81,(3+$A33),FALSE)</f>
        <v>#N/A</v>
      </c>
      <c r="BR31" s="77" t="e">
        <f>HLOOKUP(R$4,'2020 Non-Cash Comp'!$5:$81,(3+$A33),FALSE)</f>
        <v>#N/A</v>
      </c>
      <c r="BS31" s="77" t="e">
        <f>HLOOKUP(S$4,'2020 Non-Cash Comp'!$5:$81,(3+$A33),FALSE)</f>
        <v>#N/A</v>
      </c>
      <c r="BT31" s="77" t="e">
        <f>HLOOKUP(T$4,'2020 Non-Cash Comp'!$5:$81,(3+$A33),FALSE)</f>
        <v>#N/A</v>
      </c>
      <c r="BU31" s="77" t="e">
        <f>HLOOKUP(U$4,'2020 Non-Cash Comp'!$5:$81,(3+$A33),FALSE)</f>
        <v>#N/A</v>
      </c>
      <c r="BV31" s="77" t="e">
        <f>HLOOKUP(V$4,'2020 Non-Cash Comp'!$5:$81,(3+$A33),FALSE)</f>
        <v>#N/A</v>
      </c>
      <c r="BW31" s="77" t="e">
        <f>HLOOKUP(W$4,'2020 Non-Cash Comp'!$5:$81,(3+$A33),FALSE)</f>
        <v>#N/A</v>
      </c>
      <c r="BX31" s="77" t="e">
        <f>HLOOKUP(X$4,'2020 Non-Cash Comp'!$5:$81,(3+$A33),FALSE)</f>
        <v>#N/A</v>
      </c>
      <c r="BY31" s="77" t="e">
        <f>HLOOKUP(Y$4,'2020 Non-Cash Comp'!$5:$81,(3+$A33),FALSE)</f>
        <v>#N/A</v>
      </c>
      <c r="BZ31" s="77" t="e">
        <f>HLOOKUP(Z$4,'2020 Non-Cash Comp'!$5:$81,(3+$A33),FALSE)</f>
        <v>#N/A</v>
      </c>
      <c r="CA31" s="77" t="e">
        <f>HLOOKUP(AA$4,'2020 Non-Cash Comp'!$5:$81,(3+$A33),FALSE)</f>
        <v>#N/A</v>
      </c>
      <c r="CB31" s="77" t="e">
        <f>HLOOKUP(AB$4,'2020 Non-Cash Comp'!$5:$81,(3+$A33),FALSE)</f>
        <v>#N/A</v>
      </c>
      <c r="CC31" s="77" t="e">
        <f>HLOOKUP(AC$4,'2020 Non-Cash Comp'!$5:$81,(3+$A33),FALSE)</f>
        <v>#N/A</v>
      </c>
      <c r="CD31" s="77" t="e">
        <f>HLOOKUP(AD$4,'2020 Non-Cash Comp'!$5:$81,(3+$A33),FALSE)</f>
        <v>#N/A</v>
      </c>
      <c r="CE31" s="77" t="e">
        <f>HLOOKUP(AE$4,'2020 Non-Cash Comp'!$5:$81,(3+$A33),FALSE)</f>
        <v>#N/A</v>
      </c>
      <c r="CF31" s="77" t="e">
        <f>HLOOKUP(AF$4,'2020 Non-Cash Comp'!$5:$81,(3+$A33),FALSE)</f>
        <v>#N/A</v>
      </c>
      <c r="CG31" s="77" t="e">
        <f>HLOOKUP(AG$4,'2020 Non-Cash Comp'!$5:$81,(3+$A33),FALSE)</f>
        <v>#N/A</v>
      </c>
    </row>
    <row r="32" spans="1:85" x14ac:dyDescent="0.25">
      <c r="A32">
        <f t="shared" si="32"/>
        <v>26</v>
      </c>
      <c r="B32" s="74" t="str">
        <f>IF('2020 Non-Cash Comp'!B35&lt;&gt;0,'2020 Non-Cash Comp'!B35,"")</f>
        <v/>
      </c>
      <c r="C32" s="91" t="e">
        <f>SUMPRODUCT(($J$1:$AG$1&lt;=Input!$A$10)*J32:AG32)</f>
        <v>#N/A</v>
      </c>
      <c r="D32" s="91" t="e">
        <f>SUMPRODUCT(($AJ$1:$BG$1&lt;=Input!$A$10)*AJ32:BG32)</f>
        <v>#N/A</v>
      </c>
      <c r="E32" s="91" t="e">
        <f>SUMPRODUCT(($BJ$1:$CG$1&lt;=Input!$A$10)*BJ32:CG32)</f>
        <v>#N/A</v>
      </c>
      <c r="F32" s="91" t="e">
        <f t="shared" si="29"/>
        <v>#N/A</v>
      </c>
      <c r="G32" s="91" t="e">
        <f t="shared" si="30"/>
        <v>#N/A</v>
      </c>
      <c r="H32" s="91" t="e">
        <f t="shared" si="31"/>
        <v>#N/A</v>
      </c>
      <c r="J32" s="77" t="e">
        <f>HLOOKUP(J$4,'2020 Non-Cash Comp'!$7:$81,(3+$A32),FALSE)</f>
        <v>#N/A</v>
      </c>
      <c r="K32" s="77" t="e">
        <f>HLOOKUP(K$4,'2020 Non-Cash Comp'!$7:$81,(3+$A32),FALSE)</f>
        <v>#N/A</v>
      </c>
      <c r="L32" s="77" t="e">
        <f>HLOOKUP(L$4,'2020 Non-Cash Comp'!$7:$81,(3+$A32),FALSE)</f>
        <v>#N/A</v>
      </c>
      <c r="M32" s="77" t="e">
        <f>HLOOKUP(M$4,'2020 Non-Cash Comp'!$7:$81,(3+$A32),FALSE)</f>
        <v>#N/A</v>
      </c>
      <c r="N32" s="77" t="e">
        <f>HLOOKUP(N$4,'2020 Non-Cash Comp'!$7:$81,(3+$A32),FALSE)</f>
        <v>#N/A</v>
      </c>
      <c r="O32" s="77" t="e">
        <f>HLOOKUP(O$4,'2020 Non-Cash Comp'!$7:$81,(3+$A32),FALSE)</f>
        <v>#N/A</v>
      </c>
      <c r="P32" s="77" t="e">
        <f>HLOOKUP(P$4,'2020 Non-Cash Comp'!$7:$81,(3+$A32),FALSE)</f>
        <v>#N/A</v>
      </c>
      <c r="Q32" s="77" t="e">
        <f>HLOOKUP(Q$4,'2020 Non-Cash Comp'!$7:$81,(3+$A32),FALSE)</f>
        <v>#N/A</v>
      </c>
      <c r="R32" s="77" t="e">
        <f>HLOOKUP(R$4,'2020 Non-Cash Comp'!$7:$81,(3+$A32),FALSE)</f>
        <v>#N/A</v>
      </c>
      <c r="S32" s="77" t="e">
        <f>HLOOKUP(S$4,'2020 Non-Cash Comp'!$7:$81,(3+$A32),FALSE)</f>
        <v>#N/A</v>
      </c>
      <c r="T32" s="77" t="e">
        <f>HLOOKUP(T$4,'2020 Non-Cash Comp'!$7:$81,(3+$A32),FALSE)</f>
        <v>#N/A</v>
      </c>
      <c r="U32" s="77" t="e">
        <f>HLOOKUP(U$4,'2020 Non-Cash Comp'!$7:$81,(3+$A32),FALSE)</f>
        <v>#N/A</v>
      </c>
      <c r="V32" s="77" t="e">
        <f>HLOOKUP(V$4,'2020 Non-Cash Comp'!$7:$81,(3+$A32),FALSE)</f>
        <v>#N/A</v>
      </c>
      <c r="W32" s="77" t="e">
        <f>HLOOKUP(W$4,'2020 Non-Cash Comp'!$7:$81,(3+$A32),FALSE)</f>
        <v>#N/A</v>
      </c>
      <c r="X32" s="77" t="e">
        <f>HLOOKUP(X$4,'2020 Non-Cash Comp'!$7:$81,(3+$A32),FALSE)</f>
        <v>#N/A</v>
      </c>
      <c r="Y32" s="77" t="e">
        <f>HLOOKUP(Y$4,'2020 Non-Cash Comp'!$7:$81,(3+$A32),FALSE)</f>
        <v>#N/A</v>
      </c>
      <c r="Z32" s="77" t="e">
        <f>HLOOKUP(Z$4,'2020 Non-Cash Comp'!$7:$81,(3+$A32),FALSE)</f>
        <v>#N/A</v>
      </c>
      <c r="AA32" s="77" t="e">
        <f>HLOOKUP(AA$4,'2020 Non-Cash Comp'!$7:$81,(3+$A32),FALSE)</f>
        <v>#N/A</v>
      </c>
      <c r="AB32" s="77" t="e">
        <f>HLOOKUP(AB$4,'2020 Non-Cash Comp'!$7:$81,(3+$A32),FALSE)</f>
        <v>#N/A</v>
      </c>
      <c r="AC32" s="77" t="e">
        <f>HLOOKUP(AC$4,'2020 Non-Cash Comp'!$7:$81,(3+$A32),FALSE)</f>
        <v>#N/A</v>
      </c>
      <c r="AD32" s="77" t="e">
        <f>HLOOKUP(AD$4,'2020 Non-Cash Comp'!$7:$81,(3+$A32),FALSE)</f>
        <v>#N/A</v>
      </c>
      <c r="AE32" s="77" t="e">
        <f>HLOOKUP(AE$4,'2020 Non-Cash Comp'!$7:$81,(3+$A32),FALSE)</f>
        <v>#N/A</v>
      </c>
      <c r="AF32" s="77" t="e">
        <f>HLOOKUP(AF$4,'2020 Non-Cash Comp'!$7:$81,(3+$A32),FALSE)</f>
        <v>#N/A</v>
      </c>
      <c r="AG32" s="77" t="e">
        <f>HLOOKUP(AG$4,'2020 Non-Cash Comp'!$7:$81,(3+$A32),FALSE)</f>
        <v>#N/A</v>
      </c>
      <c r="AJ32" s="77" t="e">
        <f>HLOOKUP(J$4,'2020 Non-Cash Comp'!$6:$81,(3+$A33),FALSE)</f>
        <v>#N/A</v>
      </c>
      <c r="AK32" s="77" t="e">
        <f>HLOOKUP(K$4,'2020 Non-Cash Comp'!$6:$81,(3+$A33),FALSE)</f>
        <v>#N/A</v>
      </c>
      <c r="AL32" s="77" t="e">
        <f>HLOOKUP(L$4,'2020 Non-Cash Comp'!$6:$81,(3+$A33),FALSE)</f>
        <v>#N/A</v>
      </c>
      <c r="AM32" s="77" t="e">
        <f>HLOOKUP(M$4,'2020 Non-Cash Comp'!$6:$81,(3+$A33),FALSE)</f>
        <v>#N/A</v>
      </c>
      <c r="AN32" s="77" t="e">
        <f>HLOOKUP(N$4,'2020 Non-Cash Comp'!$6:$81,(3+$A33),FALSE)</f>
        <v>#N/A</v>
      </c>
      <c r="AO32" s="77" t="e">
        <f>HLOOKUP(O$4,'2020 Non-Cash Comp'!$6:$81,(3+$A33),FALSE)</f>
        <v>#N/A</v>
      </c>
      <c r="AP32" s="77" t="e">
        <f>HLOOKUP(P$4,'2020 Non-Cash Comp'!$6:$81,(3+$A33),FALSE)</f>
        <v>#N/A</v>
      </c>
      <c r="AQ32" s="77" t="e">
        <f>HLOOKUP(Q$4,'2020 Non-Cash Comp'!$6:$81,(3+$A33),FALSE)</f>
        <v>#N/A</v>
      </c>
      <c r="AR32" s="77" t="e">
        <f>HLOOKUP(R$4,'2020 Non-Cash Comp'!$6:$81,(3+$A33),FALSE)</f>
        <v>#N/A</v>
      </c>
      <c r="AS32" s="77" t="e">
        <f>HLOOKUP(S$4,'2020 Non-Cash Comp'!$6:$81,(3+$A33),FALSE)</f>
        <v>#N/A</v>
      </c>
      <c r="AT32" s="77" t="e">
        <f>HLOOKUP(T$4,'2020 Non-Cash Comp'!$6:$81,(3+$A33),FALSE)</f>
        <v>#N/A</v>
      </c>
      <c r="AU32" s="77" t="e">
        <f>HLOOKUP(U$4,'2020 Non-Cash Comp'!$6:$81,(3+$A33),FALSE)</f>
        <v>#N/A</v>
      </c>
      <c r="AV32" s="77" t="e">
        <f>HLOOKUP(V$4,'2020 Non-Cash Comp'!$6:$81,(3+$A33),FALSE)</f>
        <v>#N/A</v>
      </c>
      <c r="AW32" s="77" t="e">
        <f>HLOOKUP(W$4,'2020 Non-Cash Comp'!$6:$81,(3+$A33),FALSE)</f>
        <v>#N/A</v>
      </c>
      <c r="AX32" s="77" t="e">
        <f>HLOOKUP(X$4,'2020 Non-Cash Comp'!$6:$81,(3+$A33),FALSE)</f>
        <v>#N/A</v>
      </c>
      <c r="AY32" s="77" t="e">
        <f>HLOOKUP(Y$4,'2020 Non-Cash Comp'!$6:$81,(3+$A33),FALSE)</f>
        <v>#N/A</v>
      </c>
      <c r="AZ32" s="77" t="e">
        <f>HLOOKUP(Z$4,'2020 Non-Cash Comp'!$6:$81,(3+$A33),FALSE)</f>
        <v>#N/A</v>
      </c>
      <c r="BA32" s="77" t="e">
        <f>HLOOKUP(AA$4,'2020 Non-Cash Comp'!$6:$81,(3+$A33),FALSE)</f>
        <v>#N/A</v>
      </c>
      <c r="BB32" s="77" t="e">
        <f>HLOOKUP(AB$4,'2020 Non-Cash Comp'!$6:$81,(3+$A33),FALSE)</f>
        <v>#N/A</v>
      </c>
      <c r="BC32" s="77" t="e">
        <f>HLOOKUP(AC$4,'2020 Non-Cash Comp'!$6:$81,(3+$A33),FALSE)</f>
        <v>#N/A</v>
      </c>
      <c r="BD32" s="77" t="e">
        <f>HLOOKUP(AD$4,'2020 Non-Cash Comp'!$6:$81,(3+$A33),FALSE)</f>
        <v>#N/A</v>
      </c>
      <c r="BE32" s="77" t="e">
        <f>HLOOKUP(AE$4,'2020 Non-Cash Comp'!$6:$81,(3+$A33),FALSE)</f>
        <v>#N/A</v>
      </c>
      <c r="BF32" s="77" t="e">
        <f>HLOOKUP(AF$4,'2020 Non-Cash Comp'!$6:$81,(3+$A33),FALSE)</f>
        <v>#N/A</v>
      </c>
      <c r="BG32" s="77" t="e">
        <f>HLOOKUP(AG$4,'2020 Non-Cash Comp'!$6:$81,(3+$A33),FALSE)</f>
        <v>#N/A</v>
      </c>
      <c r="BJ32" s="77" t="e">
        <f>HLOOKUP(J$4,'2020 Non-Cash Comp'!$5:$81,(3+$A34),FALSE)</f>
        <v>#N/A</v>
      </c>
      <c r="BK32" s="77" t="e">
        <f>HLOOKUP(K$4,'2020 Non-Cash Comp'!$5:$81,(3+$A34),FALSE)</f>
        <v>#N/A</v>
      </c>
      <c r="BL32" s="77" t="e">
        <f>HLOOKUP(L$4,'2020 Non-Cash Comp'!$5:$81,(3+$A34),FALSE)</f>
        <v>#N/A</v>
      </c>
      <c r="BM32" s="77" t="e">
        <f>HLOOKUP(M$4,'2020 Non-Cash Comp'!$5:$81,(3+$A34),FALSE)</f>
        <v>#N/A</v>
      </c>
      <c r="BN32" s="77" t="e">
        <f>HLOOKUP(N$4,'2020 Non-Cash Comp'!$5:$81,(3+$A34),FALSE)</f>
        <v>#N/A</v>
      </c>
      <c r="BO32" s="77" t="e">
        <f>HLOOKUP(O$4,'2020 Non-Cash Comp'!$5:$81,(3+$A34),FALSE)</f>
        <v>#N/A</v>
      </c>
      <c r="BP32" s="77" t="e">
        <f>HLOOKUP(P$4,'2020 Non-Cash Comp'!$5:$81,(3+$A34),FALSE)</f>
        <v>#N/A</v>
      </c>
      <c r="BQ32" s="77" t="e">
        <f>HLOOKUP(Q$4,'2020 Non-Cash Comp'!$5:$81,(3+$A34),FALSE)</f>
        <v>#N/A</v>
      </c>
      <c r="BR32" s="77" t="e">
        <f>HLOOKUP(R$4,'2020 Non-Cash Comp'!$5:$81,(3+$A34),FALSE)</f>
        <v>#N/A</v>
      </c>
      <c r="BS32" s="77" t="e">
        <f>HLOOKUP(S$4,'2020 Non-Cash Comp'!$5:$81,(3+$A34),FALSE)</f>
        <v>#N/A</v>
      </c>
      <c r="BT32" s="77" t="e">
        <f>HLOOKUP(T$4,'2020 Non-Cash Comp'!$5:$81,(3+$A34),FALSE)</f>
        <v>#N/A</v>
      </c>
      <c r="BU32" s="77" t="e">
        <f>HLOOKUP(U$4,'2020 Non-Cash Comp'!$5:$81,(3+$A34),FALSE)</f>
        <v>#N/A</v>
      </c>
      <c r="BV32" s="77" t="e">
        <f>HLOOKUP(V$4,'2020 Non-Cash Comp'!$5:$81,(3+$A34),FALSE)</f>
        <v>#N/A</v>
      </c>
      <c r="BW32" s="77" t="e">
        <f>HLOOKUP(W$4,'2020 Non-Cash Comp'!$5:$81,(3+$A34),FALSE)</f>
        <v>#N/A</v>
      </c>
      <c r="BX32" s="77" t="e">
        <f>HLOOKUP(X$4,'2020 Non-Cash Comp'!$5:$81,(3+$A34),FALSE)</f>
        <v>#N/A</v>
      </c>
      <c r="BY32" s="77" t="e">
        <f>HLOOKUP(Y$4,'2020 Non-Cash Comp'!$5:$81,(3+$A34),FALSE)</f>
        <v>#N/A</v>
      </c>
      <c r="BZ32" s="77" t="e">
        <f>HLOOKUP(Z$4,'2020 Non-Cash Comp'!$5:$81,(3+$A34),FALSE)</f>
        <v>#N/A</v>
      </c>
      <c r="CA32" s="77" t="e">
        <f>HLOOKUP(AA$4,'2020 Non-Cash Comp'!$5:$81,(3+$A34),FALSE)</f>
        <v>#N/A</v>
      </c>
      <c r="CB32" s="77" t="e">
        <f>HLOOKUP(AB$4,'2020 Non-Cash Comp'!$5:$81,(3+$A34),FALSE)</f>
        <v>#N/A</v>
      </c>
      <c r="CC32" s="77" t="e">
        <f>HLOOKUP(AC$4,'2020 Non-Cash Comp'!$5:$81,(3+$A34),FALSE)</f>
        <v>#N/A</v>
      </c>
      <c r="CD32" s="77" t="e">
        <f>HLOOKUP(AD$4,'2020 Non-Cash Comp'!$5:$81,(3+$A34),FALSE)</f>
        <v>#N/A</v>
      </c>
      <c r="CE32" s="77" t="e">
        <f>HLOOKUP(AE$4,'2020 Non-Cash Comp'!$5:$81,(3+$A34),FALSE)</f>
        <v>#N/A</v>
      </c>
      <c r="CF32" s="77" t="e">
        <f>HLOOKUP(AF$4,'2020 Non-Cash Comp'!$5:$81,(3+$A34),FALSE)</f>
        <v>#N/A</v>
      </c>
      <c r="CG32" s="77" t="e">
        <f>HLOOKUP(AG$4,'2020 Non-Cash Comp'!$5:$81,(3+$A34),FALSE)</f>
        <v>#N/A</v>
      </c>
    </row>
    <row r="33" spans="1:85" x14ac:dyDescent="0.25">
      <c r="A33">
        <f t="shared" si="32"/>
        <v>27</v>
      </c>
      <c r="B33" s="74" t="str">
        <f>IF('2020 Non-Cash Comp'!B36&lt;&gt;0,'2020 Non-Cash Comp'!B36,"")</f>
        <v/>
      </c>
      <c r="C33" s="91" t="e">
        <f>SUMPRODUCT(($J$1:$AG$1&lt;=Input!$A$10)*J33:AG33)</f>
        <v>#N/A</v>
      </c>
      <c r="D33" s="91" t="e">
        <f>SUMPRODUCT(($AJ$1:$BG$1&lt;=Input!$A$10)*AJ33:BG33)</f>
        <v>#N/A</v>
      </c>
      <c r="E33" s="91" t="e">
        <f>SUMPRODUCT(($BJ$1:$CG$1&lt;=Input!$A$10)*BJ33:CG33)</f>
        <v>#N/A</v>
      </c>
      <c r="F33" s="91" t="e">
        <f t="shared" si="29"/>
        <v>#N/A</v>
      </c>
      <c r="G33" s="91" t="e">
        <f t="shared" si="30"/>
        <v>#N/A</v>
      </c>
      <c r="H33" s="91" t="e">
        <f t="shared" si="31"/>
        <v>#N/A</v>
      </c>
      <c r="J33" s="77" t="e">
        <f>HLOOKUP(J$4,'2020 Non-Cash Comp'!$7:$81,(3+$A33),FALSE)</f>
        <v>#N/A</v>
      </c>
      <c r="K33" s="77" t="e">
        <f>HLOOKUP(K$4,'2020 Non-Cash Comp'!$7:$81,(3+$A33),FALSE)</f>
        <v>#N/A</v>
      </c>
      <c r="L33" s="77" t="e">
        <f>HLOOKUP(L$4,'2020 Non-Cash Comp'!$7:$81,(3+$A33),FALSE)</f>
        <v>#N/A</v>
      </c>
      <c r="M33" s="77" t="e">
        <f>HLOOKUP(M$4,'2020 Non-Cash Comp'!$7:$81,(3+$A33),FALSE)</f>
        <v>#N/A</v>
      </c>
      <c r="N33" s="77" t="e">
        <f>HLOOKUP(N$4,'2020 Non-Cash Comp'!$7:$81,(3+$A33),FALSE)</f>
        <v>#N/A</v>
      </c>
      <c r="O33" s="77" t="e">
        <f>HLOOKUP(O$4,'2020 Non-Cash Comp'!$7:$81,(3+$A33),FALSE)</f>
        <v>#N/A</v>
      </c>
      <c r="P33" s="77" t="e">
        <f>HLOOKUP(P$4,'2020 Non-Cash Comp'!$7:$81,(3+$A33),FALSE)</f>
        <v>#N/A</v>
      </c>
      <c r="Q33" s="77" t="e">
        <f>HLOOKUP(Q$4,'2020 Non-Cash Comp'!$7:$81,(3+$A33),FALSE)</f>
        <v>#N/A</v>
      </c>
      <c r="R33" s="77" t="e">
        <f>HLOOKUP(R$4,'2020 Non-Cash Comp'!$7:$81,(3+$A33),FALSE)</f>
        <v>#N/A</v>
      </c>
      <c r="S33" s="77" t="e">
        <f>HLOOKUP(S$4,'2020 Non-Cash Comp'!$7:$81,(3+$A33),FALSE)</f>
        <v>#N/A</v>
      </c>
      <c r="T33" s="77" t="e">
        <f>HLOOKUP(T$4,'2020 Non-Cash Comp'!$7:$81,(3+$A33),FALSE)</f>
        <v>#N/A</v>
      </c>
      <c r="U33" s="77" t="e">
        <f>HLOOKUP(U$4,'2020 Non-Cash Comp'!$7:$81,(3+$A33),FALSE)</f>
        <v>#N/A</v>
      </c>
      <c r="V33" s="77" t="e">
        <f>HLOOKUP(V$4,'2020 Non-Cash Comp'!$7:$81,(3+$A33),FALSE)</f>
        <v>#N/A</v>
      </c>
      <c r="W33" s="77" t="e">
        <f>HLOOKUP(W$4,'2020 Non-Cash Comp'!$7:$81,(3+$A33),FALSE)</f>
        <v>#N/A</v>
      </c>
      <c r="X33" s="77" t="e">
        <f>HLOOKUP(X$4,'2020 Non-Cash Comp'!$7:$81,(3+$A33),FALSE)</f>
        <v>#N/A</v>
      </c>
      <c r="Y33" s="77" t="e">
        <f>HLOOKUP(Y$4,'2020 Non-Cash Comp'!$7:$81,(3+$A33),FALSE)</f>
        <v>#N/A</v>
      </c>
      <c r="Z33" s="77" t="e">
        <f>HLOOKUP(Z$4,'2020 Non-Cash Comp'!$7:$81,(3+$A33),FALSE)</f>
        <v>#N/A</v>
      </c>
      <c r="AA33" s="77" t="e">
        <f>HLOOKUP(AA$4,'2020 Non-Cash Comp'!$7:$81,(3+$A33),FALSE)</f>
        <v>#N/A</v>
      </c>
      <c r="AB33" s="77" t="e">
        <f>HLOOKUP(AB$4,'2020 Non-Cash Comp'!$7:$81,(3+$A33),FALSE)</f>
        <v>#N/A</v>
      </c>
      <c r="AC33" s="77" t="e">
        <f>HLOOKUP(AC$4,'2020 Non-Cash Comp'!$7:$81,(3+$A33),FALSE)</f>
        <v>#N/A</v>
      </c>
      <c r="AD33" s="77" t="e">
        <f>HLOOKUP(AD$4,'2020 Non-Cash Comp'!$7:$81,(3+$A33),FALSE)</f>
        <v>#N/A</v>
      </c>
      <c r="AE33" s="77" t="e">
        <f>HLOOKUP(AE$4,'2020 Non-Cash Comp'!$7:$81,(3+$A33),FALSE)</f>
        <v>#N/A</v>
      </c>
      <c r="AF33" s="77" t="e">
        <f>HLOOKUP(AF$4,'2020 Non-Cash Comp'!$7:$81,(3+$A33),FALSE)</f>
        <v>#N/A</v>
      </c>
      <c r="AG33" s="77" t="e">
        <f>HLOOKUP(AG$4,'2020 Non-Cash Comp'!$7:$81,(3+$A33),FALSE)</f>
        <v>#N/A</v>
      </c>
      <c r="AJ33" s="77" t="e">
        <f>HLOOKUP(J$4,'2020 Non-Cash Comp'!$6:$81,(3+$A34),FALSE)</f>
        <v>#N/A</v>
      </c>
      <c r="AK33" s="77" t="e">
        <f>HLOOKUP(K$4,'2020 Non-Cash Comp'!$6:$81,(3+$A34),FALSE)</f>
        <v>#N/A</v>
      </c>
      <c r="AL33" s="77" t="e">
        <f>HLOOKUP(L$4,'2020 Non-Cash Comp'!$6:$81,(3+$A34),FALSE)</f>
        <v>#N/A</v>
      </c>
      <c r="AM33" s="77" t="e">
        <f>HLOOKUP(M$4,'2020 Non-Cash Comp'!$6:$81,(3+$A34),FALSE)</f>
        <v>#N/A</v>
      </c>
      <c r="AN33" s="77" t="e">
        <f>HLOOKUP(N$4,'2020 Non-Cash Comp'!$6:$81,(3+$A34),FALSE)</f>
        <v>#N/A</v>
      </c>
      <c r="AO33" s="77" t="e">
        <f>HLOOKUP(O$4,'2020 Non-Cash Comp'!$6:$81,(3+$A34),FALSE)</f>
        <v>#N/A</v>
      </c>
      <c r="AP33" s="77" t="e">
        <f>HLOOKUP(P$4,'2020 Non-Cash Comp'!$6:$81,(3+$A34),FALSE)</f>
        <v>#N/A</v>
      </c>
      <c r="AQ33" s="77" t="e">
        <f>HLOOKUP(Q$4,'2020 Non-Cash Comp'!$6:$81,(3+$A34),FALSE)</f>
        <v>#N/A</v>
      </c>
      <c r="AR33" s="77" t="e">
        <f>HLOOKUP(R$4,'2020 Non-Cash Comp'!$6:$81,(3+$A34),FALSE)</f>
        <v>#N/A</v>
      </c>
      <c r="AS33" s="77" t="e">
        <f>HLOOKUP(S$4,'2020 Non-Cash Comp'!$6:$81,(3+$A34),FALSE)</f>
        <v>#N/A</v>
      </c>
      <c r="AT33" s="77" t="e">
        <f>HLOOKUP(T$4,'2020 Non-Cash Comp'!$6:$81,(3+$A34),FALSE)</f>
        <v>#N/A</v>
      </c>
      <c r="AU33" s="77" t="e">
        <f>HLOOKUP(U$4,'2020 Non-Cash Comp'!$6:$81,(3+$A34),FALSE)</f>
        <v>#N/A</v>
      </c>
      <c r="AV33" s="77" t="e">
        <f>HLOOKUP(V$4,'2020 Non-Cash Comp'!$6:$81,(3+$A34),FALSE)</f>
        <v>#N/A</v>
      </c>
      <c r="AW33" s="77" t="e">
        <f>HLOOKUP(W$4,'2020 Non-Cash Comp'!$6:$81,(3+$A34),FALSE)</f>
        <v>#N/A</v>
      </c>
      <c r="AX33" s="77" t="e">
        <f>HLOOKUP(X$4,'2020 Non-Cash Comp'!$6:$81,(3+$A34),FALSE)</f>
        <v>#N/A</v>
      </c>
      <c r="AY33" s="77" t="e">
        <f>HLOOKUP(Y$4,'2020 Non-Cash Comp'!$6:$81,(3+$A34),FALSE)</f>
        <v>#N/A</v>
      </c>
      <c r="AZ33" s="77" t="e">
        <f>HLOOKUP(Z$4,'2020 Non-Cash Comp'!$6:$81,(3+$A34),FALSE)</f>
        <v>#N/A</v>
      </c>
      <c r="BA33" s="77" t="e">
        <f>HLOOKUP(AA$4,'2020 Non-Cash Comp'!$6:$81,(3+$A34),FALSE)</f>
        <v>#N/A</v>
      </c>
      <c r="BB33" s="77" t="e">
        <f>HLOOKUP(AB$4,'2020 Non-Cash Comp'!$6:$81,(3+$A34),FALSE)</f>
        <v>#N/A</v>
      </c>
      <c r="BC33" s="77" t="e">
        <f>HLOOKUP(AC$4,'2020 Non-Cash Comp'!$6:$81,(3+$A34),FALSE)</f>
        <v>#N/A</v>
      </c>
      <c r="BD33" s="77" t="e">
        <f>HLOOKUP(AD$4,'2020 Non-Cash Comp'!$6:$81,(3+$A34),FALSE)</f>
        <v>#N/A</v>
      </c>
      <c r="BE33" s="77" t="e">
        <f>HLOOKUP(AE$4,'2020 Non-Cash Comp'!$6:$81,(3+$A34),FALSE)</f>
        <v>#N/A</v>
      </c>
      <c r="BF33" s="77" t="e">
        <f>HLOOKUP(AF$4,'2020 Non-Cash Comp'!$6:$81,(3+$A34),FALSE)</f>
        <v>#N/A</v>
      </c>
      <c r="BG33" s="77" t="e">
        <f>HLOOKUP(AG$4,'2020 Non-Cash Comp'!$6:$81,(3+$A34),FALSE)</f>
        <v>#N/A</v>
      </c>
      <c r="BJ33" s="77" t="e">
        <f>HLOOKUP(J$4,'2020 Non-Cash Comp'!$5:$81,(3+$A35),FALSE)</f>
        <v>#N/A</v>
      </c>
      <c r="BK33" s="77" t="e">
        <f>HLOOKUP(K$4,'2020 Non-Cash Comp'!$5:$81,(3+$A35),FALSE)</f>
        <v>#N/A</v>
      </c>
      <c r="BL33" s="77" t="e">
        <f>HLOOKUP(L$4,'2020 Non-Cash Comp'!$5:$81,(3+$A35),FALSE)</f>
        <v>#N/A</v>
      </c>
      <c r="BM33" s="77" t="e">
        <f>HLOOKUP(M$4,'2020 Non-Cash Comp'!$5:$81,(3+$A35),FALSE)</f>
        <v>#N/A</v>
      </c>
      <c r="BN33" s="77" t="e">
        <f>HLOOKUP(N$4,'2020 Non-Cash Comp'!$5:$81,(3+$A35),FALSE)</f>
        <v>#N/A</v>
      </c>
      <c r="BO33" s="77" t="e">
        <f>HLOOKUP(O$4,'2020 Non-Cash Comp'!$5:$81,(3+$A35),FALSE)</f>
        <v>#N/A</v>
      </c>
      <c r="BP33" s="77" t="e">
        <f>HLOOKUP(P$4,'2020 Non-Cash Comp'!$5:$81,(3+$A35),FALSE)</f>
        <v>#N/A</v>
      </c>
      <c r="BQ33" s="77" t="e">
        <f>HLOOKUP(Q$4,'2020 Non-Cash Comp'!$5:$81,(3+$A35),FALSE)</f>
        <v>#N/A</v>
      </c>
      <c r="BR33" s="77" t="e">
        <f>HLOOKUP(R$4,'2020 Non-Cash Comp'!$5:$81,(3+$A35),FALSE)</f>
        <v>#N/A</v>
      </c>
      <c r="BS33" s="77" t="e">
        <f>HLOOKUP(S$4,'2020 Non-Cash Comp'!$5:$81,(3+$A35),FALSE)</f>
        <v>#N/A</v>
      </c>
      <c r="BT33" s="77" t="e">
        <f>HLOOKUP(T$4,'2020 Non-Cash Comp'!$5:$81,(3+$A35),FALSE)</f>
        <v>#N/A</v>
      </c>
      <c r="BU33" s="77" t="e">
        <f>HLOOKUP(U$4,'2020 Non-Cash Comp'!$5:$81,(3+$A35),FALSE)</f>
        <v>#N/A</v>
      </c>
      <c r="BV33" s="77" t="e">
        <f>HLOOKUP(V$4,'2020 Non-Cash Comp'!$5:$81,(3+$A35),FALSE)</f>
        <v>#N/A</v>
      </c>
      <c r="BW33" s="77" t="e">
        <f>HLOOKUP(W$4,'2020 Non-Cash Comp'!$5:$81,(3+$A35),FALSE)</f>
        <v>#N/A</v>
      </c>
      <c r="BX33" s="77" t="e">
        <f>HLOOKUP(X$4,'2020 Non-Cash Comp'!$5:$81,(3+$A35),FALSE)</f>
        <v>#N/A</v>
      </c>
      <c r="BY33" s="77" t="e">
        <f>HLOOKUP(Y$4,'2020 Non-Cash Comp'!$5:$81,(3+$A35),FALSE)</f>
        <v>#N/A</v>
      </c>
      <c r="BZ33" s="77" t="e">
        <f>HLOOKUP(Z$4,'2020 Non-Cash Comp'!$5:$81,(3+$A35),FALSE)</f>
        <v>#N/A</v>
      </c>
      <c r="CA33" s="77" t="e">
        <f>HLOOKUP(AA$4,'2020 Non-Cash Comp'!$5:$81,(3+$A35),FALSE)</f>
        <v>#N/A</v>
      </c>
      <c r="CB33" s="77" t="e">
        <f>HLOOKUP(AB$4,'2020 Non-Cash Comp'!$5:$81,(3+$A35),FALSE)</f>
        <v>#N/A</v>
      </c>
      <c r="CC33" s="77" t="e">
        <f>HLOOKUP(AC$4,'2020 Non-Cash Comp'!$5:$81,(3+$A35),FALSE)</f>
        <v>#N/A</v>
      </c>
      <c r="CD33" s="77" t="e">
        <f>HLOOKUP(AD$4,'2020 Non-Cash Comp'!$5:$81,(3+$A35),FALSE)</f>
        <v>#N/A</v>
      </c>
      <c r="CE33" s="77" t="e">
        <f>HLOOKUP(AE$4,'2020 Non-Cash Comp'!$5:$81,(3+$A35),FALSE)</f>
        <v>#N/A</v>
      </c>
      <c r="CF33" s="77" t="e">
        <f>HLOOKUP(AF$4,'2020 Non-Cash Comp'!$5:$81,(3+$A35),FALSE)</f>
        <v>#N/A</v>
      </c>
      <c r="CG33" s="77" t="e">
        <f>HLOOKUP(AG$4,'2020 Non-Cash Comp'!$5:$81,(3+$A35),FALSE)</f>
        <v>#N/A</v>
      </c>
    </row>
    <row r="34" spans="1:85" x14ac:dyDescent="0.25">
      <c r="A34">
        <f t="shared" si="32"/>
        <v>28</v>
      </c>
      <c r="B34" s="74" t="str">
        <f>IF('2020 Non-Cash Comp'!B37&lt;&gt;0,'2020 Non-Cash Comp'!B37,"")</f>
        <v/>
      </c>
      <c r="C34" s="91" t="e">
        <f>SUMPRODUCT(($J$1:$AG$1&lt;=Input!$A$10)*J34:AG34)</f>
        <v>#N/A</v>
      </c>
      <c r="D34" s="91" t="e">
        <f>SUMPRODUCT(($AJ$1:$BG$1&lt;=Input!$A$10)*AJ34:BG34)</f>
        <v>#N/A</v>
      </c>
      <c r="E34" s="91" t="e">
        <f>SUMPRODUCT(($BJ$1:$CG$1&lt;=Input!$A$10)*BJ34:CG34)</f>
        <v>#N/A</v>
      </c>
      <c r="F34" s="91" t="e">
        <f t="shared" si="29"/>
        <v>#N/A</v>
      </c>
      <c r="G34" s="91" t="e">
        <f t="shared" si="30"/>
        <v>#N/A</v>
      </c>
      <c r="H34" s="91" t="e">
        <f t="shared" si="31"/>
        <v>#N/A</v>
      </c>
      <c r="J34" s="77" t="e">
        <f>HLOOKUP(J$4,'2020 Non-Cash Comp'!$7:$81,(3+$A34),FALSE)</f>
        <v>#N/A</v>
      </c>
      <c r="K34" s="77" t="e">
        <f>HLOOKUP(K$4,'2020 Non-Cash Comp'!$7:$81,(3+$A34),FALSE)</f>
        <v>#N/A</v>
      </c>
      <c r="L34" s="77" t="e">
        <f>HLOOKUP(L$4,'2020 Non-Cash Comp'!$7:$81,(3+$A34),FALSE)</f>
        <v>#N/A</v>
      </c>
      <c r="M34" s="77" t="e">
        <f>HLOOKUP(M$4,'2020 Non-Cash Comp'!$7:$81,(3+$A34),FALSE)</f>
        <v>#N/A</v>
      </c>
      <c r="N34" s="77" t="e">
        <f>HLOOKUP(N$4,'2020 Non-Cash Comp'!$7:$81,(3+$A34),FALSE)</f>
        <v>#N/A</v>
      </c>
      <c r="O34" s="77" t="e">
        <f>HLOOKUP(O$4,'2020 Non-Cash Comp'!$7:$81,(3+$A34),FALSE)</f>
        <v>#N/A</v>
      </c>
      <c r="P34" s="77" t="e">
        <f>HLOOKUP(P$4,'2020 Non-Cash Comp'!$7:$81,(3+$A34),FALSE)</f>
        <v>#N/A</v>
      </c>
      <c r="Q34" s="77" t="e">
        <f>HLOOKUP(Q$4,'2020 Non-Cash Comp'!$7:$81,(3+$A34),FALSE)</f>
        <v>#N/A</v>
      </c>
      <c r="R34" s="77" t="e">
        <f>HLOOKUP(R$4,'2020 Non-Cash Comp'!$7:$81,(3+$A34),FALSE)</f>
        <v>#N/A</v>
      </c>
      <c r="S34" s="77" t="e">
        <f>HLOOKUP(S$4,'2020 Non-Cash Comp'!$7:$81,(3+$A34),FALSE)</f>
        <v>#N/A</v>
      </c>
      <c r="T34" s="77" t="e">
        <f>HLOOKUP(T$4,'2020 Non-Cash Comp'!$7:$81,(3+$A34),FALSE)</f>
        <v>#N/A</v>
      </c>
      <c r="U34" s="77" t="e">
        <f>HLOOKUP(U$4,'2020 Non-Cash Comp'!$7:$81,(3+$A34),FALSE)</f>
        <v>#N/A</v>
      </c>
      <c r="V34" s="77" t="e">
        <f>HLOOKUP(V$4,'2020 Non-Cash Comp'!$7:$81,(3+$A34),FALSE)</f>
        <v>#N/A</v>
      </c>
      <c r="W34" s="77" t="e">
        <f>HLOOKUP(W$4,'2020 Non-Cash Comp'!$7:$81,(3+$A34),FALSE)</f>
        <v>#N/A</v>
      </c>
      <c r="X34" s="77" t="e">
        <f>HLOOKUP(X$4,'2020 Non-Cash Comp'!$7:$81,(3+$A34),FALSE)</f>
        <v>#N/A</v>
      </c>
      <c r="Y34" s="77" t="e">
        <f>HLOOKUP(Y$4,'2020 Non-Cash Comp'!$7:$81,(3+$A34),FALSE)</f>
        <v>#N/A</v>
      </c>
      <c r="Z34" s="77" t="e">
        <f>HLOOKUP(Z$4,'2020 Non-Cash Comp'!$7:$81,(3+$A34),FALSE)</f>
        <v>#N/A</v>
      </c>
      <c r="AA34" s="77" t="e">
        <f>HLOOKUP(AA$4,'2020 Non-Cash Comp'!$7:$81,(3+$A34),FALSE)</f>
        <v>#N/A</v>
      </c>
      <c r="AB34" s="77" t="e">
        <f>HLOOKUP(AB$4,'2020 Non-Cash Comp'!$7:$81,(3+$A34),FALSE)</f>
        <v>#N/A</v>
      </c>
      <c r="AC34" s="77" t="e">
        <f>HLOOKUP(AC$4,'2020 Non-Cash Comp'!$7:$81,(3+$A34),FALSE)</f>
        <v>#N/A</v>
      </c>
      <c r="AD34" s="77" t="e">
        <f>HLOOKUP(AD$4,'2020 Non-Cash Comp'!$7:$81,(3+$A34),FALSE)</f>
        <v>#N/A</v>
      </c>
      <c r="AE34" s="77" t="e">
        <f>HLOOKUP(AE$4,'2020 Non-Cash Comp'!$7:$81,(3+$A34),FALSE)</f>
        <v>#N/A</v>
      </c>
      <c r="AF34" s="77" t="e">
        <f>HLOOKUP(AF$4,'2020 Non-Cash Comp'!$7:$81,(3+$A34),FALSE)</f>
        <v>#N/A</v>
      </c>
      <c r="AG34" s="77" t="e">
        <f>HLOOKUP(AG$4,'2020 Non-Cash Comp'!$7:$81,(3+$A34),FALSE)</f>
        <v>#N/A</v>
      </c>
      <c r="AJ34" s="77" t="e">
        <f>HLOOKUP(J$4,'2020 Non-Cash Comp'!$6:$81,(3+$A35),FALSE)</f>
        <v>#N/A</v>
      </c>
      <c r="AK34" s="77" t="e">
        <f>HLOOKUP(K$4,'2020 Non-Cash Comp'!$6:$81,(3+$A35),FALSE)</f>
        <v>#N/A</v>
      </c>
      <c r="AL34" s="77" t="e">
        <f>HLOOKUP(L$4,'2020 Non-Cash Comp'!$6:$81,(3+$A35),FALSE)</f>
        <v>#N/A</v>
      </c>
      <c r="AM34" s="77" t="e">
        <f>HLOOKUP(M$4,'2020 Non-Cash Comp'!$6:$81,(3+$A35),FALSE)</f>
        <v>#N/A</v>
      </c>
      <c r="AN34" s="77" t="e">
        <f>HLOOKUP(N$4,'2020 Non-Cash Comp'!$6:$81,(3+$A35),FALSE)</f>
        <v>#N/A</v>
      </c>
      <c r="AO34" s="77" t="e">
        <f>HLOOKUP(O$4,'2020 Non-Cash Comp'!$6:$81,(3+$A35),FALSE)</f>
        <v>#N/A</v>
      </c>
      <c r="AP34" s="77" t="e">
        <f>HLOOKUP(P$4,'2020 Non-Cash Comp'!$6:$81,(3+$A35),FALSE)</f>
        <v>#N/A</v>
      </c>
      <c r="AQ34" s="77" t="e">
        <f>HLOOKUP(Q$4,'2020 Non-Cash Comp'!$6:$81,(3+$A35),FALSE)</f>
        <v>#N/A</v>
      </c>
      <c r="AR34" s="77" t="e">
        <f>HLOOKUP(R$4,'2020 Non-Cash Comp'!$6:$81,(3+$A35),FALSE)</f>
        <v>#N/A</v>
      </c>
      <c r="AS34" s="77" t="e">
        <f>HLOOKUP(S$4,'2020 Non-Cash Comp'!$6:$81,(3+$A35),FALSE)</f>
        <v>#N/A</v>
      </c>
      <c r="AT34" s="77" t="e">
        <f>HLOOKUP(T$4,'2020 Non-Cash Comp'!$6:$81,(3+$A35),FALSE)</f>
        <v>#N/A</v>
      </c>
      <c r="AU34" s="77" t="e">
        <f>HLOOKUP(U$4,'2020 Non-Cash Comp'!$6:$81,(3+$A35),FALSE)</f>
        <v>#N/A</v>
      </c>
      <c r="AV34" s="77" t="e">
        <f>HLOOKUP(V$4,'2020 Non-Cash Comp'!$6:$81,(3+$A35),FALSE)</f>
        <v>#N/A</v>
      </c>
      <c r="AW34" s="77" t="e">
        <f>HLOOKUP(W$4,'2020 Non-Cash Comp'!$6:$81,(3+$A35),FALSE)</f>
        <v>#N/A</v>
      </c>
      <c r="AX34" s="77" t="e">
        <f>HLOOKUP(X$4,'2020 Non-Cash Comp'!$6:$81,(3+$A35),FALSE)</f>
        <v>#N/A</v>
      </c>
      <c r="AY34" s="77" t="e">
        <f>HLOOKUP(Y$4,'2020 Non-Cash Comp'!$6:$81,(3+$A35),FALSE)</f>
        <v>#N/A</v>
      </c>
      <c r="AZ34" s="77" t="e">
        <f>HLOOKUP(Z$4,'2020 Non-Cash Comp'!$6:$81,(3+$A35),FALSE)</f>
        <v>#N/A</v>
      </c>
      <c r="BA34" s="77" t="e">
        <f>HLOOKUP(AA$4,'2020 Non-Cash Comp'!$6:$81,(3+$A35),FALSE)</f>
        <v>#N/A</v>
      </c>
      <c r="BB34" s="77" t="e">
        <f>HLOOKUP(AB$4,'2020 Non-Cash Comp'!$6:$81,(3+$A35),FALSE)</f>
        <v>#N/A</v>
      </c>
      <c r="BC34" s="77" t="e">
        <f>HLOOKUP(AC$4,'2020 Non-Cash Comp'!$6:$81,(3+$A35),FALSE)</f>
        <v>#N/A</v>
      </c>
      <c r="BD34" s="77" t="e">
        <f>HLOOKUP(AD$4,'2020 Non-Cash Comp'!$6:$81,(3+$A35),FALSE)</f>
        <v>#N/A</v>
      </c>
      <c r="BE34" s="77" t="e">
        <f>HLOOKUP(AE$4,'2020 Non-Cash Comp'!$6:$81,(3+$A35),FALSE)</f>
        <v>#N/A</v>
      </c>
      <c r="BF34" s="77" t="e">
        <f>HLOOKUP(AF$4,'2020 Non-Cash Comp'!$6:$81,(3+$A35),FALSE)</f>
        <v>#N/A</v>
      </c>
      <c r="BG34" s="77" t="e">
        <f>HLOOKUP(AG$4,'2020 Non-Cash Comp'!$6:$81,(3+$A35),FALSE)</f>
        <v>#N/A</v>
      </c>
      <c r="BJ34" s="77" t="e">
        <f>HLOOKUP(J$4,'2020 Non-Cash Comp'!$5:$81,(3+$A36),FALSE)</f>
        <v>#N/A</v>
      </c>
      <c r="BK34" s="77" t="e">
        <f>HLOOKUP(K$4,'2020 Non-Cash Comp'!$5:$81,(3+$A36),FALSE)</f>
        <v>#N/A</v>
      </c>
      <c r="BL34" s="77" t="e">
        <f>HLOOKUP(L$4,'2020 Non-Cash Comp'!$5:$81,(3+$A36),FALSE)</f>
        <v>#N/A</v>
      </c>
      <c r="BM34" s="77" t="e">
        <f>HLOOKUP(M$4,'2020 Non-Cash Comp'!$5:$81,(3+$A36),FALSE)</f>
        <v>#N/A</v>
      </c>
      <c r="BN34" s="77" t="e">
        <f>HLOOKUP(N$4,'2020 Non-Cash Comp'!$5:$81,(3+$A36),FALSE)</f>
        <v>#N/A</v>
      </c>
      <c r="BO34" s="77" t="e">
        <f>HLOOKUP(O$4,'2020 Non-Cash Comp'!$5:$81,(3+$A36),FALSE)</f>
        <v>#N/A</v>
      </c>
      <c r="BP34" s="77" t="e">
        <f>HLOOKUP(P$4,'2020 Non-Cash Comp'!$5:$81,(3+$A36),FALSE)</f>
        <v>#N/A</v>
      </c>
      <c r="BQ34" s="77" t="e">
        <f>HLOOKUP(Q$4,'2020 Non-Cash Comp'!$5:$81,(3+$A36),FALSE)</f>
        <v>#N/A</v>
      </c>
      <c r="BR34" s="77" t="e">
        <f>HLOOKUP(R$4,'2020 Non-Cash Comp'!$5:$81,(3+$A36),FALSE)</f>
        <v>#N/A</v>
      </c>
      <c r="BS34" s="77" t="e">
        <f>HLOOKUP(S$4,'2020 Non-Cash Comp'!$5:$81,(3+$A36),FALSE)</f>
        <v>#N/A</v>
      </c>
      <c r="BT34" s="77" t="e">
        <f>HLOOKUP(T$4,'2020 Non-Cash Comp'!$5:$81,(3+$A36),FALSE)</f>
        <v>#N/A</v>
      </c>
      <c r="BU34" s="77" t="e">
        <f>HLOOKUP(U$4,'2020 Non-Cash Comp'!$5:$81,(3+$A36),FALSE)</f>
        <v>#N/A</v>
      </c>
      <c r="BV34" s="77" t="e">
        <f>HLOOKUP(V$4,'2020 Non-Cash Comp'!$5:$81,(3+$A36),FALSE)</f>
        <v>#N/A</v>
      </c>
      <c r="BW34" s="77" t="e">
        <f>HLOOKUP(W$4,'2020 Non-Cash Comp'!$5:$81,(3+$A36),FALSE)</f>
        <v>#N/A</v>
      </c>
      <c r="BX34" s="77" t="e">
        <f>HLOOKUP(X$4,'2020 Non-Cash Comp'!$5:$81,(3+$A36),FALSE)</f>
        <v>#N/A</v>
      </c>
      <c r="BY34" s="77" t="e">
        <f>HLOOKUP(Y$4,'2020 Non-Cash Comp'!$5:$81,(3+$A36),FALSE)</f>
        <v>#N/A</v>
      </c>
      <c r="BZ34" s="77" t="e">
        <f>HLOOKUP(Z$4,'2020 Non-Cash Comp'!$5:$81,(3+$A36),FALSE)</f>
        <v>#N/A</v>
      </c>
      <c r="CA34" s="77" t="e">
        <f>HLOOKUP(AA$4,'2020 Non-Cash Comp'!$5:$81,(3+$A36),FALSE)</f>
        <v>#N/A</v>
      </c>
      <c r="CB34" s="77" t="e">
        <f>HLOOKUP(AB$4,'2020 Non-Cash Comp'!$5:$81,(3+$A36),FALSE)</f>
        <v>#N/A</v>
      </c>
      <c r="CC34" s="77" t="e">
        <f>HLOOKUP(AC$4,'2020 Non-Cash Comp'!$5:$81,(3+$A36),FALSE)</f>
        <v>#N/A</v>
      </c>
      <c r="CD34" s="77" t="e">
        <f>HLOOKUP(AD$4,'2020 Non-Cash Comp'!$5:$81,(3+$A36),FALSE)</f>
        <v>#N/A</v>
      </c>
      <c r="CE34" s="77" t="e">
        <f>HLOOKUP(AE$4,'2020 Non-Cash Comp'!$5:$81,(3+$A36),FALSE)</f>
        <v>#N/A</v>
      </c>
      <c r="CF34" s="77" t="e">
        <f>HLOOKUP(AF$4,'2020 Non-Cash Comp'!$5:$81,(3+$A36),FALSE)</f>
        <v>#N/A</v>
      </c>
      <c r="CG34" s="77" t="e">
        <f>HLOOKUP(AG$4,'2020 Non-Cash Comp'!$5:$81,(3+$A36),FALSE)</f>
        <v>#N/A</v>
      </c>
    </row>
    <row r="35" spans="1:85" x14ac:dyDescent="0.25">
      <c r="A35">
        <f t="shared" si="32"/>
        <v>29</v>
      </c>
      <c r="B35" s="74" t="str">
        <f>IF('2020 Non-Cash Comp'!B38&lt;&gt;0,'2020 Non-Cash Comp'!B38,"")</f>
        <v/>
      </c>
      <c r="C35" s="91" t="e">
        <f>SUMPRODUCT(($J$1:$AG$1&lt;=Input!$A$10)*J35:AG35)</f>
        <v>#N/A</v>
      </c>
      <c r="D35" s="91" t="e">
        <f>SUMPRODUCT(($AJ$1:$BG$1&lt;=Input!$A$10)*AJ35:BG35)</f>
        <v>#N/A</v>
      </c>
      <c r="E35" s="91" t="e">
        <f>SUMPRODUCT(($BJ$1:$CG$1&lt;=Input!$A$10)*BJ35:CG35)</f>
        <v>#N/A</v>
      </c>
      <c r="F35" s="91" t="e">
        <f t="shared" si="29"/>
        <v>#N/A</v>
      </c>
      <c r="G35" s="91" t="e">
        <f t="shared" si="30"/>
        <v>#N/A</v>
      </c>
      <c r="H35" s="91" t="e">
        <f t="shared" si="31"/>
        <v>#N/A</v>
      </c>
      <c r="J35" s="77" t="e">
        <f>HLOOKUP(J$4,'2020 Non-Cash Comp'!$7:$81,(3+$A35),FALSE)</f>
        <v>#N/A</v>
      </c>
      <c r="K35" s="77" t="e">
        <f>HLOOKUP(K$4,'2020 Non-Cash Comp'!$7:$81,(3+$A35),FALSE)</f>
        <v>#N/A</v>
      </c>
      <c r="L35" s="77" t="e">
        <f>HLOOKUP(L$4,'2020 Non-Cash Comp'!$7:$81,(3+$A35),FALSE)</f>
        <v>#N/A</v>
      </c>
      <c r="M35" s="77" t="e">
        <f>HLOOKUP(M$4,'2020 Non-Cash Comp'!$7:$81,(3+$A35),FALSE)</f>
        <v>#N/A</v>
      </c>
      <c r="N35" s="77" t="e">
        <f>HLOOKUP(N$4,'2020 Non-Cash Comp'!$7:$81,(3+$A35),FALSE)</f>
        <v>#N/A</v>
      </c>
      <c r="O35" s="77" t="e">
        <f>HLOOKUP(O$4,'2020 Non-Cash Comp'!$7:$81,(3+$A35),FALSE)</f>
        <v>#N/A</v>
      </c>
      <c r="P35" s="77" t="e">
        <f>HLOOKUP(P$4,'2020 Non-Cash Comp'!$7:$81,(3+$A35),FALSE)</f>
        <v>#N/A</v>
      </c>
      <c r="Q35" s="77" t="e">
        <f>HLOOKUP(Q$4,'2020 Non-Cash Comp'!$7:$81,(3+$A35),FALSE)</f>
        <v>#N/A</v>
      </c>
      <c r="R35" s="77" t="e">
        <f>HLOOKUP(R$4,'2020 Non-Cash Comp'!$7:$81,(3+$A35),FALSE)</f>
        <v>#N/A</v>
      </c>
      <c r="S35" s="77" t="e">
        <f>HLOOKUP(S$4,'2020 Non-Cash Comp'!$7:$81,(3+$A35),FALSE)</f>
        <v>#N/A</v>
      </c>
      <c r="T35" s="77" t="e">
        <f>HLOOKUP(T$4,'2020 Non-Cash Comp'!$7:$81,(3+$A35),FALSE)</f>
        <v>#N/A</v>
      </c>
      <c r="U35" s="77" t="e">
        <f>HLOOKUP(U$4,'2020 Non-Cash Comp'!$7:$81,(3+$A35),FALSE)</f>
        <v>#N/A</v>
      </c>
      <c r="V35" s="77" t="e">
        <f>HLOOKUP(V$4,'2020 Non-Cash Comp'!$7:$81,(3+$A35),FALSE)</f>
        <v>#N/A</v>
      </c>
      <c r="W35" s="77" t="e">
        <f>HLOOKUP(W$4,'2020 Non-Cash Comp'!$7:$81,(3+$A35),FALSE)</f>
        <v>#N/A</v>
      </c>
      <c r="X35" s="77" t="e">
        <f>HLOOKUP(X$4,'2020 Non-Cash Comp'!$7:$81,(3+$A35),FALSE)</f>
        <v>#N/A</v>
      </c>
      <c r="Y35" s="77" t="e">
        <f>HLOOKUP(Y$4,'2020 Non-Cash Comp'!$7:$81,(3+$A35),FALSE)</f>
        <v>#N/A</v>
      </c>
      <c r="Z35" s="77" t="e">
        <f>HLOOKUP(Z$4,'2020 Non-Cash Comp'!$7:$81,(3+$A35),FALSE)</f>
        <v>#N/A</v>
      </c>
      <c r="AA35" s="77" t="e">
        <f>HLOOKUP(AA$4,'2020 Non-Cash Comp'!$7:$81,(3+$A35),FALSE)</f>
        <v>#N/A</v>
      </c>
      <c r="AB35" s="77" t="e">
        <f>HLOOKUP(AB$4,'2020 Non-Cash Comp'!$7:$81,(3+$A35),FALSE)</f>
        <v>#N/A</v>
      </c>
      <c r="AC35" s="77" t="e">
        <f>HLOOKUP(AC$4,'2020 Non-Cash Comp'!$7:$81,(3+$A35),FALSE)</f>
        <v>#N/A</v>
      </c>
      <c r="AD35" s="77" t="e">
        <f>HLOOKUP(AD$4,'2020 Non-Cash Comp'!$7:$81,(3+$A35),FALSE)</f>
        <v>#N/A</v>
      </c>
      <c r="AE35" s="77" t="e">
        <f>HLOOKUP(AE$4,'2020 Non-Cash Comp'!$7:$81,(3+$A35),FALSE)</f>
        <v>#N/A</v>
      </c>
      <c r="AF35" s="77" t="e">
        <f>HLOOKUP(AF$4,'2020 Non-Cash Comp'!$7:$81,(3+$A35),FALSE)</f>
        <v>#N/A</v>
      </c>
      <c r="AG35" s="77" t="e">
        <f>HLOOKUP(AG$4,'2020 Non-Cash Comp'!$7:$81,(3+$A35),FALSE)</f>
        <v>#N/A</v>
      </c>
      <c r="AJ35" s="77" t="e">
        <f>HLOOKUP(J$4,'2020 Non-Cash Comp'!$6:$81,(3+$A36),FALSE)</f>
        <v>#N/A</v>
      </c>
      <c r="AK35" s="77" t="e">
        <f>HLOOKUP(K$4,'2020 Non-Cash Comp'!$6:$81,(3+$A36),FALSE)</f>
        <v>#N/A</v>
      </c>
      <c r="AL35" s="77" t="e">
        <f>HLOOKUP(L$4,'2020 Non-Cash Comp'!$6:$81,(3+$A36),FALSE)</f>
        <v>#N/A</v>
      </c>
      <c r="AM35" s="77" t="e">
        <f>HLOOKUP(M$4,'2020 Non-Cash Comp'!$6:$81,(3+$A36),FALSE)</f>
        <v>#N/A</v>
      </c>
      <c r="AN35" s="77" t="e">
        <f>HLOOKUP(N$4,'2020 Non-Cash Comp'!$6:$81,(3+$A36),FALSE)</f>
        <v>#N/A</v>
      </c>
      <c r="AO35" s="77" t="e">
        <f>HLOOKUP(O$4,'2020 Non-Cash Comp'!$6:$81,(3+$A36),FALSE)</f>
        <v>#N/A</v>
      </c>
      <c r="AP35" s="77" t="e">
        <f>HLOOKUP(P$4,'2020 Non-Cash Comp'!$6:$81,(3+$A36),FALSE)</f>
        <v>#N/A</v>
      </c>
      <c r="AQ35" s="77" t="e">
        <f>HLOOKUP(Q$4,'2020 Non-Cash Comp'!$6:$81,(3+$A36),FALSE)</f>
        <v>#N/A</v>
      </c>
      <c r="AR35" s="77" t="e">
        <f>HLOOKUP(R$4,'2020 Non-Cash Comp'!$6:$81,(3+$A36),FALSE)</f>
        <v>#N/A</v>
      </c>
      <c r="AS35" s="77" t="e">
        <f>HLOOKUP(S$4,'2020 Non-Cash Comp'!$6:$81,(3+$A36),FALSE)</f>
        <v>#N/A</v>
      </c>
      <c r="AT35" s="77" t="e">
        <f>HLOOKUP(T$4,'2020 Non-Cash Comp'!$6:$81,(3+$A36),FALSE)</f>
        <v>#N/A</v>
      </c>
      <c r="AU35" s="77" t="e">
        <f>HLOOKUP(U$4,'2020 Non-Cash Comp'!$6:$81,(3+$A36),FALSE)</f>
        <v>#N/A</v>
      </c>
      <c r="AV35" s="77" t="e">
        <f>HLOOKUP(V$4,'2020 Non-Cash Comp'!$6:$81,(3+$A36),FALSE)</f>
        <v>#N/A</v>
      </c>
      <c r="AW35" s="77" t="e">
        <f>HLOOKUP(W$4,'2020 Non-Cash Comp'!$6:$81,(3+$A36),FALSE)</f>
        <v>#N/A</v>
      </c>
      <c r="AX35" s="77" t="e">
        <f>HLOOKUP(X$4,'2020 Non-Cash Comp'!$6:$81,(3+$A36),FALSE)</f>
        <v>#N/A</v>
      </c>
      <c r="AY35" s="77" t="e">
        <f>HLOOKUP(Y$4,'2020 Non-Cash Comp'!$6:$81,(3+$A36),FALSE)</f>
        <v>#N/A</v>
      </c>
      <c r="AZ35" s="77" t="e">
        <f>HLOOKUP(Z$4,'2020 Non-Cash Comp'!$6:$81,(3+$A36),FALSE)</f>
        <v>#N/A</v>
      </c>
      <c r="BA35" s="77" t="e">
        <f>HLOOKUP(AA$4,'2020 Non-Cash Comp'!$6:$81,(3+$A36),FALSE)</f>
        <v>#N/A</v>
      </c>
      <c r="BB35" s="77" t="e">
        <f>HLOOKUP(AB$4,'2020 Non-Cash Comp'!$6:$81,(3+$A36),FALSE)</f>
        <v>#N/A</v>
      </c>
      <c r="BC35" s="77" t="e">
        <f>HLOOKUP(AC$4,'2020 Non-Cash Comp'!$6:$81,(3+$A36),FALSE)</f>
        <v>#N/A</v>
      </c>
      <c r="BD35" s="77" t="e">
        <f>HLOOKUP(AD$4,'2020 Non-Cash Comp'!$6:$81,(3+$A36),FALSE)</f>
        <v>#N/A</v>
      </c>
      <c r="BE35" s="77" t="e">
        <f>HLOOKUP(AE$4,'2020 Non-Cash Comp'!$6:$81,(3+$A36),FALSE)</f>
        <v>#N/A</v>
      </c>
      <c r="BF35" s="77" t="e">
        <f>HLOOKUP(AF$4,'2020 Non-Cash Comp'!$6:$81,(3+$A36),FALSE)</f>
        <v>#N/A</v>
      </c>
      <c r="BG35" s="77" t="e">
        <f>HLOOKUP(AG$4,'2020 Non-Cash Comp'!$6:$81,(3+$A36),FALSE)</f>
        <v>#N/A</v>
      </c>
      <c r="BJ35" s="77" t="e">
        <f>HLOOKUP(J$4,'2020 Non-Cash Comp'!$5:$81,(3+$A37),FALSE)</f>
        <v>#N/A</v>
      </c>
      <c r="BK35" s="77" t="e">
        <f>HLOOKUP(K$4,'2020 Non-Cash Comp'!$5:$81,(3+$A37),FALSE)</f>
        <v>#N/A</v>
      </c>
      <c r="BL35" s="77" t="e">
        <f>HLOOKUP(L$4,'2020 Non-Cash Comp'!$5:$81,(3+$A37),FALSE)</f>
        <v>#N/A</v>
      </c>
      <c r="BM35" s="77" t="e">
        <f>HLOOKUP(M$4,'2020 Non-Cash Comp'!$5:$81,(3+$A37),FALSE)</f>
        <v>#N/A</v>
      </c>
      <c r="BN35" s="77" t="e">
        <f>HLOOKUP(N$4,'2020 Non-Cash Comp'!$5:$81,(3+$A37),FALSE)</f>
        <v>#N/A</v>
      </c>
      <c r="BO35" s="77" t="e">
        <f>HLOOKUP(O$4,'2020 Non-Cash Comp'!$5:$81,(3+$A37),FALSE)</f>
        <v>#N/A</v>
      </c>
      <c r="BP35" s="77" t="e">
        <f>HLOOKUP(P$4,'2020 Non-Cash Comp'!$5:$81,(3+$A37),FALSE)</f>
        <v>#N/A</v>
      </c>
      <c r="BQ35" s="77" t="e">
        <f>HLOOKUP(Q$4,'2020 Non-Cash Comp'!$5:$81,(3+$A37),FALSE)</f>
        <v>#N/A</v>
      </c>
      <c r="BR35" s="77" t="e">
        <f>HLOOKUP(R$4,'2020 Non-Cash Comp'!$5:$81,(3+$A37),FALSE)</f>
        <v>#N/A</v>
      </c>
      <c r="BS35" s="77" t="e">
        <f>HLOOKUP(S$4,'2020 Non-Cash Comp'!$5:$81,(3+$A37),FALSE)</f>
        <v>#N/A</v>
      </c>
      <c r="BT35" s="77" t="e">
        <f>HLOOKUP(T$4,'2020 Non-Cash Comp'!$5:$81,(3+$A37),FALSE)</f>
        <v>#N/A</v>
      </c>
      <c r="BU35" s="77" t="e">
        <f>HLOOKUP(U$4,'2020 Non-Cash Comp'!$5:$81,(3+$A37),FALSE)</f>
        <v>#N/A</v>
      </c>
      <c r="BV35" s="77" t="e">
        <f>HLOOKUP(V$4,'2020 Non-Cash Comp'!$5:$81,(3+$A37),FALSE)</f>
        <v>#N/A</v>
      </c>
      <c r="BW35" s="77" t="e">
        <f>HLOOKUP(W$4,'2020 Non-Cash Comp'!$5:$81,(3+$A37),FALSE)</f>
        <v>#N/A</v>
      </c>
      <c r="BX35" s="77" t="e">
        <f>HLOOKUP(X$4,'2020 Non-Cash Comp'!$5:$81,(3+$A37),FALSE)</f>
        <v>#N/A</v>
      </c>
      <c r="BY35" s="77" t="e">
        <f>HLOOKUP(Y$4,'2020 Non-Cash Comp'!$5:$81,(3+$A37),FALSE)</f>
        <v>#N/A</v>
      </c>
      <c r="BZ35" s="77" t="e">
        <f>HLOOKUP(Z$4,'2020 Non-Cash Comp'!$5:$81,(3+$A37),FALSE)</f>
        <v>#N/A</v>
      </c>
      <c r="CA35" s="77" t="e">
        <f>HLOOKUP(AA$4,'2020 Non-Cash Comp'!$5:$81,(3+$A37),FALSE)</f>
        <v>#N/A</v>
      </c>
      <c r="CB35" s="77" t="e">
        <f>HLOOKUP(AB$4,'2020 Non-Cash Comp'!$5:$81,(3+$A37),FALSE)</f>
        <v>#N/A</v>
      </c>
      <c r="CC35" s="77" t="e">
        <f>HLOOKUP(AC$4,'2020 Non-Cash Comp'!$5:$81,(3+$A37),FALSE)</f>
        <v>#N/A</v>
      </c>
      <c r="CD35" s="77" t="e">
        <f>HLOOKUP(AD$4,'2020 Non-Cash Comp'!$5:$81,(3+$A37),FALSE)</f>
        <v>#N/A</v>
      </c>
      <c r="CE35" s="77" t="e">
        <f>HLOOKUP(AE$4,'2020 Non-Cash Comp'!$5:$81,(3+$A37),FALSE)</f>
        <v>#N/A</v>
      </c>
      <c r="CF35" s="77" t="e">
        <f>HLOOKUP(AF$4,'2020 Non-Cash Comp'!$5:$81,(3+$A37),FALSE)</f>
        <v>#N/A</v>
      </c>
      <c r="CG35" s="77" t="e">
        <f>HLOOKUP(AG$4,'2020 Non-Cash Comp'!$5:$81,(3+$A37),FALSE)</f>
        <v>#N/A</v>
      </c>
    </row>
    <row r="36" spans="1:85" x14ac:dyDescent="0.25">
      <c r="A36">
        <f t="shared" si="32"/>
        <v>30</v>
      </c>
      <c r="B36" s="74" t="str">
        <f>IF('2020 Non-Cash Comp'!B39&lt;&gt;0,'2020 Non-Cash Comp'!B39,"")</f>
        <v/>
      </c>
      <c r="C36" s="91" t="e">
        <f>SUMPRODUCT(($J$1:$AG$1&lt;=Input!$A$10)*J36:AG36)</f>
        <v>#N/A</v>
      </c>
      <c r="D36" s="91" t="e">
        <f>SUMPRODUCT(($AJ$1:$BG$1&lt;=Input!$A$10)*AJ36:BG36)</f>
        <v>#N/A</v>
      </c>
      <c r="E36" s="91" t="e">
        <f>SUMPRODUCT(($BJ$1:$CG$1&lt;=Input!$A$10)*BJ36:CG36)</f>
        <v>#N/A</v>
      </c>
      <c r="F36" s="91" t="e">
        <f t="shared" si="29"/>
        <v>#N/A</v>
      </c>
      <c r="G36" s="91" t="e">
        <f t="shared" si="30"/>
        <v>#N/A</v>
      </c>
      <c r="H36" s="91" t="e">
        <f t="shared" si="31"/>
        <v>#N/A</v>
      </c>
      <c r="J36" s="77" t="e">
        <f>HLOOKUP(J$4,'2020 Non-Cash Comp'!$7:$81,(3+$A36),FALSE)</f>
        <v>#N/A</v>
      </c>
      <c r="K36" s="77" t="e">
        <f>HLOOKUP(K$4,'2020 Non-Cash Comp'!$7:$81,(3+$A36),FALSE)</f>
        <v>#N/A</v>
      </c>
      <c r="L36" s="77" t="e">
        <f>HLOOKUP(L$4,'2020 Non-Cash Comp'!$7:$81,(3+$A36),FALSE)</f>
        <v>#N/A</v>
      </c>
      <c r="M36" s="77" t="e">
        <f>HLOOKUP(M$4,'2020 Non-Cash Comp'!$7:$81,(3+$A36),FALSE)</f>
        <v>#N/A</v>
      </c>
      <c r="N36" s="77" t="e">
        <f>HLOOKUP(N$4,'2020 Non-Cash Comp'!$7:$81,(3+$A36),FALSE)</f>
        <v>#N/A</v>
      </c>
      <c r="O36" s="77" t="e">
        <f>HLOOKUP(O$4,'2020 Non-Cash Comp'!$7:$81,(3+$A36),FALSE)</f>
        <v>#N/A</v>
      </c>
      <c r="P36" s="77" t="e">
        <f>HLOOKUP(P$4,'2020 Non-Cash Comp'!$7:$81,(3+$A36),FALSE)</f>
        <v>#N/A</v>
      </c>
      <c r="Q36" s="77" t="e">
        <f>HLOOKUP(Q$4,'2020 Non-Cash Comp'!$7:$81,(3+$A36),FALSE)</f>
        <v>#N/A</v>
      </c>
      <c r="R36" s="77" t="e">
        <f>HLOOKUP(R$4,'2020 Non-Cash Comp'!$7:$81,(3+$A36),FALSE)</f>
        <v>#N/A</v>
      </c>
      <c r="S36" s="77" t="e">
        <f>HLOOKUP(S$4,'2020 Non-Cash Comp'!$7:$81,(3+$A36),FALSE)</f>
        <v>#N/A</v>
      </c>
      <c r="T36" s="77" t="e">
        <f>HLOOKUP(T$4,'2020 Non-Cash Comp'!$7:$81,(3+$A36),FALSE)</f>
        <v>#N/A</v>
      </c>
      <c r="U36" s="77" t="e">
        <f>HLOOKUP(U$4,'2020 Non-Cash Comp'!$7:$81,(3+$A36),FALSE)</f>
        <v>#N/A</v>
      </c>
      <c r="V36" s="77" t="e">
        <f>HLOOKUP(V$4,'2020 Non-Cash Comp'!$7:$81,(3+$A36),FALSE)</f>
        <v>#N/A</v>
      </c>
      <c r="W36" s="77" t="e">
        <f>HLOOKUP(W$4,'2020 Non-Cash Comp'!$7:$81,(3+$A36),FALSE)</f>
        <v>#N/A</v>
      </c>
      <c r="X36" s="77" t="e">
        <f>HLOOKUP(X$4,'2020 Non-Cash Comp'!$7:$81,(3+$A36),FALSE)</f>
        <v>#N/A</v>
      </c>
      <c r="Y36" s="77" t="e">
        <f>HLOOKUP(Y$4,'2020 Non-Cash Comp'!$7:$81,(3+$A36),FALSE)</f>
        <v>#N/A</v>
      </c>
      <c r="Z36" s="77" t="e">
        <f>HLOOKUP(Z$4,'2020 Non-Cash Comp'!$7:$81,(3+$A36),FALSE)</f>
        <v>#N/A</v>
      </c>
      <c r="AA36" s="77" t="e">
        <f>HLOOKUP(AA$4,'2020 Non-Cash Comp'!$7:$81,(3+$A36),FALSE)</f>
        <v>#N/A</v>
      </c>
      <c r="AB36" s="77" t="e">
        <f>HLOOKUP(AB$4,'2020 Non-Cash Comp'!$7:$81,(3+$A36),FALSE)</f>
        <v>#N/A</v>
      </c>
      <c r="AC36" s="77" t="e">
        <f>HLOOKUP(AC$4,'2020 Non-Cash Comp'!$7:$81,(3+$A36),FALSE)</f>
        <v>#N/A</v>
      </c>
      <c r="AD36" s="77" t="e">
        <f>HLOOKUP(AD$4,'2020 Non-Cash Comp'!$7:$81,(3+$A36),FALSE)</f>
        <v>#N/A</v>
      </c>
      <c r="AE36" s="77" t="e">
        <f>HLOOKUP(AE$4,'2020 Non-Cash Comp'!$7:$81,(3+$A36),FALSE)</f>
        <v>#N/A</v>
      </c>
      <c r="AF36" s="77" t="e">
        <f>HLOOKUP(AF$4,'2020 Non-Cash Comp'!$7:$81,(3+$A36),FALSE)</f>
        <v>#N/A</v>
      </c>
      <c r="AG36" s="77" t="e">
        <f>HLOOKUP(AG$4,'2020 Non-Cash Comp'!$7:$81,(3+$A36),FALSE)</f>
        <v>#N/A</v>
      </c>
      <c r="AJ36" s="77" t="e">
        <f>HLOOKUP(J$4,'2020 Non-Cash Comp'!$6:$81,(3+$A37),FALSE)</f>
        <v>#N/A</v>
      </c>
      <c r="AK36" s="77" t="e">
        <f>HLOOKUP(K$4,'2020 Non-Cash Comp'!$6:$81,(3+$A37),FALSE)</f>
        <v>#N/A</v>
      </c>
      <c r="AL36" s="77" t="e">
        <f>HLOOKUP(L$4,'2020 Non-Cash Comp'!$6:$81,(3+$A37),FALSE)</f>
        <v>#N/A</v>
      </c>
      <c r="AM36" s="77" t="e">
        <f>HLOOKUP(M$4,'2020 Non-Cash Comp'!$6:$81,(3+$A37),FALSE)</f>
        <v>#N/A</v>
      </c>
      <c r="AN36" s="77" t="e">
        <f>HLOOKUP(N$4,'2020 Non-Cash Comp'!$6:$81,(3+$A37),FALSE)</f>
        <v>#N/A</v>
      </c>
      <c r="AO36" s="77" t="e">
        <f>HLOOKUP(O$4,'2020 Non-Cash Comp'!$6:$81,(3+$A37),FALSE)</f>
        <v>#N/A</v>
      </c>
      <c r="AP36" s="77" t="e">
        <f>HLOOKUP(P$4,'2020 Non-Cash Comp'!$6:$81,(3+$A37),FALSE)</f>
        <v>#N/A</v>
      </c>
      <c r="AQ36" s="77" t="e">
        <f>HLOOKUP(Q$4,'2020 Non-Cash Comp'!$6:$81,(3+$A37),FALSE)</f>
        <v>#N/A</v>
      </c>
      <c r="AR36" s="77" t="e">
        <f>HLOOKUP(R$4,'2020 Non-Cash Comp'!$6:$81,(3+$A37),FALSE)</f>
        <v>#N/A</v>
      </c>
      <c r="AS36" s="77" t="e">
        <f>HLOOKUP(S$4,'2020 Non-Cash Comp'!$6:$81,(3+$A37),FALSE)</f>
        <v>#N/A</v>
      </c>
      <c r="AT36" s="77" t="e">
        <f>HLOOKUP(T$4,'2020 Non-Cash Comp'!$6:$81,(3+$A37),FALSE)</f>
        <v>#N/A</v>
      </c>
      <c r="AU36" s="77" t="e">
        <f>HLOOKUP(U$4,'2020 Non-Cash Comp'!$6:$81,(3+$A37),FALSE)</f>
        <v>#N/A</v>
      </c>
      <c r="AV36" s="77" t="e">
        <f>HLOOKUP(V$4,'2020 Non-Cash Comp'!$6:$81,(3+$A37),FALSE)</f>
        <v>#N/A</v>
      </c>
      <c r="AW36" s="77" t="e">
        <f>HLOOKUP(W$4,'2020 Non-Cash Comp'!$6:$81,(3+$A37),FALSE)</f>
        <v>#N/A</v>
      </c>
      <c r="AX36" s="77" t="e">
        <f>HLOOKUP(X$4,'2020 Non-Cash Comp'!$6:$81,(3+$A37),FALSE)</f>
        <v>#N/A</v>
      </c>
      <c r="AY36" s="77" t="e">
        <f>HLOOKUP(Y$4,'2020 Non-Cash Comp'!$6:$81,(3+$A37),FALSE)</f>
        <v>#N/A</v>
      </c>
      <c r="AZ36" s="77" t="e">
        <f>HLOOKUP(Z$4,'2020 Non-Cash Comp'!$6:$81,(3+$A37),FALSE)</f>
        <v>#N/A</v>
      </c>
      <c r="BA36" s="77" t="e">
        <f>HLOOKUP(AA$4,'2020 Non-Cash Comp'!$6:$81,(3+$A37),FALSE)</f>
        <v>#N/A</v>
      </c>
      <c r="BB36" s="77" t="e">
        <f>HLOOKUP(AB$4,'2020 Non-Cash Comp'!$6:$81,(3+$A37),FALSE)</f>
        <v>#N/A</v>
      </c>
      <c r="BC36" s="77" t="e">
        <f>HLOOKUP(AC$4,'2020 Non-Cash Comp'!$6:$81,(3+$A37),FALSE)</f>
        <v>#N/A</v>
      </c>
      <c r="BD36" s="77" t="e">
        <f>HLOOKUP(AD$4,'2020 Non-Cash Comp'!$6:$81,(3+$A37),FALSE)</f>
        <v>#N/A</v>
      </c>
      <c r="BE36" s="77" t="e">
        <f>HLOOKUP(AE$4,'2020 Non-Cash Comp'!$6:$81,(3+$A37),FALSE)</f>
        <v>#N/A</v>
      </c>
      <c r="BF36" s="77" t="e">
        <f>HLOOKUP(AF$4,'2020 Non-Cash Comp'!$6:$81,(3+$A37),FALSE)</f>
        <v>#N/A</v>
      </c>
      <c r="BG36" s="77" t="e">
        <f>HLOOKUP(AG$4,'2020 Non-Cash Comp'!$6:$81,(3+$A37),FALSE)</f>
        <v>#N/A</v>
      </c>
      <c r="BJ36" s="77" t="e">
        <f>HLOOKUP(J$4,'2020 Non-Cash Comp'!$5:$81,(3+$A38),FALSE)</f>
        <v>#N/A</v>
      </c>
      <c r="BK36" s="77" t="e">
        <f>HLOOKUP(K$4,'2020 Non-Cash Comp'!$5:$81,(3+$A38),FALSE)</f>
        <v>#N/A</v>
      </c>
      <c r="BL36" s="77" t="e">
        <f>HLOOKUP(L$4,'2020 Non-Cash Comp'!$5:$81,(3+$A38),FALSE)</f>
        <v>#N/A</v>
      </c>
      <c r="BM36" s="77" t="e">
        <f>HLOOKUP(M$4,'2020 Non-Cash Comp'!$5:$81,(3+$A38),FALSE)</f>
        <v>#N/A</v>
      </c>
      <c r="BN36" s="77" t="e">
        <f>HLOOKUP(N$4,'2020 Non-Cash Comp'!$5:$81,(3+$A38),FALSE)</f>
        <v>#N/A</v>
      </c>
      <c r="BO36" s="77" t="e">
        <f>HLOOKUP(O$4,'2020 Non-Cash Comp'!$5:$81,(3+$A38),FALSE)</f>
        <v>#N/A</v>
      </c>
      <c r="BP36" s="77" t="e">
        <f>HLOOKUP(P$4,'2020 Non-Cash Comp'!$5:$81,(3+$A38),FALSE)</f>
        <v>#N/A</v>
      </c>
      <c r="BQ36" s="77" t="e">
        <f>HLOOKUP(Q$4,'2020 Non-Cash Comp'!$5:$81,(3+$A38),FALSE)</f>
        <v>#N/A</v>
      </c>
      <c r="BR36" s="77" t="e">
        <f>HLOOKUP(R$4,'2020 Non-Cash Comp'!$5:$81,(3+$A38),FALSE)</f>
        <v>#N/A</v>
      </c>
      <c r="BS36" s="77" t="e">
        <f>HLOOKUP(S$4,'2020 Non-Cash Comp'!$5:$81,(3+$A38),FALSE)</f>
        <v>#N/A</v>
      </c>
      <c r="BT36" s="77" t="e">
        <f>HLOOKUP(T$4,'2020 Non-Cash Comp'!$5:$81,(3+$A38),FALSE)</f>
        <v>#N/A</v>
      </c>
      <c r="BU36" s="77" t="e">
        <f>HLOOKUP(U$4,'2020 Non-Cash Comp'!$5:$81,(3+$A38),FALSE)</f>
        <v>#N/A</v>
      </c>
      <c r="BV36" s="77" t="e">
        <f>HLOOKUP(V$4,'2020 Non-Cash Comp'!$5:$81,(3+$A38),FALSE)</f>
        <v>#N/A</v>
      </c>
      <c r="BW36" s="77" t="e">
        <f>HLOOKUP(W$4,'2020 Non-Cash Comp'!$5:$81,(3+$A38),FALSE)</f>
        <v>#N/A</v>
      </c>
      <c r="BX36" s="77" t="e">
        <f>HLOOKUP(X$4,'2020 Non-Cash Comp'!$5:$81,(3+$A38),FALSE)</f>
        <v>#N/A</v>
      </c>
      <c r="BY36" s="77" t="e">
        <f>HLOOKUP(Y$4,'2020 Non-Cash Comp'!$5:$81,(3+$A38),FALSE)</f>
        <v>#N/A</v>
      </c>
      <c r="BZ36" s="77" t="e">
        <f>HLOOKUP(Z$4,'2020 Non-Cash Comp'!$5:$81,(3+$A38),FALSE)</f>
        <v>#N/A</v>
      </c>
      <c r="CA36" s="77" t="e">
        <f>HLOOKUP(AA$4,'2020 Non-Cash Comp'!$5:$81,(3+$A38),FALSE)</f>
        <v>#N/A</v>
      </c>
      <c r="CB36" s="77" t="e">
        <f>HLOOKUP(AB$4,'2020 Non-Cash Comp'!$5:$81,(3+$A38),FALSE)</f>
        <v>#N/A</v>
      </c>
      <c r="CC36" s="77" t="e">
        <f>HLOOKUP(AC$4,'2020 Non-Cash Comp'!$5:$81,(3+$A38),FALSE)</f>
        <v>#N/A</v>
      </c>
      <c r="CD36" s="77" t="e">
        <f>HLOOKUP(AD$4,'2020 Non-Cash Comp'!$5:$81,(3+$A38),FALSE)</f>
        <v>#N/A</v>
      </c>
      <c r="CE36" s="77" t="e">
        <f>HLOOKUP(AE$4,'2020 Non-Cash Comp'!$5:$81,(3+$A38),FALSE)</f>
        <v>#N/A</v>
      </c>
      <c r="CF36" s="77" t="e">
        <f>HLOOKUP(AF$4,'2020 Non-Cash Comp'!$5:$81,(3+$A38),FALSE)</f>
        <v>#N/A</v>
      </c>
      <c r="CG36" s="77" t="e">
        <f>HLOOKUP(AG$4,'2020 Non-Cash Comp'!$5:$81,(3+$A38),FALSE)</f>
        <v>#N/A</v>
      </c>
    </row>
    <row r="37" spans="1:85" x14ac:dyDescent="0.25">
      <c r="A37">
        <f t="shared" si="32"/>
        <v>31</v>
      </c>
      <c r="B37" s="74" t="str">
        <f>IF('2020 Non-Cash Comp'!B40&lt;&gt;0,'2020 Non-Cash Comp'!B40,"")</f>
        <v/>
      </c>
      <c r="C37" s="91" t="e">
        <f>SUMPRODUCT(($J$1:$AG$1&lt;=Input!$A$10)*J37:AG37)</f>
        <v>#N/A</v>
      </c>
      <c r="D37" s="91" t="e">
        <f>SUMPRODUCT(($AJ$1:$BG$1&lt;=Input!$A$10)*AJ37:BG37)</f>
        <v>#N/A</v>
      </c>
      <c r="E37" s="91" t="e">
        <f>SUMPRODUCT(($BJ$1:$CG$1&lt;=Input!$A$10)*BJ37:CG37)</f>
        <v>#N/A</v>
      </c>
      <c r="F37" s="91" t="e">
        <f t="shared" si="29"/>
        <v>#N/A</v>
      </c>
      <c r="G37" s="91" t="e">
        <f t="shared" si="30"/>
        <v>#N/A</v>
      </c>
      <c r="H37" s="91" t="e">
        <f t="shared" si="31"/>
        <v>#N/A</v>
      </c>
      <c r="J37" s="77" t="e">
        <f>HLOOKUP(J$4,'2020 Non-Cash Comp'!$7:$81,(3+$A37),FALSE)</f>
        <v>#N/A</v>
      </c>
      <c r="K37" s="77" t="e">
        <f>HLOOKUP(K$4,'2020 Non-Cash Comp'!$7:$81,(3+$A37),FALSE)</f>
        <v>#N/A</v>
      </c>
      <c r="L37" s="77" t="e">
        <f>HLOOKUP(L$4,'2020 Non-Cash Comp'!$7:$81,(3+$A37),FALSE)</f>
        <v>#N/A</v>
      </c>
      <c r="M37" s="77" t="e">
        <f>HLOOKUP(M$4,'2020 Non-Cash Comp'!$7:$81,(3+$A37),FALSE)</f>
        <v>#N/A</v>
      </c>
      <c r="N37" s="77" t="e">
        <f>HLOOKUP(N$4,'2020 Non-Cash Comp'!$7:$81,(3+$A37),FALSE)</f>
        <v>#N/A</v>
      </c>
      <c r="O37" s="77" t="e">
        <f>HLOOKUP(O$4,'2020 Non-Cash Comp'!$7:$81,(3+$A37),FALSE)</f>
        <v>#N/A</v>
      </c>
      <c r="P37" s="77" t="e">
        <f>HLOOKUP(P$4,'2020 Non-Cash Comp'!$7:$81,(3+$A37),FALSE)</f>
        <v>#N/A</v>
      </c>
      <c r="Q37" s="77" t="e">
        <f>HLOOKUP(Q$4,'2020 Non-Cash Comp'!$7:$81,(3+$A37),FALSE)</f>
        <v>#N/A</v>
      </c>
      <c r="R37" s="77" t="e">
        <f>HLOOKUP(R$4,'2020 Non-Cash Comp'!$7:$81,(3+$A37),FALSE)</f>
        <v>#N/A</v>
      </c>
      <c r="S37" s="77" t="e">
        <f>HLOOKUP(S$4,'2020 Non-Cash Comp'!$7:$81,(3+$A37),FALSE)</f>
        <v>#N/A</v>
      </c>
      <c r="T37" s="77" t="e">
        <f>HLOOKUP(T$4,'2020 Non-Cash Comp'!$7:$81,(3+$A37),FALSE)</f>
        <v>#N/A</v>
      </c>
      <c r="U37" s="77" t="e">
        <f>HLOOKUP(U$4,'2020 Non-Cash Comp'!$7:$81,(3+$A37),FALSE)</f>
        <v>#N/A</v>
      </c>
      <c r="V37" s="77" t="e">
        <f>HLOOKUP(V$4,'2020 Non-Cash Comp'!$7:$81,(3+$A37),FALSE)</f>
        <v>#N/A</v>
      </c>
      <c r="W37" s="77" t="e">
        <f>HLOOKUP(W$4,'2020 Non-Cash Comp'!$7:$81,(3+$A37),FALSE)</f>
        <v>#N/A</v>
      </c>
      <c r="X37" s="77" t="e">
        <f>HLOOKUP(X$4,'2020 Non-Cash Comp'!$7:$81,(3+$A37),FALSE)</f>
        <v>#N/A</v>
      </c>
      <c r="Y37" s="77" t="e">
        <f>HLOOKUP(Y$4,'2020 Non-Cash Comp'!$7:$81,(3+$A37),FALSE)</f>
        <v>#N/A</v>
      </c>
      <c r="Z37" s="77" t="e">
        <f>HLOOKUP(Z$4,'2020 Non-Cash Comp'!$7:$81,(3+$A37),FALSE)</f>
        <v>#N/A</v>
      </c>
      <c r="AA37" s="77" t="e">
        <f>HLOOKUP(AA$4,'2020 Non-Cash Comp'!$7:$81,(3+$A37),FALSE)</f>
        <v>#N/A</v>
      </c>
      <c r="AB37" s="77" t="e">
        <f>HLOOKUP(AB$4,'2020 Non-Cash Comp'!$7:$81,(3+$A37),FALSE)</f>
        <v>#N/A</v>
      </c>
      <c r="AC37" s="77" t="e">
        <f>HLOOKUP(AC$4,'2020 Non-Cash Comp'!$7:$81,(3+$A37),FALSE)</f>
        <v>#N/A</v>
      </c>
      <c r="AD37" s="77" t="e">
        <f>HLOOKUP(AD$4,'2020 Non-Cash Comp'!$7:$81,(3+$A37),FALSE)</f>
        <v>#N/A</v>
      </c>
      <c r="AE37" s="77" t="e">
        <f>HLOOKUP(AE$4,'2020 Non-Cash Comp'!$7:$81,(3+$A37),FALSE)</f>
        <v>#N/A</v>
      </c>
      <c r="AF37" s="77" t="e">
        <f>HLOOKUP(AF$4,'2020 Non-Cash Comp'!$7:$81,(3+$A37),FALSE)</f>
        <v>#N/A</v>
      </c>
      <c r="AG37" s="77" t="e">
        <f>HLOOKUP(AG$4,'2020 Non-Cash Comp'!$7:$81,(3+$A37),FALSE)</f>
        <v>#N/A</v>
      </c>
      <c r="AJ37" s="77" t="e">
        <f>HLOOKUP(J$4,'2020 Non-Cash Comp'!$6:$81,(3+$A38),FALSE)</f>
        <v>#N/A</v>
      </c>
      <c r="AK37" s="77" t="e">
        <f>HLOOKUP(K$4,'2020 Non-Cash Comp'!$6:$81,(3+$A38),FALSE)</f>
        <v>#N/A</v>
      </c>
      <c r="AL37" s="77" t="e">
        <f>HLOOKUP(L$4,'2020 Non-Cash Comp'!$6:$81,(3+$A38),FALSE)</f>
        <v>#N/A</v>
      </c>
      <c r="AM37" s="77" t="e">
        <f>HLOOKUP(M$4,'2020 Non-Cash Comp'!$6:$81,(3+$A38),FALSE)</f>
        <v>#N/A</v>
      </c>
      <c r="AN37" s="77" t="e">
        <f>HLOOKUP(N$4,'2020 Non-Cash Comp'!$6:$81,(3+$A38),FALSE)</f>
        <v>#N/A</v>
      </c>
      <c r="AO37" s="77" t="e">
        <f>HLOOKUP(O$4,'2020 Non-Cash Comp'!$6:$81,(3+$A38),FALSE)</f>
        <v>#N/A</v>
      </c>
      <c r="AP37" s="77" t="e">
        <f>HLOOKUP(P$4,'2020 Non-Cash Comp'!$6:$81,(3+$A38),FALSE)</f>
        <v>#N/A</v>
      </c>
      <c r="AQ37" s="77" t="e">
        <f>HLOOKUP(Q$4,'2020 Non-Cash Comp'!$6:$81,(3+$A38),FALSE)</f>
        <v>#N/A</v>
      </c>
      <c r="AR37" s="77" t="e">
        <f>HLOOKUP(R$4,'2020 Non-Cash Comp'!$6:$81,(3+$A38),FALSE)</f>
        <v>#N/A</v>
      </c>
      <c r="AS37" s="77" t="e">
        <f>HLOOKUP(S$4,'2020 Non-Cash Comp'!$6:$81,(3+$A38),FALSE)</f>
        <v>#N/A</v>
      </c>
      <c r="AT37" s="77" t="e">
        <f>HLOOKUP(T$4,'2020 Non-Cash Comp'!$6:$81,(3+$A38),FALSE)</f>
        <v>#N/A</v>
      </c>
      <c r="AU37" s="77" t="e">
        <f>HLOOKUP(U$4,'2020 Non-Cash Comp'!$6:$81,(3+$A38),FALSE)</f>
        <v>#N/A</v>
      </c>
      <c r="AV37" s="77" t="e">
        <f>HLOOKUP(V$4,'2020 Non-Cash Comp'!$6:$81,(3+$A38),FALSE)</f>
        <v>#N/A</v>
      </c>
      <c r="AW37" s="77" t="e">
        <f>HLOOKUP(W$4,'2020 Non-Cash Comp'!$6:$81,(3+$A38),FALSE)</f>
        <v>#N/A</v>
      </c>
      <c r="AX37" s="77" t="e">
        <f>HLOOKUP(X$4,'2020 Non-Cash Comp'!$6:$81,(3+$A38),FALSE)</f>
        <v>#N/A</v>
      </c>
      <c r="AY37" s="77" t="e">
        <f>HLOOKUP(Y$4,'2020 Non-Cash Comp'!$6:$81,(3+$A38),FALSE)</f>
        <v>#N/A</v>
      </c>
      <c r="AZ37" s="77" t="e">
        <f>HLOOKUP(Z$4,'2020 Non-Cash Comp'!$6:$81,(3+$A38),FALSE)</f>
        <v>#N/A</v>
      </c>
      <c r="BA37" s="77" t="e">
        <f>HLOOKUP(AA$4,'2020 Non-Cash Comp'!$6:$81,(3+$A38),FALSE)</f>
        <v>#N/A</v>
      </c>
      <c r="BB37" s="77" t="e">
        <f>HLOOKUP(AB$4,'2020 Non-Cash Comp'!$6:$81,(3+$A38),FALSE)</f>
        <v>#N/A</v>
      </c>
      <c r="BC37" s="77" t="e">
        <f>HLOOKUP(AC$4,'2020 Non-Cash Comp'!$6:$81,(3+$A38),FALSE)</f>
        <v>#N/A</v>
      </c>
      <c r="BD37" s="77" t="e">
        <f>HLOOKUP(AD$4,'2020 Non-Cash Comp'!$6:$81,(3+$A38),FALSE)</f>
        <v>#N/A</v>
      </c>
      <c r="BE37" s="77" t="e">
        <f>HLOOKUP(AE$4,'2020 Non-Cash Comp'!$6:$81,(3+$A38),FALSE)</f>
        <v>#N/A</v>
      </c>
      <c r="BF37" s="77" t="e">
        <f>HLOOKUP(AF$4,'2020 Non-Cash Comp'!$6:$81,(3+$A38),FALSE)</f>
        <v>#N/A</v>
      </c>
      <c r="BG37" s="77" t="e">
        <f>HLOOKUP(AG$4,'2020 Non-Cash Comp'!$6:$81,(3+$A38),FALSE)</f>
        <v>#N/A</v>
      </c>
      <c r="BJ37" s="77" t="e">
        <f>HLOOKUP(J$4,'2020 Non-Cash Comp'!$5:$81,(3+$A39),FALSE)</f>
        <v>#N/A</v>
      </c>
      <c r="BK37" s="77" t="e">
        <f>HLOOKUP(K$4,'2020 Non-Cash Comp'!$5:$81,(3+$A39),FALSE)</f>
        <v>#N/A</v>
      </c>
      <c r="BL37" s="77" t="e">
        <f>HLOOKUP(L$4,'2020 Non-Cash Comp'!$5:$81,(3+$A39),FALSE)</f>
        <v>#N/A</v>
      </c>
      <c r="BM37" s="77" t="e">
        <f>HLOOKUP(M$4,'2020 Non-Cash Comp'!$5:$81,(3+$A39),FALSE)</f>
        <v>#N/A</v>
      </c>
      <c r="BN37" s="77" t="e">
        <f>HLOOKUP(N$4,'2020 Non-Cash Comp'!$5:$81,(3+$A39),FALSE)</f>
        <v>#N/A</v>
      </c>
      <c r="BO37" s="77" t="e">
        <f>HLOOKUP(O$4,'2020 Non-Cash Comp'!$5:$81,(3+$A39),FALSE)</f>
        <v>#N/A</v>
      </c>
      <c r="BP37" s="77" t="e">
        <f>HLOOKUP(P$4,'2020 Non-Cash Comp'!$5:$81,(3+$A39),FALSE)</f>
        <v>#N/A</v>
      </c>
      <c r="BQ37" s="77" t="e">
        <f>HLOOKUP(Q$4,'2020 Non-Cash Comp'!$5:$81,(3+$A39),FALSE)</f>
        <v>#N/A</v>
      </c>
      <c r="BR37" s="77" t="e">
        <f>HLOOKUP(R$4,'2020 Non-Cash Comp'!$5:$81,(3+$A39),FALSE)</f>
        <v>#N/A</v>
      </c>
      <c r="BS37" s="77" t="e">
        <f>HLOOKUP(S$4,'2020 Non-Cash Comp'!$5:$81,(3+$A39),FALSE)</f>
        <v>#N/A</v>
      </c>
      <c r="BT37" s="77" t="e">
        <f>HLOOKUP(T$4,'2020 Non-Cash Comp'!$5:$81,(3+$A39),FALSE)</f>
        <v>#N/A</v>
      </c>
      <c r="BU37" s="77" t="e">
        <f>HLOOKUP(U$4,'2020 Non-Cash Comp'!$5:$81,(3+$A39),FALSE)</f>
        <v>#N/A</v>
      </c>
      <c r="BV37" s="77" t="e">
        <f>HLOOKUP(V$4,'2020 Non-Cash Comp'!$5:$81,(3+$A39),FALSE)</f>
        <v>#N/A</v>
      </c>
      <c r="BW37" s="77" t="e">
        <f>HLOOKUP(W$4,'2020 Non-Cash Comp'!$5:$81,(3+$A39),FALSE)</f>
        <v>#N/A</v>
      </c>
      <c r="BX37" s="77" t="e">
        <f>HLOOKUP(X$4,'2020 Non-Cash Comp'!$5:$81,(3+$A39),FALSE)</f>
        <v>#N/A</v>
      </c>
      <c r="BY37" s="77" t="e">
        <f>HLOOKUP(Y$4,'2020 Non-Cash Comp'!$5:$81,(3+$A39),FALSE)</f>
        <v>#N/A</v>
      </c>
      <c r="BZ37" s="77" t="e">
        <f>HLOOKUP(Z$4,'2020 Non-Cash Comp'!$5:$81,(3+$A39),FALSE)</f>
        <v>#N/A</v>
      </c>
      <c r="CA37" s="77" t="e">
        <f>HLOOKUP(AA$4,'2020 Non-Cash Comp'!$5:$81,(3+$A39),FALSE)</f>
        <v>#N/A</v>
      </c>
      <c r="CB37" s="77" t="e">
        <f>HLOOKUP(AB$4,'2020 Non-Cash Comp'!$5:$81,(3+$A39),FALSE)</f>
        <v>#N/A</v>
      </c>
      <c r="CC37" s="77" t="e">
        <f>HLOOKUP(AC$4,'2020 Non-Cash Comp'!$5:$81,(3+$A39),FALSE)</f>
        <v>#N/A</v>
      </c>
      <c r="CD37" s="77" t="e">
        <f>HLOOKUP(AD$4,'2020 Non-Cash Comp'!$5:$81,(3+$A39),FALSE)</f>
        <v>#N/A</v>
      </c>
      <c r="CE37" s="77" t="e">
        <f>HLOOKUP(AE$4,'2020 Non-Cash Comp'!$5:$81,(3+$A39),FALSE)</f>
        <v>#N/A</v>
      </c>
      <c r="CF37" s="77" t="e">
        <f>HLOOKUP(AF$4,'2020 Non-Cash Comp'!$5:$81,(3+$A39),FALSE)</f>
        <v>#N/A</v>
      </c>
      <c r="CG37" s="77" t="e">
        <f>HLOOKUP(AG$4,'2020 Non-Cash Comp'!$5:$81,(3+$A39),FALSE)</f>
        <v>#N/A</v>
      </c>
    </row>
    <row r="38" spans="1:85" x14ac:dyDescent="0.25">
      <c r="A38">
        <f t="shared" si="32"/>
        <v>32</v>
      </c>
      <c r="B38" s="74" t="str">
        <f>IF('2020 Non-Cash Comp'!B41&lt;&gt;0,'2020 Non-Cash Comp'!B41,"")</f>
        <v/>
      </c>
      <c r="C38" s="91" t="e">
        <f>SUMPRODUCT(($J$1:$AG$1&lt;=Input!$A$10)*J38:AG38)</f>
        <v>#N/A</v>
      </c>
      <c r="D38" s="91" t="e">
        <f>SUMPRODUCT(($AJ$1:$BG$1&lt;=Input!$A$10)*AJ38:BG38)</f>
        <v>#N/A</v>
      </c>
      <c r="E38" s="91" t="e">
        <f>SUMPRODUCT(($BJ$1:$CG$1&lt;=Input!$A$10)*BJ38:CG38)</f>
        <v>#N/A</v>
      </c>
      <c r="F38" s="91" t="e">
        <f t="shared" ref="F38:F64" si="33">(J38+K38+L38+M38+N38+O38+P38+Q38+R38+S38+T38+U38+V38+W38+X38+Y38+Z38+AA38+AB38+AC38+AD38+AE38+AF38+AG38)</f>
        <v>#N/A</v>
      </c>
      <c r="G38" s="91" t="e">
        <f t="shared" ref="G38:G64" si="34">(AJ38+AK38+AL38+AM38+AN38+AO38+AP38+AQ38+AR38+AS38+AT38+AU38+AV38+AW38+AX38+AY38+AZ38+BA38+BB38+BC38+BD38+BE38+BF38+BG38)</f>
        <v>#N/A</v>
      </c>
      <c r="H38" s="91" t="e">
        <f t="shared" ref="H38:H64" si="35">(BJ38+BK38+BL38+BM38+BN38+BO38+BP38+BQ38+BR38+BS38+BT38+BU38+BV38+BW38+BX38+BY38+BZ38+CA38+CB38+CC38+CD38+CE38+CF38+CG38)</f>
        <v>#N/A</v>
      </c>
      <c r="J38" s="77" t="e">
        <f>HLOOKUP(J$4,'2020 Non-Cash Comp'!$7:$81,(3+$A38),FALSE)</f>
        <v>#N/A</v>
      </c>
      <c r="K38" s="77" t="e">
        <f>HLOOKUP(K$4,'2020 Non-Cash Comp'!$7:$81,(3+$A38),FALSE)</f>
        <v>#N/A</v>
      </c>
      <c r="L38" s="77" t="e">
        <f>HLOOKUP(L$4,'2020 Non-Cash Comp'!$7:$81,(3+$A38),FALSE)</f>
        <v>#N/A</v>
      </c>
      <c r="M38" s="77" t="e">
        <f>HLOOKUP(M$4,'2020 Non-Cash Comp'!$7:$81,(3+$A38),FALSE)</f>
        <v>#N/A</v>
      </c>
      <c r="N38" s="77" t="e">
        <f>HLOOKUP(N$4,'2020 Non-Cash Comp'!$7:$81,(3+$A38),FALSE)</f>
        <v>#N/A</v>
      </c>
      <c r="O38" s="77" t="e">
        <f>HLOOKUP(O$4,'2020 Non-Cash Comp'!$7:$81,(3+$A38),FALSE)</f>
        <v>#N/A</v>
      </c>
      <c r="P38" s="77" t="e">
        <f>HLOOKUP(P$4,'2020 Non-Cash Comp'!$7:$81,(3+$A38),FALSE)</f>
        <v>#N/A</v>
      </c>
      <c r="Q38" s="77" t="e">
        <f>HLOOKUP(Q$4,'2020 Non-Cash Comp'!$7:$81,(3+$A38),FALSE)</f>
        <v>#N/A</v>
      </c>
      <c r="R38" s="77" t="e">
        <f>HLOOKUP(R$4,'2020 Non-Cash Comp'!$7:$81,(3+$A38),FALSE)</f>
        <v>#N/A</v>
      </c>
      <c r="S38" s="77" t="e">
        <f>HLOOKUP(S$4,'2020 Non-Cash Comp'!$7:$81,(3+$A38),FALSE)</f>
        <v>#N/A</v>
      </c>
      <c r="T38" s="77" t="e">
        <f>HLOOKUP(T$4,'2020 Non-Cash Comp'!$7:$81,(3+$A38),FALSE)</f>
        <v>#N/A</v>
      </c>
      <c r="U38" s="77" t="e">
        <f>HLOOKUP(U$4,'2020 Non-Cash Comp'!$7:$81,(3+$A38),FALSE)</f>
        <v>#N/A</v>
      </c>
      <c r="V38" s="77" t="e">
        <f>HLOOKUP(V$4,'2020 Non-Cash Comp'!$7:$81,(3+$A38),FALSE)</f>
        <v>#N/A</v>
      </c>
      <c r="W38" s="77" t="e">
        <f>HLOOKUP(W$4,'2020 Non-Cash Comp'!$7:$81,(3+$A38),FALSE)</f>
        <v>#N/A</v>
      </c>
      <c r="X38" s="77" t="e">
        <f>HLOOKUP(X$4,'2020 Non-Cash Comp'!$7:$81,(3+$A38),FALSE)</f>
        <v>#N/A</v>
      </c>
      <c r="Y38" s="77" t="e">
        <f>HLOOKUP(Y$4,'2020 Non-Cash Comp'!$7:$81,(3+$A38),FALSE)</f>
        <v>#N/A</v>
      </c>
      <c r="Z38" s="77" t="e">
        <f>HLOOKUP(Z$4,'2020 Non-Cash Comp'!$7:$81,(3+$A38),FALSE)</f>
        <v>#N/A</v>
      </c>
      <c r="AA38" s="77" t="e">
        <f>HLOOKUP(AA$4,'2020 Non-Cash Comp'!$7:$81,(3+$A38),FALSE)</f>
        <v>#N/A</v>
      </c>
      <c r="AB38" s="77" t="e">
        <f>HLOOKUP(AB$4,'2020 Non-Cash Comp'!$7:$81,(3+$A38),FALSE)</f>
        <v>#N/A</v>
      </c>
      <c r="AC38" s="77" t="e">
        <f>HLOOKUP(AC$4,'2020 Non-Cash Comp'!$7:$81,(3+$A38),FALSE)</f>
        <v>#N/A</v>
      </c>
      <c r="AD38" s="77" t="e">
        <f>HLOOKUP(AD$4,'2020 Non-Cash Comp'!$7:$81,(3+$A38),FALSE)</f>
        <v>#N/A</v>
      </c>
      <c r="AE38" s="77" t="e">
        <f>HLOOKUP(AE$4,'2020 Non-Cash Comp'!$7:$81,(3+$A38),FALSE)</f>
        <v>#N/A</v>
      </c>
      <c r="AF38" s="77" t="e">
        <f>HLOOKUP(AF$4,'2020 Non-Cash Comp'!$7:$81,(3+$A38),FALSE)</f>
        <v>#N/A</v>
      </c>
      <c r="AG38" s="77" t="e">
        <f>HLOOKUP(AG$4,'2020 Non-Cash Comp'!$7:$81,(3+$A38),FALSE)</f>
        <v>#N/A</v>
      </c>
      <c r="AJ38" s="77" t="e">
        <f>HLOOKUP(J$4,'2020 Non-Cash Comp'!$6:$81,(3+$A39),FALSE)</f>
        <v>#N/A</v>
      </c>
      <c r="AK38" s="77" t="e">
        <f>HLOOKUP(K$4,'2020 Non-Cash Comp'!$6:$81,(3+$A39),FALSE)</f>
        <v>#N/A</v>
      </c>
      <c r="AL38" s="77" t="e">
        <f>HLOOKUP(L$4,'2020 Non-Cash Comp'!$6:$81,(3+$A39),FALSE)</f>
        <v>#N/A</v>
      </c>
      <c r="AM38" s="77" t="e">
        <f>HLOOKUP(M$4,'2020 Non-Cash Comp'!$6:$81,(3+$A39),FALSE)</f>
        <v>#N/A</v>
      </c>
      <c r="AN38" s="77" t="e">
        <f>HLOOKUP(N$4,'2020 Non-Cash Comp'!$6:$81,(3+$A39),FALSE)</f>
        <v>#N/A</v>
      </c>
      <c r="AO38" s="77" t="e">
        <f>HLOOKUP(O$4,'2020 Non-Cash Comp'!$6:$81,(3+$A39),FALSE)</f>
        <v>#N/A</v>
      </c>
      <c r="AP38" s="77" t="e">
        <f>HLOOKUP(P$4,'2020 Non-Cash Comp'!$6:$81,(3+$A39),FALSE)</f>
        <v>#N/A</v>
      </c>
      <c r="AQ38" s="77" t="e">
        <f>HLOOKUP(Q$4,'2020 Non-Cash Comp'!$6:$81,(3+$A39),FALSE)</f>
        <v>#N/A</v>
      </c>
      <c r="AR38" s="77" t="e">
        <f>HLOOKUP(R$4,'2020 Non-Cash Comp'!$6:$81,(3+$A39),FALSE)</f>
        <v>#N/A</v>
      </c>
      <c r="AS38" s="77" t="e">
        <f>HLOOKUP(S$4,'2020 Non-Cash Comp'!$6:$81,(3+$A39),FALSE)</f>
        <v>#N/A</v>
      </c>
      <c r="AT38" s="77" t="e">
        <f>HLOOKUP(T$4,'2020 Non-Cash Comp'!$6:$81,(3+$A39),FALSE)</f>
        <v>#N/A</v>
      </c>
      <c r="AU38" s="77" t="e">
        <f>HLOOKUP(U$4,'2020 Non-Cash Comp'!$6:$81,(3+$A39),FALSE)</f>
        <v>#N/A</v>
      </c>
      <c r="AV38" s="77" t="e">
        <f>HLOOKUP(V$4,'2020 Non-Cash Comp'!$6:$81,(3+$A39),FALSE)</f>
        <v>#N/A</v>
      </c>
      <c r="AW38" s="77" t="e">
        <f>HLOOKUP(W$4,'2020 Non-Cash Comp'!$6:$81,(3+$A39),FALSE)</f>
        <v>#N/A</v>
      </c>
      <c r="AX38" s="77" t="e">
        <f>HLOOKUP(X$4,'2020 Non-Cash Comp'!$6:$81,(3+$A39),FALSE)</f>
        <v>#N/A</v>
      </c>
      <c r="AY38" s="77" t="e">
        <f>HLOOKUP(Y$4,'2020 Non-Cash Comp'!$6:$81,(3+$A39),FALSE)</f>
        <v>#N/A</v>
      </c>
      <c r="AZ38" s="77" t="e">
        <f>HLOOKUP(Z$4,'2020 Non-Cash Comp'!$6:$81,(3+$A39),FALSE)</f>
        <v>#N/A</v>
      </c>
      <c r="BA38" s="77" t="e">
        <f>HLOOKUP(AA$4,'2020 Non-Cash Comp'!$6:$81,(3+$A39),FALSE)</f>
        <v>#N/A</v>
      </c>
      <c r="BB38" s="77" t="e">
        <f>HLOOKUP(AB$4,'2020 Non-Cash Comp'!$6:$81,(3+$A39),FALSE)</f>
        <v>#N/A</v>
      </c>
      <c r="BC38" s="77" t="e">
        <f>HLOOKUP(AC$4,'2020 Non-Cash Comp'!$6:$81,(3+$A39),FALSE)</f>
        <v>#N/A</v>
      </c>
      <c r="BD38" s="77" t="e">
        <f>HLOOKUP(AD$4,'2020 Non-Cash Comp'!$6:$81,(3+$A39),FALSE)</f>
        <v>#N/A</v>
      </c>
      <c r="BE38" s="77" t="e">
        <f>HLOOKUP(AE$4,'2020 Non-Cash Comp'!$6:$81,(3+$A39),FALSE)</f>
        <v>#N/A</v>
      </c>
      <c r="BF38" s="77" t="e">
        <f>HLOOKUP(AF$4,'2020 Non-Cash Comp'!$6:$81,(3+$A39),FALSE)</f>
        <v>#N/A</v>
      </c>
      <c r="BG38" s="77" t="e">
        <f>HLOOKUP(AG$4,'2020 Non-Cash Comp'!$6:$81,(3+$A39),FALSE)</f>
        <v>#N/A</v>
      </c>
      <c r="BJ38" s="77" t="e">
        <f>HLOOKUP(J$4,'2020 Non-Cash Comp'!$5:$81,(3+$A40),FALSE)</f>
        <v>#N/A</v>
      </c>
      <c r="BK38" s="77" t="e">
        <f>HLOOKUP(K$4,'2020 Non-Cash Comp'!$5:$81,(3+$A40),FALSE)</f>
        <v>#N/A</v>
      </c>
      <c r="BL38" s="77" t="e">
        <f>HLOOKUP(L$4,'2020 Non-Cash Comp'!$5:$81,(3+$A40),FALSE)</f>
        <v>#N/A</v>
      </c>
      <c r="BM38" s="77" t="e">
        <f>HLOOKUP(M$4,'2020 Non-Cash Comp'!$5:$81,(3+$A40),FALSE)</f>
        <v>#N/A</v>
      </c>
      <c r="BN38" s="77" t="e">
        <f>HLOOKUP(N$4,'2020 Non-Cash Comp'!$5:$81,(3+$A40),FALSE)</f>
        <v>#N/A</v>
      </c>
      <c r="BO38" s="77" t="e">
        <f>HLOOKUP(O$4,'2020 Non-Cash Comp'!$5:$81,(3+$A40),FALSE)</f>
        <v>#N/A</v>
      </c>
      <c r="BP38" s="77" t="e">
        <f>HLOOKUP(P$4,'2020 Non-Cash Comp'!$5:$81,(3+$A40),FALSE)</f>
        <v>#N/A</v>
      </c>
      <c r="BQ38" s="77" t="e">
        <f>HLOOKUP(Q$4,'2020 Non-Cash Comp'!$5:$81,(3+$A40),FALSE)</f>
        <v>#N/A</v>
      </c>
      <c r="BR38" s="77" t="e">
        <f>HLOOKUP(R$4,'2020 Non-Cash Comp'!$5:$81,(3+$A40),FALSE)</f>
        <v>#N/A</v>
      </c>
      <c r="BS38" s="77" t="e">
        <f>HLOOKUP(S$4,'2020 Non-Cash Comp'!$5:$81,(3+$A40),FALSE)</f>
        <v>#N/A</v>
      </c>
      <c r="BT38" s="77" t="e">
        <f>HLOOKUP(T$4,'2020 Non-Cash Comp'!$5:$81,(3+$A40),FALSE)</f>
        <v>#N/A</v>
      </c>
      <c r="BU38" s="77" t="e">
        <f>HLOOKUP(U$4,'2020 Non-Cash Comp'!$5:$81,(3+$A40),FALSE)</f>
        <v>#N/A</v>
      </c>
      <c r="BV38" s="77" t="e">
        <f>HLOOKUP(V$4,'2020 Non-Cash Comp'!$5:$81,(3+$A40),FALSE)</f>
        <v>#N/A</v>
      </c>
      <c r="BW38" s="77" t="e">
        <f>HLOOKUP(W$4,'2020 Non-Cash Comp'!$5:$81,(3+$A40),FALSE)</f>
        <v>#N/A</v>
      </c>
      <c r="BX38" s="77" t="e">
        <f>HLOOKUP(X$4,'2020 Non-Cash Comp'!$5:$81,(3+$A40),FALSE)</f>
        <v>#N/A</v>
      </c>
      <c r="BY38" s="77" t="e">
        <f>HLOOKUP(Y$4,'2020 Non-Cash Comp'!$5:$81,(3+$A40),FALSE)</f>
        <v>#N/A</v>
      </c>
      <c r="BZ38" s="77" t="e">
        <f>HLOOKUP(Z$4,'2020 Non-Cash Comp'!$5:$81,(3+$A40),FALSE)</f>
        <v>#N/A</v>
      </c>
      <c r="CA38" s="77" t="e">
        <f>HLOOKUP(AA$4,'2020 Non-Cash Comp'!$5:$81,(3+$A40),FALSE)</f>
        <v>#N/A</v>
      </c>
      <c r="CB38" s="77" t="e">
        <f>HLOOKUP(AB$4,'2020 Non-Cash Comp'!$5:$81,(3+$A40),FALSE)</f>
        <v>#N/A</v>
      </c>
      <c r="CC38" s="77" t="e">
        <f>HLOOKUP(AC$4,'2020 Non-Cash Comp'!$5:$81,(3+$A40),FALSE)</f>
        <v>#N/A</v>
      </c>
      <c r="CD38" s="77" t="e">
        <f>HLOOKUP(AD$4,'2020 Non-Cash Comp'!$5:$81,(3+$A40),FALSE)</f>
        <v>#N/A</v>
      </c>
      <c r="CE38" s="77" t="e">
        <f>HLOOKUP(AE$4,'2020 Non-Cash Comp'!$5:$81,(3+$A40),FALSE)</f>
        <v>#N/A</v>
      </c>
      <c r="CF38" s="77" t="e">
        <f>HLOOKUP(AF$4,'2020 Non-Cash Comp'!$5:$81,(3+$A40),FALSE)</f>
        <v>#N/A</v>
      </c>
      <c r="CG38" s="77" t="e">
        <f>HLOOKUP(AG$4,'2020 Non-Cash Comp'!$5:$81,(3+$A40),FALSE)</f>
        <v>#N/A</v>
      </c>
    </row>
    <row r="39" spans="1:85" x14ac:dyDescent="0.25">
      <c r="A39">
        <f t="shared" si="32"/>
        <v>33</v>
      </c>
      <c r="B39" s="74" t="str">
        <f>IF('2020 Non-Cash Comp'!B42&lt;&gt;0,'2020 Non-Cash Comp'!B42,"")</f>
        <v/>
      </c>
      <c r="C39" s="91" t="e">
        <f>SUMPRODUCT(($J$1:$AG$1&lt;=Input!$A$10)*J39:AG39)</f>
        <v>#N/A</v>
      </c>
      <c r="D39" s="91" t="e">
        <f>SUMPRODUCT(($AJ$1:$BG$1&lt;=Input!$A$10)*AJ39:BG39)</f>
        <v>#N/A</v>
      </c>
      <c r="E39" s="91" t="e">
        <f>SUMPRODUCT(($BJ$1:$CG$1&lt;=Input!$A$10)*BJ39:CG39)</f>
        <v>#N/A</v>
      </c>
      <c r="F39" s="91" t="e">
        <f t="shared" si="33"/>
        <v>#N/A</v>
      </c>
      <c r="G39" s="91" t="e">
        <f t="shared" si="34"/>
        <v>#N/A</v>
      </c>
      <c r="H39" s="91" t="e">
        <f t="shared" si="35"/>
        <v>#N/A</v>
      </c>
      <c r="J39" s="77" t="e">
        <f>HLOOKUP(J$4,'2020 Non-Cash Comp'!$7:$81,(3+$A39),FALSE)</f>
        <v>#N/A</v>
      </c>
      <c r="K39" s="77" t="e">
        <f>HLOOKUP(K$4,'2020 Non-Cash Comp'!$7:$81,(3+$A39),FALSE)</f>
        <v>#N/A</v>
      </c>
      <c r="L39" s="77" t="e">
        <f>HLOOKUP(L$4,'2020 Non-Cash Comp'!$7:$81,(3+$A39),FALSE)</f>
        <v>#N/A</v>
      </c>
      <c r="M39" s="77" t="e">
        <f>HLOOKUP(M$4,'2020 Non-Cash Comp'!$7:$81,(3+$A39),FALSE)</f>
        <v>#N/A</v>
      </c>
      <c r="N39" s="77" t="e">
        <f>HLOOKUP(N$4,'2020 Non-Cash Comp'!$7:$81,(3+$A39),FALSE)</f>
        <v>#N/A</v>
      </c>
      <c r="O39" s="77" t="e">
        <f>HLOOKUP(O$4,'2020 Non-Cash Comp'!$7:$81,(3+$A39),FALSE)</f>
        <v>#N/A</v>
      </c>
      <c r="P39" s="77" t="e">
        <f>HLOOKUP(P$4,'2020 Non-Cash Comp'!$7:$81,(3+$A39),FALSE)</f>
        <v>#N/A</v>
      </c>
      <c r="Q39" s="77" t="e">
        <f>HLOOKUP(Q$4,'2020 Non-Cash Comp'!$7:$81,(3+$A39),FALSE)</f>
        <v>#N/A</v>
      </c>
      <c r="R39" s="77" t="e">
        <f>HLOOKUP(R$4,'2020 Non-Cash Comp'!$7:$81,(3+$A39),FALSE)</f>
        <v>#N/A</v>
      </c>
      <c r="S39" s="77" t="e">
        <f>HLOOKUP(S$4,'2020 Non-Cash Comp'!$7:$81,(3+$A39),FALSE)</f>
        <v>#N/A</v>
      </c>
      <c r="T39" s="77" t="e">
        <f>HLOOKUP(T$4,'2020 Non-Cash Comp'!$7:$81,(3+$A39),FALSE)</f>
        <v>#N/A</v>
      </c>
      <c r="U39" s="77" t="e">
        <f>HLOOKUP(U$4,'2020 Non-Cash Comp'!$7:$81,(3+$A39),FALSE)</f>
        <v>#N/A</v>
      </c>
      <c r="V39" s="77" t="e">
        <f>HLOOKUP(V$4,'2020 Non-Cash Comp'!$7:$81,(3+$A39),FALSE)</f>
        <v>#N/A</v>
      </c>
      <c r="W39" s="77" t="e">
        <f>HLOOKUP(W$4,'2020 Non-Cash Comp'!$7:$81,(3+$A39),FALSE)</f>
        <v>#N/A</v>
      </c>
      <c r="X39" s="77" t="e">
        <f>HLOOKUP(X$4,'2020 Non-Cash Comp'!$7:$81,(3+$A39),FALSE)</f>
        <v>#N/A</v>
      </c>
      <c r="Y39" s="77" t="e">
        <f>HLOOKUP(Y$4,'2020 Non-Cash Comp'!$7:$81,(3+$A39),FALSE)</f>
        <v>#N/A</v>
      </c>
      <c r="Z39" s="77" t="e">
        <f>HLOOKUP(Z$4,'2020 Non-Cash Comp'!$7:$81,(3+$A39),FALSE)</f>
        <v>#N/A</v>
      </c>
      <c r="AA39" s="77" t="e">
        <f>HLOOKUP(AA$4,'2020 Non-Cash Comp'!$7:$81,(3+$A39),FALSE)</f>
        <v>#N/A</v>
      </c>
      <c r="AB39" s="77" t="e">
        <f>HLOOKUP(AB$4,'2020 Non-Cash Comp'!$7:$81,(3+$A39),FALSE)</f>
        <v>#N/A</v>
      </c>
      <c r="AC39" s="77" t="e">
        <f>HLOOKUP(AC$4,'2020 Non-Cash Comp'!$7:$81,(3+$A39),FALSE)</f>
        <v>#N/A</v>
      </c>
      <c r="AD39" s="77" t="e">
        <f>HLOOKUP(AD$4,'2020 Non-Cash Comp'!$7:$81,(3+$A39),FALSE)</f>
        <v>#N/A</v>
      </c>
      <c r="AE39" s="77" t="e">
        <f>HLOOKUP(AE$4,'2020 Non-Cash Comp'!$7:$81,(3+$A39),FALSE)</f>
        <v>#N/A</v>
      </c>
      <c r="AF39" s="77" t="e">
        <f>HLOOKUP(AF$4,'2020 Non-Cash Comp'!$7:$81,(3+$A39),FALSE)</f>
        <v>#N/A</v>
      </c>
      <c r="AG39" s="77" t="e">
        <f>HLOOKUP(AG$4,'2020 Non-Cash Comp'!$7:$81,(3+$A39),FALSE)</f>
        <v>#N/A</v>
      </c>
      <c r="AJ39" s="77" t="e">
        <f>HLOOKUP(J$4,'2020 Non-Cash Comp'!$6:$81,(3+$A40),FALSE)</f>
        <v>#N/A</v>
      </c>
      <c r="AK39" s="77" t="e">
        <f>HLOOKUP(K$4,'2020 Non-Cash Comp'!$6:$81,(3+$A40),FALSE)</f>
        <v>#N/A</v>
      </c>
      <c r="AL39" s="77" t="e">
        <f>HLOOKUP(L$4,'2020 Non-Cash Comp'!$6:$81,(3+$A40),FALSE)</f>
        <v>#N/A</v>
      </c>
      <c r="AM39" s="77" t="e">
        <f>HLOOKUP(M$4,'2020 Non-Cash Comp'!$6:$81,(3+$A40),FALSE)</f>
        <v>#N/A</v>
      </c>
      <c r="AN39" s="77" t="e">
        <f>HLOOKUP(N$4,'2020 Non-Cash Comp'!$6:$81,(3+$A40),FALSE)</f>
        <v>#N/A</v>
      </c>
      <c r="AO39" s="77" t="e">
        <f>HLOOKUP(O$4,'2020 Non-Cash Comp'!$6:$81,(3+$A40),FALSE)</f>
        <v>#N/A</v>
      </c>
      <c r="AP39" s="77" t="e">
        <f>HLOOKUP(P$4,'2020 Non-Cash Comp'!$6:$81,(3+$A40),FALSE)</f>
        <v>#N/A</v>
      </c>
      <c r="AQ39" s="77" t="e">
        <f>HLOOKUP(Q$4,'2020 Non-Cash Comp'!$6:$81,(3+$A40),FALSE)</f>
        <v>#N/A</v>
      </c>
      <c r="AR39" s="77" t="e">
        <f>HLOOKUP(R$4,'2020 Non-Cash Comp'!$6:$81,(3+$A40),FALSE)</f>
        <v>#N/A</v>
      </c>
      <c r="AS39" s="77" t="e">
        <f>HLOOKUP(S$4,'2020 Non-Cash Comp'!$6:$81,(3+$A40),FALSE)</f>
        <v>#N/A</v>
      </c>
      <c r="AT39" s="77" t="e">
        <f>HLOOKUP(T$4,'2020 Non-Cash Comp'!$6:$81,(3+$A40),FALSE)</f>
        <v>#N/A</v>
      </c>
      <c r="AU39" s="77" t="e">
        <f>HLOOKUP(U$4,'2020 Non-Cash Comp'!$6:$81,(3+$A40),FALSE)</f>
        <v>#N/A</v>
      </c>
      <c r="AV39" s="77" t="e">
        <f>HLOOKUP(V$4,'2020 Non-Cash Comp'!$6:$81,(3+$A40),FALSE)</f>
        <v>#N/A</v>
      </c>
      <c r="AW39" s="77" t="e">
        <f>HLOOKUP(W$4,'2020 Non-Cash Comp'!$6:$81,(3+$A40),FALSE)</f>
        <v>#N/A</v>
      </c>
      <c r="AX39" s="77" t="e">
        <f>HLOOKUP(X$4,'2020 Non-Cash Comp'!$6:$81,(3+$A40),FALSE)</f>
        <v>#N/A</v>
      </c>
      <c r="AY39" s="77" t="e">
        <f>HLOOKUP(Y$4,'2020 Non-Cash Comp'!$6:$81,(3+$A40),FALSE)</f>
        <v>#N/A</v>
      </c>
      <c r="AZ39" s="77" t="e">
        <f>HLOOKUP(Z$4,'2020 Non-Cash Comp'!$6:$81,(3+$A40),FALSE)</f>
        <v>#N/A</v>
      </c>
      <c r="BA39" s="77" t="e">
        <f>HLOOKUP(AA$4,'2020 Non-Cash Comp'!$6:$81,(3+$A40),FALSE)</f>
        <v>#N/A</v>
      </c>
      <c r="BB39" s="77" t="e">
        <f>HLOOKUP(AB$4,'2020 Non-Cash Comp'!$6:$81,(3+$A40),FALSE)</f>
        <v>#N/A</v>
      </c>
      <c r="BC39" s="77" t="e">
        <f>HLOOKUP(AC$4,'2020 Non-Cash Comp'!$6:$81,(3+$A40),FALSE)</f>
        <v>#N/A</v>
      </c>
      <c r="BD39" s="77" t="e">
        <f>HLOOKUP(AD$4,'2020 Non-Cash Comp'!$6:$81,(3+$A40),FALSE)</f>
        <v>#N/A</v>
      </c>
      <c r="BE39" s="77" t="e">
        <f>HLOOKUP(AE$4,'2020 Non-Cash Comp'!$6:$81,(3+$A40),FALSE)</f>
        <v>#N/A</v>
      </c>
      <c r="BF39" s="77" t="e">
        <f>HLOOKUP(AF$4,'2020 Non-Cash Comp'!$6:$81,(3+$A40),FALSE)</f>
        <v>#N/A</v>
      </c>
      <c r="BG39" s="77" t="e">
        <f>HLOOKUP(AG$4,'2020 Non-Cash Comp'!$6:$81,(3+$A40),FALSE)</f>
        <v>#N/A</v>
      </c>
      <c r="BJ39" s="77" t="e">
        <f>HLOOKUP(J$4,'2020 Non-Cash Comp'!$5:$81,(3+$A41),FALSE)</f>
        <v>#N/A</v>
      </c>
      <c r="BK39" s="77" t="e">
        <f>HLOOKUP(K$4,'2020 Non-Cash Comp'!$5:$81,(3+$A41),FALSE)</f>
        <v>#N/A</v>
      </c>
      <c r="BL39" s="77" t="e">
        <f>HLOOKUP(L$4,'2020 Non-Cash Comp'!$5:$81,(3+$A41),FALSE)</f>
        <v>#N/A</v>
      </c>
      <c r="BM39" s="77" t="e">
        <f>HLOOKUP(M$4,'2020 Non-Cash Comp'!$5:$81,(3+$A41),FALSE)</f>
        <v>#N/A</v>
      </c>
      <c r="BN39" s="77" t="e">
        <f>HLOOKUP(N$4,'2020 Non-Cash Comp'!$5:$81,(3+$A41),FALSE)</f>
        <v>#N/A</v>
      </c>
      <c r="BO39" s="77" t="e">
        <f>HLOOKUP(O$4,'2020 Non-Cash Comp'!$5:$81,(3+$A41),FALSE)</f>
        <v>#N/A</v>
      </c>
      <c r="BP39" s="77" t="e">
        <f>HLOOKUP(P$4,'2020 Non-Cash Comp'!$5:$81,(3+$A41),FALSE)</f>
        <v>#N/A</v>
      </c>
      <c r="BQ39" s="77" t="e">
        <f>HLOOKUP(Q$4,'2020 Non-Cash Comp'!$5:$81,(3+$A41),FALSE)</f>
        <v>#N/A</v>
      </c>
      <c r="BR39" s="77" t="e">
        <f>HLOOKUP(R$4,'2020 Non-Cash Comp'!$5:$81,(3+$A41),FALSE)</f>
        <v>#N/A</v>
      </c>
      <c r="BS39" s="77" t="e">
        <f>HLOOKUP(S$4,'2020 Non-Cash Comp'!$5:$81,(3+$A41),FALSE)</f>
        <v>#N/A</v>
      </c>
      <c r="BT39" s="77" t="e">
        <f>HLOOKUP(T$4,'2020 Non-Cash Comp'!$5:$81,(3+$A41),FALSE)</f>
        <v>#N/A</v>
      </c>
      <c r="BU39" s="77" t="e">
        <f>HLOOKUP(U$4,'2020 Non-Cash Comp'!$5:$81,(3+$A41),FALSE)</f>
        <v>#N/A</v>
      </c>
      <c r="BV39" s="77" t="e">
        <f>HLOOKUP(V$4,'2020 Non-Cash Comp'!$5:$81,(3+$A41),FALSE)</f>
        <v>#N/A</v>
      </c>
      <c r="BW39" s="77" t="e">
        <f>HLOOKUP(W$4,'2020 Non-Cash Comp'!$5:$81,(3+$A41),FALSE)</f>
        <v>#N/A</v>
      </c>
      <c r="BX39" s="77" t="e">
        <f>HLOOKUP(X$4,'2020 Non-Cash Comp'!$5:$81,(3+$A41),FALSE)</f>
        <v>#N/A</v>
      </c>
      <c r="BY39" s="77" t="e">
        <f>HLOOKUP(Y$4,'2020 Non-Cash Comp'!$5:$81,(3+$A41),FALSE)</f>
        <v>#N/A</v>
      </c>
      <c r="BZ39" s="77" t="e">
        <f>HLOOKUP(Z$4,'2020 Non-Cash Comp'!$5:$81,(3+$A41),FALSE)</f>
        <v>#N/A</v>
      </c>
      <c r="CA39" s="77" t="e">
        <f>HLOOKUP(AA$4,'2020 Non-Cash Comp'!$5:$81,(3+$A41),FALSE)</f>
        <v>#N/A</v>
      </c>
      <c r="CB39" s="77" t="e">
        <f>HLOOKUP(AB$4,'2020 Non-Cash Comp'!$5:$81,(3+$A41),FALSE)</f>
        <v>#N/A</v>
      </c>
      <c r="CC39" s="77" t="e">
        <f>HLOOKUP(AC$4,'2020 Non-Cash Comp'!$5:$81,(3+$A41),FALSE)</f>
        <v>#N/A</v>
      </c>
      <c r="CD39" s="77" t="e">
        <f>HLOOKUP(AD$4,'2020 Non-Cash Comp'!$5:$81,(3+$A41),FALSE)</f>
        <v>#N/A</v>
      </c>
      <c r="CE39" s="77" t="e">
        <f>HLOOKUP(AE$4,'2020 Non-Cash Comp'!$5:$81,(3+$A41),FALSE)</f>
        <v>#N/A</v>
      </c>
      <c r="CF39" s="77" t="e">
        <f>HLOOKUP(AF$4,'2020 Non-Cash Comp'!$5:$81,(3+$A41),FALSE)</f>
        <v>#N/A</v>
      </c>
      <c r="CG39" s="77" t="e">
        <f>HLOOKUP(AG$4,'2020 Non-Cash Comp'!$5:$81,(3+$A41),FALSE)</f>
        <v>#N/A</v>
      </c>
    </row>
    <row r="40" spans="1:85" x14ac:dyDescent="0.25">
      <c r="A40">
        <f t="shared" si="32"/>
        <v>34</v>
      </c>
      <c r="B40" s="74" t="str">
        <f>IF('2020 Non-Cash Comp'!B43&lt;&gt;0,'2020 Non-Cash Comp'!B43,"")</f>
        <v/>
      </c>
      <c r="C40" s="91" t="e">
        <f>SUMPRODUCT(($J$1:$AG$1&lt;=Input!$A$10)*J40:AG40)</f>
        <v>#N/A</v>
      </c>
      <c r="D40" s="91" t="e">
        <f>SUMPRODUCT(($AJ$1:$BG$1&lt;=Input!$A$10)*AJ40:BG40)</f>
        <v>#N/A</v>
      </c>
      <c r="E40" s="91" t="e">
        <f>SUMPRODUCT(($BJ$1:$CG$1&lt;=Input!$A$10)*BJ40:CG40)</f>
        <v>#N/A</v>
      </c>
      <c r="F40" s="91" t="e">
        <f t="shared" si="33"/>
        <v>#N/A</v>
      </c>
      <c r="G40" s="91" t="e">
        <f t="shared" si="34"/>
        <v>#N/A</v>
      </c>
      <c r="H40" s="91" t="e">
        <f t="shared" si="35"/>
        <v>#N/A</v>
      </c>
      <c r="J40" s="77" t="e">
        <f>HLOOKUP(J$4,'2020 Non-Cash Comp'!$7:$81,(3+$A40),FALSE)</f>
        <v>#N/A</v>
      </c>
      <c r="K40" s="77" t="e">
        <f>HLOOKUP(K$4,'2020 Non-Cash Comp'!$7:$81,(3+$A40),FALSE)</f>
        <v>#N/A</v>
      </c>
      <c r="L40" s="77" t="e">
        <f>HLOOKUP(L$4,'2020 Non-Cash Comp'!$7:$81,(3+$A40),FALSE)</f>
        <v>#N/A</v>
      </c>
      <c r="M40" s="77" t="e">
        <f>HLOOKUP(M$4,'2020 Non-Cash Comp'!$7:$81,(3+$A40),FALSE)</f>
        <v>#N/A</v>
      </c>
      <c r="N40" s="77" t="e">
        <f>HLOOKUP(N$4,'2020 Non-Cash Comp'!$7:$81,(3+$A40),FALSE)</f>
        <v>#N/A</v>
      </c>
      <c r="O40" s="77" t="e">
        <f>HLOOKUP(O$4,'2020 Non-Cash Comp'!$7:$81,(3+$A40),FALSE)</f>
        <v>#N/A</v>
      </c>
      <c r="P40" s="77" t="e">
        <f>HLOOKUP(P$4,'2020 Non-Cash Comp'!$7:$81,(3+$A40),FALSE)</f>
        <v>#N/A</v>
      </c>
      <c r="Q40" s="77" t="e">
        <f>HLOOKUP(Q$4,'2020 Non-Cash Comp'!$7:$81,(3+$A40),FALSE)</f>
        <v>#N/A</v>
      </c>
      <c r="R40" s="77" t="e">
        <f>HLOOKUP(R$4,'2020 Non-Cash Comp'!$7:$81,(3+$A40),FALSE)</f>
        <v>#N/A</v>
      </c>
      <c r="S40" s="77" t="e">
        <f>HLOOKUP(S$4,'2020 Non-Cash Comp'!$7:$81,(3+$A40),FALSE)</f>
        <v>#N/A</v>
      </c>
      <c r="T40" s="77" t="e">
        <f>HLOOKUP(T$4,'2020 Non-Cash Comp'!$7:$81,(3+$A40),FALSE)</f>
        <v>#N/A</v>
      </c>
      <c r="U40" s="77" t="e">
        <f>HLOOKUP(U$4,'2020 Non-Cash Comp'!$7:$81,(3+$A40),FALSE)</f>
        <v>#N/A</v>
      </c>
      <c r="V40" s="77" t="e">
        <f>HLOOKUP(V$4,'2020 Non-Cash Comp'!$7:$81,(3+$A40),FALSE)</f>
        <v>#N/A</v>
      </c>
      <c r="W40" s="77" t="e">
        <f>HLOOKUP(W$4,'2020 Non-Cash Comp'!$7:$81,(3+$A40),FALSE)</f>
        <v>#N/A</v>
      </c>
      <c r="X40" s="77" t="e">
        <f>HLOOKUP(X$4,'2020 Non-Cash Comp'!$7:$81,(3+$A40),FALSE)</f>
        <v>#N/A</v>
      </c>
      <c r="Y40" s="77" t="e">
        <f>HLOOKUP(Y$4,'2020 Non-Cash Comp'!$7:$81,(3+$A40),FALSE)</f>
        <v>#N/A</v>
      </c>
      <c r="Z40" s="77" t="e">
        <f>HLOOKUP(Z$4,'2020 Non-Cash Comp'!$7:$81,(3+$A40),FALSE)</f>
        <v>#N/A</v>
      </c>
      <c r="AA40" s="77" t="e">
        <f>HLOOKUP(AA$4,'2020 Non-Cash Comp'!$7:$81,(3+$A40),FALSE)</f>
        <v>#N/A</v>
      </c>
      <c r="AB40" s="77" t="e">
        <f>HLOOKUP(AB$4,'2020 Non-Cash Comp'!$7:$81,(3+$A40),FALSE)</f>
        <v>#N/A</v>
      </c>
      <c r="AC40" s="77" t="e">
        <f>HLOOKUP(AC$4,'2020 Non-Cash Comp'!$7:$81,(3+$A40),FALSE)</f>
        <v>#N/A</v>
      </c>
      <c r="AD40" s="77" t="e">
        <f>HLOOKUP(AD$4,'2020 Non-Cash Comp'!$7:$81,(3+$A40),FALSE)</f>
        <v>#N/A</v>
      </c>
      <c r="AE40" s="77" t="e">
        <f>HLOOKUP(AE$4,'2020 Non-Cash Comp'!$7:$81,(3+$A40),FALSE)</f>
        <v>#N/A</v>
      </c>
      <c r="AF40" s="77" t="e">
        <f>HLOOKUP(AF$4,'2020 Non-Cash Comp'!$7:$81,(3+$A40),FALSE)</f>
        <v>#N/A</v>
      </c>
      <c r="AG40" s="77" t="e">
        <f>HLOOKUP(AG$4,'2020 Non-Cash Comp'!$7:$81,(3+$A40),FALSE)</f>
        <v>#N/A</v>
      </c>
      <c r="AJ40" s="77" t="e">
        <f>HLOOKUP(J$4,'2020 Non-Cash Comp'!$6:$81,(3+$A41),FALSE)</f>
        <v>#N/A</v>
      </c>
      <c r="AK40" s="77" t="e">
        <f>HLOOKUP(K$4,'2020 Non-Cash Comp'!$6:$81,(3+$A41),FALSE)</f>
        <v>#N/A</v>
      </c>
      <c r="AL40" s="77" t="e">
        <f>HLOOKUP(L$4,'2020 Non-Cash Comp'!$6:$81,(3+$A41),FALSE)</f>
        <v>#N/A</v>
      </c>
      <c r="AM40" s="77" t="e">
        <f>HLOOKUP(M$4,'2020 Non-Cash Comp'!$6:$81,(3+$A41),FALSE)</f>
        <v>#N/A</v>
      </c>
      <c r="AN40" s="77" t="e">
        <f>HLOOKUP(N$4,'2020 Non-Cash Comp'!$6:$81,(3+$A41),FALSE)</f>
        <v>#N/A</v>
      </c>
      <c r="AO40" s="77" t="e">
        <f>HLOOKUP(O$4,'2020 Non-Cash Comp'!$6:$81,(3+$A41),FALSE)</f>
        <v>#N/A</v>
      </c>
      <c r="AP40" s="77" t="e">
        <f>HLOOKUP(P$4,'2020 Non-Cash Comp'!$6:$81,(3+$A41),FALSE)</f>
        <v>#N/A</v>
      </c>
      <c r="AQ40" s="77" t="e">
        <f>HLOOKUP(Q$4,'2020 Non-Cash Comp'!$6:$81,(3+$A41),FALSE)</f>
        <v>#N/A</v>
      </c>
      <c r="AR40" s="77" t="e">
        <f>HLOOKUP(R$4,'2020 Non-Cash Comp'!$6:$81,(3+$A41),FALSE)</f>
        <v>#N/A</v>
      </c>
      <c r="AS40" s="77" t="e">
        <f>HLOOKUP(S$4,'2020 Non-Cash Comp'!$6:$81,(3+$A41),FALSE)</f>
        <v>#N/A</v>
      </c>
      <c r="AT40" s="77" t="e">
        <f>HLOOKUP(T$4,'2020 Non-Cash Comp'!$6:$81,(3+$A41),FALSE)</f>
        <v>#N/A</v>
      </c>
      <c r="AU40" s="77" t="e">
        <f>HLOOKUP(U$4,'2020 Non-Cash Comp'!$6:$81,(3+$A41),FALSE)</f>
        <v>#N/A</v>
      </c>
      <c r="AV40" s="77" t="e">
        <f>HLOOKUP(V$4,'2020 Non-Cash Comp'!$6:$81,(3+$A41),FALSE)</f>
        <v>#N/A</v>
      </c>
      <c r="AW40" s="77" t="e">
        <f>HLOOKUP(W$4,'2020 Non-Cash Comp'!$6:$81,(3+$A41),FALSE)</f>
        <v>#N/A</v>
      </c>
      <c r="AX40" s="77" t="e">
        <f>HLOOKUP(X$4,'2020 Non-Cash Comp'!$6:$81,(3+$A41),FALSE)</f>
        <v>#N/A</v>
      </c>
      <c r="AY40" s="77" t="e">
        <f>HLOOKUP(Y$4,'2020 Non-Cash Comp'!$6:$81,(3+$A41),FALSE)</f>
        <v>#N/A</v>
      </c>
      <c r="AZ40" s="77" t="e">
        <f>HLOOKUP(Z$4,'2020 Non-Cash Comp'!$6:$81,(3+$A41),FALSE)</f>
        <v>#N/A</v>
      </c>
      <c r="BA40" s="77" t="e">
        <f>HLOOKUP(AA$4,'2020 Non-Cash Comp'!$6:$81,(3+$A41),FALSE)</f>
        <v>#N/A</v>
      </c>
      <c r="BB40" s="77" t="e">
        <f>HLOOKUP(AB$4,'2020 Non-Cash Comp'!$6:$81,(3+$A41),FALSE)</f>
        <v>#N/A</v>
      </c>
      <c r="BC40" s="77" t="e">
        <f>HLOOKUP(AC$4,'2020 Non-Cash Comp'!$6:$81,(3+$A41),FALSE)</f>
        <v>#N/A</v>
      </c>
      <c r="BD40" s="77" t="e">
        <f>HLOOKUP(AD$4,'2020 Non-Cash Comp'!$6:$81,(3+$A41),FALSE)</f>
        <v>#N/A</v>
      </c>
      <c r="BE40" s="77" t="e">
        <f>HLOOKUP(AE$4,'2020 Non-Cash Comp'!$6:$81,(3+$A41),FALSE)</f>
        <v>#N/A</v>
      </c>
      <c r="BF40" s="77" t="e">
        <f>HLOOKUP(AF$4,'2020 Non-Cash Comp'!$6:$81,(3+$A41),FALSE)</f>
        <v>#N/A</v>
      </c>
      <c r="BG40" s="77" t="e">
        <f>HLOOKUP(AG$4,'2020 Non-Cash Comp'!$6:$81,(3+$A41),FALSE)</f>
        <v>#N/A</v>
      </c>
      <c r="BJ40" s="77" t="e">
        <f>HLOOKUP(J$4,'2020 Non-Cash Comp'!$5:$81,(3+$A42),FALSE)</f>
        <v>#N/A</v>
      </c>
      <c r="BK40" s="77" t="e">
        <f>HLOOKUP(K$4,'2020 Non-Cash Comp'!$5:$81,(3+$A42),FALSE)</f>
        <v>#N/A</v>
      </c>
      <c r="BL40" s="77" t="e">
        <f>HLOOKUP(L$4,'2020 Non-Cash Comp'!$5:$81,(3+$A42),FALSE)</f>
        <v>#N/A</v>
      </c>
      <c r="BM40" s="77" t="e">
        <f>HLOOKUP(M$4,'2020 Non-Cash Comp'!$5:$81,(3+$A42),FALSE)</f>
        <v>#N/A</v>
      </c>
      <c r="BN40" s="77" t="e">
        <f>HLOOKUP(N$4,'2020 Non-Cash Comp'!$5:$81,(3+$A42),FALSE)</f>
        <v>#N/A</v>
      </c>
      <c r="BO40" s="77" t="e">
        <f>HLOOKUP(O$4,'2020 Non-Cash Comp'!$5:$81,(3+$A42),FALSE)</f>
        <v>#N/A</v>
      </c>
      <c r="BP40" s="77" t="e">
        <f>HLOOKUP(P$4,'2020 Non-Cash Comp'!$5:$81,(3+$A42),FALSE)</f>
        <v>#N/A</v>
      </c>
      <c r="BQ40" s="77" t="e">
        <f>HLOOKUP(Q$4,'2020 Non-Cash Comp'!$5:$81,(3+$A42),FALSE)</f>
        <v>#N/A</v>
      </c>
      <c r="BR40" s="77" t="e">
        <f>HLOOKUP(R$4,'2020 Non-Cash Comp'!$5:$81,(3+$A42),FALSE)</f>
        <v>#N/A</v>
      </c>
      <c r="BS40" s="77" t="e">
        <f>HLOOKUP(S$4,'2020 Non-Cash Comp'!$5:$81,(3+$A42),FALSE)</f>
        <v>#N/A</v>
      </c>
      <c r="BT40" s="77" t="e">
        <f>HLOOKUP(T$4,'2020 Non-Cash Comp'!$5:$81,(3+$A42),FALSE)</f>
        <v>#N/A</v>
      </c>
      <c r="BU40" s="77" t="e">
        <f>HLOOKUP(U$4,'2020 Non-Cash Comp'!$5:$81,(3+$A42),FALSE)</f>
        <v>#N/A</v>
      </c>
      <c r="BV40" s="77" t="e">
        <f>HLOOKUP(V$4,'2020 Non-Cash Comp'!$5:$81,(3+$A42),FALSE)</f>
        <v>#N/A</v>
      </c>
      <c r="BW40" s="77" t="e">
        <f>HLOOKUP(W$4,'2020 Non-Cash Comp'!$5:$81,(3+$A42),FALSE)</f>
        <v>#N/A</v>
      </c>
      <c r="BX40" s="77" t="e">
        <f>HLOOKUP(X$4,'2020 Non-Cash Comp'!$5:$81,(3+$A42),FALSE)</f>
        <v>#N/A</v>
      </c>
      <c r="BY40" s="77" t="e">
        <f>HLOOKUP(Y$4,'2020 Non-Cash Comp'!$5:$81,(3+$A42),FALSE)</f>
        <v>#N/A</v>
      </c>
      <c r="BZ40" s="77" t="e">
        <f>HLOOKUP(Z$4,'2020 Non-Cash Comp'!$5:$81,(3+$A42),FALSE)</f>
        <v>#N/A</v>
      </c>
      <c r="CA40" s="77" t="e">
        <f>HLOOKUP(AA$4,'2020 Non-Cash Comp'!$5:$81,(3+$A42),FALSE)</f>
        <v>#N/A</v>
      </c>
      <c r="CB40" s="77" t="e">
        <f>HLOOKUP(AB$4,'2020 Non-Cash Comp'!$5:$81,(3+$A42),FALSE)</f>
        <v>#N/A</v>
      </c>
      <c r="CC40" s="77" t="e">
        <f>HLOOKUP(AC$4,'2020 Non-Cash Comp'!$5:$81,(3+$A42),FALSE)</f>
        <v>#N/A</v>
      </c>
      <c r="CD40" s="77" t="e">
        <f>HLOOKUP(AD$4,'2020 Non-Cash Comp'!$5:$81,(3+$A42),FALSE)</f>
        <v>#N/A</v>
      </c>
      <c r="CE40" s="77" t="e">
        <f>HLOOKUP(AE$4,'2020 Non-Cash Comp'!$5:$81,(3+$A42),FALSE)</f>
        <v>#N/A</v>
      </c>
      <c r="CF40" s="77" t="e">
        <f>HLOOKUP(AF$4,'2020 Non-Cash Comp'!$5:$81,(3+$A42),FALSE)</f>
        <v>#N/A</v>
      </c>
      <c r="CG40" s="77" t="e">
        <f>HLOOKUP(AG$4,'2020 Non-Cash Comp'!$5:$81,(3+$A42),FALSE)</f>
        <v>#N/A</v>
      </c>
    </row>
    <row r="41" spans="1:85" x14ac:dyDescent="0.25">
      <c r="A41">
        <f t="shared" si="32"/>
        <v>35</v>
      </c>
      <c r="B41" s="74" t="str">
        <f>IF('2020 Non-Cash Comp'!B44&lt;&gt;0,'2020 Non-Cash Comp'!B44,"")</f>
        <v/>
      </c>
      <c r="C41" s="91" t="e">
        <f>SUMPRODUCT(($J$1:$AG$1&lt;=Input!$A$10)*J41:AG41)</f>
        <v>#N/A</v>
      </c>
      <c r="D41" s="91" t="e">
        <f>SUMPRODUCT(($AJ$1:$BG$1&lt;=Input!$A$10)*AJ41:BG41)</f>
        <v>#N/A</v>
      </c>
      <c r="E41" s="91" t="e">
        <f>SUMPRODUCT(($BJ$1:$CG$1&lt;=Input!$A$10)*BJ41:CG41)</f>
        <v>#N/A</v>
      </c>
      <c r="F41" s="91" t="e">
        <f t="shared" si="33"/>
        <v>#N/A</v>
      </c>
      <c r="G41" s="91" t="e">
        <f t="shared" si="34"/>
        <v>#N/A</v>
      </c>
      <c r="H41" s="91" t="e">
        <f t="shared" si="35"/>
        <v>#N/A</v>
      </c>
      <c r="J41" s="77" t="e">
        <f>HLOOKUP(J$4,'2020 Non-Cash Comp'!$7:$81,(3+$A41),FALSE)</f>
        <v>#N/A</v>
      </c>
      <c r="K41" s="77" t="e">
        <f>HLOOKUP(K$4,'2020 Non-Cash Comp'!$7:$81,(3+$A41),FALSE)</f>
        <v>#N/A</v>
      </c>
      <c r="L41" s="77" t="e">
        <f>HLOOKUP(L$4,'2020 Non-Cash Comp'!$7:$81,(3+$A41),FALSE)</f>
        <v>#N/A</v>
      </c>
      <c r="M41" s="77" t="e">
        <f>HLOOKUP(M$4,'2020 Non-Cash Comp'!$7:$81,(3+$A41),FALSE)</f>
        <v>#N/A</v>
      </c>
      <c r="N41" s="77" t="e">
        <f>HLOOKUP(N$4,'2020 Non-Cash Comp'!$7:$81,(3+$A41),FALSE)</f>
        <v>#N/A</v>
      </c>
      <c r="O41" s="77" t="e">
        <f>HLOOKUP(O$4,'2020 Non-Cash Comp'!$7:$81,(3+$A41),FALSE)</f>
        <v>#N/A</v>
      </c>
      <c r="P41" s="77" t="e">
        <f>HLOOKUP(P$4,'2020 Non-Cash Comp'!$7:$81,(3+$A41),FALSE)</f>
        <v>#N/A</v>
      </c>
      <c r="Q41" s="77" t="e">
        <f>HLOOKUP(Q$4,'2020 Non-Cash Comp'!$7:$81,(3+$A41),FALSE)</f>
        <v>#N/A</v>
      </c>
      <c r="R41" s="77" t="e">
        <f>HLOOKUP(R$4,'2020 Non-Cash Comp'!$7:$81,(3+$A41),FALSE)</f>
        <v>#N/A</v>
      </c>
      <c r="S41" s="77" t="e">
        <f>HLOOKUP(S$4,'2020 Non-Cash Comp'!$7:$81,(3+$A41),FALSE)</f>
        <v>#N/A</v>
      </c>
      <c r="T41" s="77" t="e">
        <f>HLOOKUP(T$4,'2020 Non-Cash Comp'!$7:$81,(3+$A41),FALSE)</f>
        <v>#N/A</v>
      </c>
      <c r="U41" s="77" t="e">
        <f>HLOOKUP(U$4,'2020 Non-Cash Comp'!$7:$81,(3+$A41),FALSE)</f>
        <v>#N/A</v>
      </c>
      <c r="V41" s="77" t="e">
        <f>HLOOKUP(V$4,'2020 Non-Cash Comp'!$7:$81,(3+$A41),FALSE)</f>
        <v>#N/A</v>
      </c>
      <c r="W41" s="77" t="e">
        <f>HLOOKUP(W$4,'2020 Non-Cash Comp'!$7:$81,(3+$A41),FALSE)</f>
        <v>#N/A</v>
      </c>
      <c r="X41" s="77" t="e">
        <f>HLOOKUP(X$4,'2020 Non-Cash Comp'!$7:$81,(3+$A41),FALSE)</f>
        <v>#N/A</v>
      </c>
      <c r="Y41" s="77" t="e">
        <f>HLOOKUP(Y$4,'2020 Non-Cash Comp'!$7:$81,(3+$A41),FALSE)</f>
        <v>#N/A</v>
      </c>
      <c r="Z41" s="77" t="e">
        <f>HLOOKUP(Z$4,'2020 Non-Cash Comp'!$7:$81,(3+$A41),FALSE)</f>
        <v>#N/A</v>
      </c>
      <c r="AA41" s="77" t="e">
        <f>HLOOKUP(AA$4,'2020 Non-Cash Comp'!$7:$81,(3+$A41),FALSE)</f>
        <v>#N/A</v>
      </c>
      <c r="AB41" s="77" t="e">
        <f>HLOOKUP(AB$4,'2020 Non-Cash Comp'!$7:$81,(3+$A41),FALSE)</f>
        <v>#N/A</v>
      </c>
      <c r="AC41" s="77" t="e">
        <f>HLOOKUP(AC$4,'2020 Non-Cash Comp'!$7:$81,(3+$A41),FALSE)</f>
        <v>#N/A</v>
      </c>
      <c r="AD41" s="77" t="e">
        <f>HLOOKUP(AD$4,'2020 Non-Cash Comp'!$7:$81,(3+$A41),FALSE)</f>
        <v>#N/A</v>
      </c>
      <c r="AE41" s="77" t="e">
        <f>HLOOKUP(AE$4,'2020 Non-Cash Comp'!$7:$81,(3+$A41),FALSE)</f>
        <v>#N/A</v>
      </c>
      <c r="AF41" s="77" t="e">
        <f>HLOOKUP(AF$4,'2020 Non-Cash Comp'!$7:$81,(3+$A41),FALSE)</f>
        <v>#N/A</v>
      </c>
      <c r="AG41" s="77" t="e">
        <f>HLOOKUP(AG$4,'2020 Non-Cash Comp'!$7:$81,(3+$A41),FALSE)</f>
        <v>#N/A</v>
      </c>
      <c r="AJ41" s="77" t="e">
        <f>HLOOKUP(J$4,'2020 Non-Cash Comp'!$6:$81,(3+$A42),FALSE)</f>
        <v>#N/A</v>
      </c>
      <c r="AK41" s="77" t="e">
        <f>HLOOKUP(K$4,'2020 Non-Cash Comp'!$6:$81,(3+$A42),FALSE)</f>
        <v>#N/A</v>
      </c>
      <c r="AL41" s="77" t="e">
        <f>HLOOKUP(L$4,'2020 Non-Cash Comp'!$6:$81,(3+$A42),FALSE)</f>
        <v>#N/A</v>
      </c>
      <c r="AM41" s="77" t="e">
        <f>HLOOKUP(M$4,'2020 Non-Cash Comp'!$6:$81,(3+$A42),FALSE)</f>
        <v>#N/A</v>
      </c>
      <c r="AN41" s="77" t="e">
        <f>HLOOKUP(N$4,'2020 Non-Cash Comp'!$6:$81,(3+$A42),FALSE)</f>
        <v>#N/A</v>
      </c>
      <c r="AO41" s="77" t="e">
        <f>HLOOKUP(O$4,'2020 Non-Cash Comp'!$6:$81,(3+$A42),FALSE)</f>
        <v>#N/A</v>
      </c>
      <c r="AP41" s="77" t="e">
        <f>HLOOKUP(P$4,'2020 Non-Cash Comp'!$6:$81,(3+$A42),FALSE)</f>
        <v>#N/A</v>
      </c>
      <c r="AQ41" s="77" t="e">
        <f>HLOOKUP(Q$4,'2020 Non-Cash Comp'!$6:$81,(3+$A42),FALSE)</f>
        <v>#N/A</v>
      </c>
      <c r="AR41" s="77" t="e">
        <f>HLOOKUP(R$4,'2020 Non-Cash Comp'!$6:$81,(3+$A42),FALSE)</f>
        <v>#N/A</v>
      </c>
      <c r="AS41" s="77" t="e">
        <f>HLOOKUP(S$4,'2020 Non-Cash Comp'!$6:$81,(3+$A42),FALSE)</f>
        <v>#N/A</v>
      </c>
      <c r="AT41" s="77" t="e">
        <f>HLOOKUP(T$4,'2020 Non-Cash Comp'!$6:$81,(3+$A42),FALSE)</f>
        <v>#N/A</v>
      </c>
      <c r="AU41" s="77" t="e">
        <f>HLOOKUP(U$4,'2020 Non-Cash Comp'!$6:$81,(3+$A42),FALSE)</f>
        <v>#N/A</v>
      </c>
      <c r="AV41" s="77" t="e">
        <f>HLOOKUP(V$4,'2020 Non-Cash Comp'!$6:$81,(3+$A42),FALSE)</f>
        <v>#N/A</v>
      </c>
      <c r="AW41" s="77" t="e">
        <f>HLOOKUP(W$4,'2020 Non-Cash Comp'!$6:$81,(3+$A42),FALSE)</f>
        <v>#N/A</v>
      </c>
      <c r="AX41" s="77" t="e">
        <f>HLOOKUP(X$4,'2020 Non-Cash Comp'!$6:$81,(3+$A42),FALSE)</f>
        <v>#N/A</v>
      </c>
      <c r="AY41" s="77" t="e">
        <f>HLOOKUP(Y$4,'2020 Non-Cash Comp'!$6:$81,(3+$A42),FALSE)</f>
        <v>#N/A</v>
      </c>
      <c r="AZ41" s="77" t="e">
        <f>HLOOKUP(Z$4,'2020 Non-Cash Comp'!$6:$81,(3+$A42),FALSE)</f>
        <v>#N/A</v>
      </c>
      <c r="BA41" s="77" t="e">
        <f>HLOOKUP(AA$4,'2020 Non-Cash Comp'!$6:$81,(3+$A42),FALSE)</f>
        <v>#N/A</v>
      </c>
      <c r="BB41" s="77" t="e">
        <f>HLOOKUP(AB$4,'2020 Non-Cash Comp'!$6:$81,(3+$A42),FALSE)</f>
        <v>#N/A</v>
      </c>
      <c r="BC41" s="77" t="e">
        <f>HLOOKUP(AC$4,'2020 Non-Cash Comp'!$6:$81,(3+$A42),FALSE)</f>
        <v>#N/A</v>
      </c>
      <c r="BD41" s="77" t="e">
        <f>HLOOKUP(AD$4,'2020 Non-Cash Comp'!$6:$81,(3+$A42),FALSE)</f>
        <v>#N/A</v>
      </c>
      <c r="BE41" s="77" t="e">
        <f>HLOOKUP(AE$4,'2020 Non-Cash Comp'!$6:$81,(3+$A42),FALSE)</f>
        <v>#N/A</v>
      </c>
      <c r="BF41" s="77" t="e">
        <f>HLOOKUP(AF$4,'2020 Non-Cash Comp'!$6:$81,(3+$A42),FALSE)</f>
        <v>#N/A</v>
      </c>
      <c r="BG41" s="77" t="e">
        <f>HLOOKUP(AG$4,'2020 Non-Cash Comp'!$6:$81,(3+$A42),FALSE)</f>
        <v>#N/A</v>
      </c>
      <c r="BJ41" s="77" t="e">
        <f>HLOOKUP(J$4,'2020 Non-Cash Comp'!$5:$81,(3+$A43),FALSE)</f>
        <v>#N/A</v>
      </c>
      <c r="BK41" s="77" t="e">
        <f>HLOOKUP(K$4,'2020 Non-Cash Comp'!$5:$81,(3+$A43),FALSE)</f>
        <v>#N/A</v>
      </c>
      <c r="BL41" s="77" t="e">
        <f>HLOOKUP(L$4,'2020 Non-Cash Comp'!$5:$81,(3+$A43),FALSE)</f>
        <v>#N/A</v>
      </c>
      <c r="BM41" s="77" t="e">
        <f>HLOOKUP(M$4,'2020 Non-Cash Comp'!$5:$81,(3+$A43),FALSE)</f>
        <v>#N/A</v>
      </c>
      <c r="BN41" s="77" t="e">
        <f>HLOOKUP(N$4,'2020 Non-Cash Comp'!$5:$81,(3+$A43),FALSE)</f>
        <v>#N/A</v>
      </c>
      <c r="BO41" s="77" t="e">
        <f>HLOOKUP(O$4,'2020 Non-Cash Comp'!$5:$81,(3+$A43),FALSE)</f>
        <v>#N/A</v>
      </c>
      <c r="BP41" s="77" t="e">
        <f>HLOOKUP(P$4,'2020 Non-Cash Comp'!$5:$81,(3+$A43),FALSE)</f>
        <v>#N/A</v>
      </c>
      <c r="BQ41" s="77" t="e">
        <f>HLOOKUP(Q$4,'2020 Non-Cash Comp'!$5:$81,(3+$A43),FALSE)</f>
        <v>#N/A</v>
      </c>
      <c r="BR41" s="77" t="e">
        <f>HLOOKUP(R$4,'2020 Non-Cash Comp'!$5:$81,(3+$A43),FALSE)</f>
        <v>#N/A</v>
      </c>
      <c r="BS41" s="77" t="e">
        <f>HLOOKUP(S$4,'2020 Non-Cash Comp'!$5:$81,(3+$A43),FALSE)</f>
        <v>#N/A</v>
      </c>
      <c r="BT41" s="77" t="e">
        <f>HLOOKUP(T$4,'2020 Non-Cash Comp'!$5:$81,(3+$A43),FALSE)</f>
        <v>#N/A</v>
      </c>
      <c r="BU41" s="77" t="e">
        <f>HLOOKUP(U$4,'2020 Non-Cash Comp'!$5:$81,(3+$A43),FALSE)</f>
        <v>#N/A</v>
      </c>
      <c r="BV41" s="77" t="e">
        <f>HLOOKUP(V$4,'2020 Non-Cash Comp'!$5:$81,(3+$A43),FALSE)</f>
        <v>#N/A</v>
      </c>
      <c r="BW41" s="77" t="e">
        <f>HLOOKUP(W$4,'2020 Non-Cash Comp'!$5:$81,(3+$A43),FALSE)</f>
        <v>#N/A</v>
      </c>
      <c r="BX41" s="77" t="e">
        <f>HLOOKUP(X$4,'2020 Non-Cash Comp'!$5:$81,(3+$A43),FALSE)</f>
        <v>#N/A</v>
      </c>
      <c r="BY41" s="77" t="e">
        <f>HLOOKUP(Y$4,'2020 Non-Cash Comp'!$5:$81,(3+$A43),FALSE)</f>
        <v>#N/A</v>
      </c>
      <c r="BZ41" s="77" t="e">
        <f>HLOOKUP(Z$4,'2020 Non-Cash Comp'!$5:$81,(3+$A43),FALSE)</f>
        <v>#N/A</v>
      </c>
      <c r="CA41" s="77" t="e">
        <f>HLOOKUP(AA$4,'2020 Non-Cash Comp'!$5:$81,(3+$A43),FALSE)</f>
        <v>#N/A</v>
      </c>
      <c r="CB41" s="77" t="e">
        <f>HLOOKUP(AB$4,'2020 Non-Cash Comp'!$5:$81,(3+$A43),FALSE)</f>
        <v>#N/A</v>
      </c>
      <c r="CC41" s="77" t="e">
        <f>HLOOKUP(AC$4,'2020 Non-Cash Comp'!$5:$81,(3+$A43),FALSE)</f>
        <v>#N/A</v>
      </c>
      <c r="CD41" s="77" t="e">
        <f>HLOOKUP(AD$4,'2020 Non-Cash Comp'!$5:$81,(3+$A43),FALSE)</f>
        <v>#N/A</v>
      </c>
      <c r="CE41" s="77" t="e">
        <f>HLOOKUP(AE$4,'2020 Non-Cash Comp'!$5:$81,(3+$A43),FALSE)</f>
        <v>#N/A</v>
      </c>
      <c r="CF41" s="77" t="e">
        <f>HLOOKUP(AF$4,'2020 Non-Cash Comp'!$5:$81,(3+$A43),FALSE)</f>
        <v>#N/A</v>
      </c>
      <c r="CG41" s="77" t="e">
        <f>HLOOKUP(AG$4,'2020 Non-Cash Comp'!$5:$81,(3+$A43),FALSE)</f>
        <v>#N/A</v>
      </c>
    </row>
    <row r="42" spans="1:85" x14ac:dyDescent="0.25">
      <c r="A42">
        <f t="shared" si="32"/>
        <v>36</v>
      </c>
      <c r="B42" s="74" t="str">
        <f>IF('2020 Non-Cash Comp'!B45&lt;&gt;0,'2020 Non-Cash Comp'!B45,"")</f>
        <v/>
      </c>
      <c r="C42" s="91" t="e">
        <f>SUMPRODUCT(($J$1:$AG$1&lt;=Input!$A$10)*J42:AG42)</f>
        <v>#N/A</v>
      </c>
      <c r="D42" s="91" t="e">
        <f>SUMPRODUCT(($AJ$1:$BG$1&lt;=Input!$A$10)*AJ42:BG42)</f>
        <v>#N/A</v>
      </c>
      <c r="E42" s="91" t="e">
        <f>SUMPRODUCT(($BJ$1:$CG$1&lt;=Input!$A$10)*BJ42:CG42)</f>
        <v>#N/A</v>
      </c>
      <c r="F42" s="91" t="e">
        <f t="shared" si="33"/>
        <v>#N/A</v>
      </c>
      <c r="G42" s="91" t="e">
        <f t="shared" si="34"/>
        <v>#N/A</v>
      </c>
      <c r="H42" s="91" t="e">
        <f t="shared" si="35"/>
        <v>#N/A</v>
      </c>
      <c r="J42" s="77" t="e">
        <f>HLOOKUP(J$4,'2020 Non-Cash Comp'!$7:$81,(3+$A42),FALSE)</f>
        <v>#N/A</v>
      </c>
      <c r="K42" s="77" t="e">
        <f>HLOOKUP(K$4,'2020 Non-Cash Comp'!$7:$81,(3+$A42),FALSE)</f>
        <v>#N/A</v>
      </c>
      <c r="L42" s="77" t="e">
        <f>HLOOKUP(L$4,'2020 Non-Cash Comp'!$7:$81,(3+$A42),FALSE)</f>
        <v>#N/A</v>
      </c>
      <c r="M42" s="77" t="e">
        <f>HLOOKUP(M$4,'2020 Non-Cash Comp'!$7:$81,(3+$A42),FALSE)</f>
        <v>#N/A</v>
      </c>
      <c r="N42" s="77" t="e">
        <f>HLOOKUP(N$4,'2020 Non-Cash Comp'!$7:$81,(3+$A42),FALSE)</f>
        <v>#N/A</v>
      </c>
      <c r="O42" s="77" t="e">
        <f>HLOOKUP(O$4,'2020 Non-Cash Comp'!$7:$81,(3+$A42),FALSE)</f>
        <v>#N/A</v>
      </c>
      <c r="P42" s="77" t="e">
        <f>HLOOKUP(P$4,'2020 Non-Cash Comp'!$7:$81,(3+$A42),FALSE)</f>
        <v>#N/A</v>
      </c>
      <c r="Q42" s="77" t="e">
        <f>HLOOKUP(Q$4,'2020 Non-Cash Comp'!$7:$81,(3+$A42),FALSE)</f>
        <v>#N/A</v>
      </c>
      <c r="R42" s="77" t="e">
        <f>HLOOKUP(R$4,'2020 Non-Cash Comp'!$7:$81,(3+$A42),FALSE)</f>
        <v>#N/A</v>
      </c>
      <c r="S42" s="77" t="e">
        <f>HLOOKUP(S$4,'2020 Non-Cash Comp'!$7:$81,(3+$A42),FALSE)</f>
        <v>#N/A</v>
      </c>
      <c r="T42" s="77" t="e">
        <f>HLOOKUP(T$4,'2020 Non-Cash Comp'!$7:$81,(3+$A42),FALSE)</f>
        <v>#N/A</v>
      </c>
      <c r="U42" s="77" t="e">
        <f>HLOOKUP(U$4,'2020 Non-Cash Comp'!$7:$81,(3+$A42),FALSE)</f>
        <v>#N/A</v>
      </c>
      <c r="V42" s="77" t="e">
        <f>HLOOKUP(V$4,'2020 Non-Cash Comp'!$7:$81,(3+$A42),FALSE)</f>
        <v>#N/A</v>
      </c>
      <c r="W42" s="77" t="e">
        <f>HLOOKUP(W$4,'2020 Non-Cash Comp'!$7:$81,(3+$A42),FALSE)</f>
        <v>#N/A</v>
      </c>
      <c r="X42" s="77" t="e">
        <f>HLOOKUP(X$4,'2020 Non-Cash Comp'!$7:$81,(3+$A42),FALSE)</f>
        <v>#N/A</v>
      </c>
      <c r="Y42" s="77" t="e">
        <f>HLOOKUP(Y$4,'2020 Non-Cash Comp'!$7:$81,(3+$A42),FALSE)</f>
        <v>#N/A</v>
      </c>
      <c r="Z42" s="77" t="e">
        <f>HLOOKUP(Z$4,'2020 Non-Cash Comp'!$7:$81,(3+$A42),FALSE)</f>
        <v>#N/A</v>
      </c>
      <c r="AA42" s="77" t="e">
        <f>HLOOKUP(AA$4,'2020 Non-Cash Comp'!$7:$81,(3+$A42),FALSE)</f>
        <v>#N/A</v>
      </c>
      <c r="AB42" s="77" t="e">
        <f>HLOOKUP(AB$4,'2020 Non-Cash Comp'!$7:$81,(3+$A42),FALSE)</f>
        <v>#N/A</v>
      </c>
      <c r="AC42" s="77" t="e">
        <f>HLOOKUP(AC$4,'2020 Non-Cash Comp'!$7:$81,(3+$A42),FALSE)</f>
        <v>#N/A</v>
      </c>
      <c r="AD42" s="77" t="e">
        <f>HLOOKUP(AD$4,'2020 Non-Cash Comp'!$7:$81,(3+$A42),FALSE)</f>
        <v>#N/A</v>
      </c>
      <c r="AE42" s="77" t="e">
        <f>HLOOKUP(AE$4,'2020 Non-Cash Comp'!$7:$81,(3+$A42),FALSE)</f>
        <v>#N/A</v>
      </c>
      <c r="AF42" s="77" t="e">
        <f>HLOOKUP(AF$4,'2020 Non-Cash Comp'!$7:$81,(3+$A42),FALSE)</f>
        <v>#N/A</v>
      </c>
      <c r="AG42" s="77" t="e">
        <f>HLOOKUP(AG$4,'2020 Non-Cash Comp'!$7:$81,(3+$A42),FALSE)</f>
        <v>#N/A</v>
      </c>
      <c r="AJ42" s="77" t="e">
        <f>HLOOKUP(J$4,'2020 Non-Cash Comp'!$6:$81,(3+$A43),FALSE)</f>
        <v>#N/A</v>
      </c>
      <c r="AK42" s="77" t="e">
        <f>HLOOKUP(K$4,'2020 Non-Cash Comp'!$6:$81,(3+$A43),FALSE)</f>
        <v>#N/A</v>
      </c>
      <c r="AL42" s="77" t="e">
        <f>HLOOKUP(L$4,'2020 Non-Cash Comp'!$6:$81,(3+$A43),FALSE)</f>
        <v>#N/A</v>
      </c>
      <c r="AM42" s="77" t="e">
        <f>HLOOKUP(M$4,'2020 Non-Cash Comp'!$6:$81,(3+$A43),FALSE)</f>
        <v>#N/A</v>
      </c>
      <c r="AN42" s="77" t="e">
        <f>HLOOKUP(N$4,'2020 Non-Cash Comp'!$6:$81,(3+$A43),FALSE)</f>
        <v>#N/A</v>
      </c>
      <c r="AO42" s="77" t="e">
        <f>HLOOKUP(O$4,'2020 Non-Cash Comp'!$6:$81,(3+$A43),FALSE)</f>
        <v>#N/A</v>
      </c>
      <c r="AP42" s="77" t="e">
        <f>HLOOKUP(P$4,'2020 Non-Cash Comp'!$6:$81,(3+$A43),FALSE)</f>
        <v>#N/A</v>
      </c>
      <c r="AQ42" s="77" t="e">
        <f>HLOOKUP(Q$4,'2020 Non-Cash Comp'!$6:$81,(3+$A43),FALSE)</f>
        <v>#N/A</v>
      </c>
      <c r="AR42" s="77" t="e">
        <f>HLOOKUP(R$4,'2020 Non-Cash Comp'!$6:$81,(3+$A43),FALSE)</f>
        <v>#N/A</v>
      </c>
      <c r="AS42" s="77" t="e">
        <f>HLOOKUP(S$4,'2020 Non-Cash Comp'!$6:$81,(3+$A43),FALSE)</f>
        <v>#N/A</v>
      </c>
      <c r="AT42" s="77" t="e">
        <f>HLOOKUP(T$4,'2020 Non-Cash Comp'!$6:$81,(3+$A43),FALSE)</f>
        <v>#N/A</v>
      </c>
      <c r="AU42" s="77" t="e">
        <f>HLOOKUP(U$4,'2020 Non-Cash Comp'!$6:$81,(3+$A43),FALSE)</f>
        <v>#N/A</v>
      </c>
      <c r="AV42" s="77" t="e">
        <f>HLOOKUP(V$4,'2020 Non-Cash Comp'!$6:$81,(3+$A43),FALSE)</f>
        <v>#N/A</v>
      </c>
      <c r="AW42" s="77" t="e">
        <f>HLOOKUP(W$4,'2020 Non-Cash Comp'!$6:$81,(3+$A43),FALSE)</f>
        <v>#N/A</v>
      </c>
      <c r="AX42" s="77" t="e">
        <f>HLOOKUP(X$4,'2020 Non-Cash Comp'!$6:$81,(3+$A43),FALSE)</f>
        <v>#N/A</v>
      </c>
      <c r="AY42" s="77" t="e">
        <f>HLOOKUP(Y$4,'2020 Non-Cash Comp'!$6:$81,(3+$A43),FALSE)</f>
        <v>#N/A</v>
      </c>
      <c r="AZ42" s="77" t="e">
        <f>HLOOKUP(Z$4,'2020 Non-Cash Comp'!$6:$81,(3+$A43),FALSE)</f>
        <v>#N/A</v>
      </c>
      <c r="BA42" s="77" t="e">
        <f>HLOOKUP(AA$4,'2020 Non-Cash Comp'!$6:$81,(3+$A43),FALSE)</f>
        <v>#N/A</v>
      </c>
      <c r="BB42" s="77" t="e">
        <f>HLOOKUP(AB$4,'2020 Non-Cash Comp'!$6:$81,(3+$A43),FALSE)</f>
        <v>#N/A</v>
      </c>
      <c r="BC42" s="77" t="e">
        <f>HLOOKUP(AC$4,'2020 Non-Cash Comp'!$6:$81,(3+$A43),FALSE)</f>
        <v>#N/A</v>
      </c>
      <c r="BD42" s="77" t="e">
        <f>HLOOKUP(AD$4,'2020 Non-Cash Comp'!$6:$81,(3+$A43),FALSE)</f>
        <v>#N/A</v>
      </c>
      <c r="BE42" s="77" t="e">
        <f>HLOOKUP(AE$4,'2020 Non-Cash Comp'!$6:$81,(3+$A43),FALSE)</f>
        <v>#N/A</v>
      </c>
      <c r="BF42" s="77" t="e">
        <f>HLOOKUP(AF$4,'2020 Non-Cash Comp'!$6:$81,(3+$A43),FALSE)</f>
        <v>#N/A</v>
      </c>
      <c r="BG42" s="77" t="e">
        <f>HLOOKUP(AG$4,'2020 Non-Cash Comp'!$6:$81,(3+$A43),FALSE)</f>
        <v>#N/A</v>
      </c>
      <c r="BJ42" s="77" t="e">
        <f>HLOOKUP(J$4,'2020 Non-Cash Comp'!$5:$81,(3+$A44),FALSE)</f>
        <v>#N/A</v>
      </c>
      <c r="BK42" s="77" t="e">
        <f>HLOOKUP(K$4,'2020 Non-Cash Comp'!$5:$81,(3+$A44),FALSE)</f>
        <v>#N/A</v>
      </c>
      <c r="BL42" s="77" t="e">
        <f>HLOOKUP(L$4,'2020 Non-Cash Comp'!$5:$81,(3+$A44),FALSE)</f>
        <v>#N/A</v>
      </c>
      <c r="BM42" s="77" t="e">
        <f>HLOOKUP(M$4,'2020 Non-Cash Comp'!$5:$81,(3+$A44),FALSE)</f>
        <v>#N/A</v>
      </c>
      <c r="BN42" s="77" t="e">
        <f>HLOOKUP(N$4,'2020 Non-Cash Comp'!$5:$81,(3+$A44),FALSE)</f>
        <v>#N/A</v>
      </c>
      <c r="BO42" s="77" t="e">
        <f>HLOOKUP(O$4,'2020 Non-Cash Comp'!$5:$81,(3+$A44),FALSE)</f>
        <v>#N/A</v>
      </c>
      <c r="BP42" s="77" t="e">
        <f>HLOOKUP(P$4,'2020 Non-Cash Comp'!$5:$81,(3+$A44),FALSE)</f>
        <v>#N/A</v>
      </c>
      <c r="BQ42" s="77" t="e">
        <f>HLOOKUP(Q$4,'2020 Non-Cash Comp'!$5:$81,(3+$A44),FALSE)</f>
        <v>#N/A</v>
      </c>
      <c r="BR42" s="77" t="e">
        <f>HLOOKUP(R$4,'2020 Non-Cash Comp'!$5:$81,(3+$A44),FALSE)</f>
        <v>#N/A</v>
      </c>
      <c r="BS42" s="77" t="e">
        <f>HLOOKUP(S$4,'2020 Non-Cash Comp'!$5:$81,(3+$A44),FALSE)</f>
        <v>#N/A</v>
      </c>
      <c r="BT42" s="77" t="e">
        <f>HLOOKUP(T$4,'2020 Non-Cash Comp'!$5:$81,(3+$A44),FALSE)</f>
        <v>#N/A</v>
      </c>
      <c r="BU42" s="77" t="e">
        <f>HLOOKUP(U$4,'2020 Non-Cash Comp'!$5:$81,(3+$A44),FALSE)</f>
        <v>#N/A</v>
      </c>
      <c r="BV42" s="77" t="e">
        <f>HLOOKUP(V$4,'2020 Non-Cash Comp'!$5:$81,(3+$A44),FALSE)</f>
        <v>#N/A</v>
      </c>
      <c r="BW42" s="77" t="e">
        <f>HLOOKUP(W$4,'2020 Non-Cash Comp'!$5:$81,(3+$A44),FALSE)</f>
        <v>#N/A</v>
      </c>
      <c r="BX42" s="77" t="e">
        <f>HLOOKUP(X$4,'2020 Non-Cash Comp'!$5:$81,(3+$A44),FALSE)</f>
        <v>#N/A</v>
      </c>
      <c r="BY42" s="77" t="e">
        <f>HLOOKUP(Y$4,'2020 Non-Cash Comp'!$5:$81,(3+$A44),FALSE)</f>
        <v>#N/A</v>
      </c>
      <c r="BZ42" s="77" t="e">
        <f>HLOOKUP(Z$4,'2020 Non-Cash Comp'!$5:$81,(3+$A44),FALSE)</f>
        <v>#N/A</v>
      </c>
      <c r="CA42" s="77" t="e">
        <f>HLOOKUP(AA$4,'2020 Non-Cash Comp'!$5:$81,(3+$A44),FALSE)</f>
        <v>#N/A</v>
      </c>
      <c r="CB42" s="77" t="e">
        <f>HLOOKUP(AB$4,'2020 Non-Cash Comp'!$5:$81,(3+$A44),FALSE)</f>
        <v>#N/A</v>
      </c>
      <c r="CC42" s="77" t="e">
        <f>HLOOKUP(AC$4,'2020 Non-Cash Comp'!$5:$81,(3+$A44),FALSE)</f>
        <v>#N/A</v>
      </c>
      <c r="CD42" s="77" t="e">
        <f>HLOOKUP(AD$4,'2020 Non-Cash Comp'!$5:$81,(3+$A44),FALSE)</f>
        <v>#N/A</v>
      </c>
      <c r="CE42" s="77" t="e">
        <f>HLOOKUP(AE$4,'2020 Non-Cash Comp'!$5:$81,(3+$A44),FALSE)</f>
        <v>#N/A</v>
      </c>
      <c r="CF42" s="77" t="e">
        <f>HLOOKUP(AF$4,'2020 Non-Cash Comp'!$5:$81,(3+$A44),FALSE)</f>
        <v>#N/A</v>
      </c>
      <c r="CG42" s="77" t="e">
        <f>HLOOKUP(AG$4,'2020 Non-Cash Comp'!$5:$81,(3+$A44),FALSE)</f>
        <v>#N/A</v>
      </c>
    </row>
    <row r="43" spans="1:85" x14ac:dyDescent="0.25">
      <c r="A43">
        <f t="shared" si="32"/>
        <v>37</v>
      </c>
      <c r="B43" s="74" t="str">
        <f>IF('2020 Non-Cash Comp'!B46&lt;&gt;0,'2020 Non-Cash Comp'!B46,"")</f>
        <v/>
      </c>
      <c r="C43" s="91" t="e">
        <f>SUMPRODUCT(($J$1:$AG$1&lt;=Input!$A$10)*J43:AG43)</f>
        <v>#N/A</v>
      </c>
      <c r="D43" s="91" t="e">
        <f>SUMPRODUCT(($AJ$1:$BG$1&lt;=Input!$A$10)*AJ43:BG43)</f>
        <v>#N/A</v>
      </c>
      <c r="E43" s="91" t="e">
        <f>SUMPRODUCT(($BJ$1:$CG$1&lt;=Input!$A$10)*BJ43:CG43)</f>
        <v>#N/A</v>
      </c>
      <c r="F43" s="91" t="e">
        <f t="shared" si="33"/>
        <v>#N/A</v>
      </c>
      <c r="G43" s="91" t="e">
        <f t="shared" si="34"/>
        <v>#N/A</v>
      </c>
      <c r="H43" s="91" t="e">
        <f t="shared" si="35"/>
        <v>#N/A</v>
      </c>
      <c r="J43" s="77" t="e">
        <f>HLOOKUP(J$4,'2020 Non-Cash Comp'!$7:$81,(3+$A43),FALSE)</f>
        <v>#N/A</v>
      </c>
      <c r="K43" s="77" t="e">
        <f>HLOOKUP(K$4,'2020 Non-Cash Comp'!$7:$81,(3+$A43),FALSE)</f>
        <v>#N/A</v>
      </c>
      <c r="L43" s="77" t="e">
        <f>HLOOKUP(L$4,'2020 Non-Cash Comp'!$7:$81,(3+$A43),FALSE)</f>
        <v>#N/A</v>
      </c>
      <c r="M43" s="77" t="e">
        <f>HLOOKUP(M$4,'2020 Non-Cash Comp'!$7:$81,(3+$A43),FALSE)</f>
        <v>#N/A</v>
      </c>
      <c r="N43" s="77" t="e">
        <f>HLOOKUP(N$4,'2020 Non-Cash Comp'!$7:$81,(3+$A43),FALSE)</f>
        <v>#N/A</v>
      </c>
      <c r="O43" s="77" t="e">
        <f>HLOOKUP(O$4,'2020 Non-Cash Comp'!$7:$81,(3+$A43),FALSE)</f>
        <v>#N/A</v>
      </c>
      <c r="P43" s="77" t="e">
        <f>HLOOKUP(P$4,'2020 Non-Cash Comp'!$7:$81,(3+$A43),FALSE)</f>
        <v>#N/A</v>
      </c>
      <c r="Q43" s="77" t="e">
        <f>HLOOKUP(Q$4,'2020 Non-Cash Comp'!$7:$81,(3+$A43),FALSE)</f>
        <v>#N/A</v>
      </c>
      <c r="R43" s="77" t="e">
        <f>HLOOKUP(R$4,'2020 Non-Cash Comp'!$7:$81,(3+$A43),FALSE)</f>
        <v>#N/A</v>
      </c>
      <c r="S43" s="77" t="e">
        <f>HLOOKUP(S$4,'2020 Non-Cash Comp'!$7:$81,(3+$A43),FALSE)</f>
        <v>#N/A</v>
      </c>
      <c r="T43" s="77" t="e">
        <f>HLOOKUP(T$4,'2020 Non-Cash Comp'!$7:$81,(3+$A43),FALSE)</f>
        <v>#N/A</v>
      </c>
      <c r="U43" s="77" t="e">
        <f>HLOOKUP(U$4,'2020 Non-Cash Comp'!$7:$81,(3+$A43),FALSE)</f>
        <v>#N/A</v>
      </c>
      <c r="V43" s="77" t="e">
        <f>HLOOKUP(V$4,'2020 Non-Cash Comp'!$7:$81,(3+$A43),FALSE)</f>
        <v>#N/A</v>
      </c>
      <c r="W43" s="77" t="e">
        <f>HLOOKUP(W$4,'2020 Non-Cash Comp'!$7:$81,(3+$A43),FALSE)</f>
        <v>#N/A</v>
      </c>
      <c r="X43" s="77" t="e">
        <f>HLOOKUP(X$4,'2020 Non-Cash Comp'!$7:$81,(3+$A43),FALSE)</f>
        <v>#N/A</v>
      </c>
      <c r="Y43" s="77" t="e">
        <f>HLOOKUP(Y$4,'2020 Non-Cash Comp'!$7:$81,(3+$A43),FALSE)</f>
        <v>#N/A</v>
      </c>
      <c r="Z43" s="77" t="e">
        <f>HLOOKUP(Z$4,'2020 Non-Cash Comp'!$7:$81,(3+$A43),FALSE)</f>
        <v>#N/A</v>
      </c>
      <c r="AA43" s="77" t="e">
        <f>HLOOKUP(AA$4,'2020 Non-Cash Comp'!$7:$81,(3+$A43),FALSE)</f>
        <v>#N/A</v>
      </c>
      <c r="AB43" s="77" t="e">
        <f>HLOOKUP(AB$4,'2020 Non-Cash Comp'!$7:$81,(3+$A43),FALSE)</f>
        <v>#N/A</v>
      </c>
      <c r="AC43" s="77" t="e">
        <f>HLOOKUP(AC$4,'2020 Non-Cash Comp'!$7:$81,(3+$A43),FALSE)</f>
        <v>#N/A</v>
      </c>
      <c r="AD43" s="77" t="e">
        <f>HLOOKUP(AD$4,'2020 Non-Cash Comp'!$7:$81,(3+$A43),FALSE)</f>
        <v>#N/A</v>
      </c>
      <c r="AE43" s="77" t="e">
        <f>HLOOKUP(AE$4,'2020 Non-Cash Comp'!$7:$81,(3+$A43),FALSE)</f>
        <v>#N/A</v>
      </c>
      <c r="AF43" s="77" t="e">
        <f>HLOOKUP(AF$4,'2020 Non-Cash Comp'!$7:$81,(3+$A43),FALSE)</f>
        <v>#N/A</v>
      </c>
      <c r="AG43" s="77" t="e">
        <f>HLOOKUP(AG$4,'2020 Non-Cash Comp'!$7:$81,(3+$A43),FALSE)</f>
        <v>#N/A</v>
      </c>
      <c r="AJ43" s="77" t="e">
        <f>HLOOKUP(J$4,'2020 Non-Cash Comp'!$6:$81,(3+$A44),FALSE)</f>
        <v>#N/A</v>
      </c>
      <c r="AK43" s="77" t="e">
        <f>HLOOKUP(K$4,'2020 Non-Cash Comp'!$6:$81,(3+$A44),FALSE)</f>
        <v>#N/A</v>
      </c>
      <c r="AL43" s="77" t="e">
        <f>HLOOKUP(L$4,'2020 Non-Cash Comp'!$6:$81,(3+$A44),FALSE)</f>
        <v>#N/A</v>
      </c>
      <c r="AM43" s="77" t="e">
        <f>HLOOKUP(M$4,'2020 Non-Cash Comp'!$6:$81,(3+$A44),FALSE)</f>
        <v>#N/A</v>
      </c>
      <c r="AN43" s="77" t="e">
        <f>HLOOKUP(N$4,'2020 Non-Cash Comp'!$6:$81,(3+$A44),FALSE)</f>
        <v>#N/A</v>
      </c>
      <c r="AO43" s="77" t="e">
        <f>HLOOKUP(O$4,'2020 Non-Cash Comp'!$6:$81,(3+$A44),FALSE)</f>
        <v>#N/A</v>
      </c>
      <c r="AP43" s="77" t="e">
        <f>HLOOKUP(P$4,'2020 Non-Cash Comp'!$6:$81,(3+$A44),FALSE)</f>
        <v>#N/A</v>
      </c>
      <c r="AQ43" s="77" t="e">
        <f>HLOOKUP(Q$4,'2020 Non-Cash Comp'!$6:$81,(3+$A44),FALSE)</f>
        <v>#N/A</v>
      </c>
      <c r="AR43" s="77" t="e">
        <f>HLOOKUP(R$4,'2020 Non-Cash Comp'!$6:$81,(3+$A44),FALSE)</f>
        <v>#N/A</v>
      </c>
      <c r="AS43" s="77" t="e">
        <f>HLOOKUP(S$4,'2020 Non-Cash Comp'!$6:$81,(3+$A44),FALSE)</f>
        <v>#N/A</v>
      </c>
      <c r="AT43" s="77" t="e">
        <f>HLOOKUP(T$4,'2020 Non-Cash Comp'!$6:$81,(3+$A44),FALSE)</f>
        <v>#N/A</v>
      </c>
      <c r="AU43" s="77" t="e">
        <f>HLOOKUP(U$4,'2020 Non-Cash Comp'!$6:$81,(3+$A44),FALSE)</f>
        <v>#N/A</v>
      </c>
      <c r="AV43" s="77" t="e">
        <f>HLOOKUP(V$4,'2020 Non-Cash Comp'!$6:$81,(3+$A44),FALSE)</f>
        <v>#N/A</v>
      </c>
      <c r="AW43" s="77" t="e">
        <f>HLOOKUP(W$4,'2020 Non-Cash Comp'!$6:$81,(3+$A44),FALSE)</f>
        <v>#N/A</v>
      </c>
      <c r="AX43" s="77" t="e">
        <f>HLOOKUP(X$4,'2020 Non-Cash Comp'!$6:$81,(3+$A44),FALSE)</f>
        <v>#N/A</v>
      </c>
      <c r="AY43" s="77" t="e">
        <f>HLOOKUP(Y$4,'2020 Non-Cash Comp'!$6:$81,(3+$A44),FALSE)</f>
        <v>#N/A</v>
      </c>
      <c r="AZ43" s="77" t="e">
        <f>HLOOKUP(Z$4,'2020 Non-Cash Comp'!$6:$81,(3+$A44),FALSE)</f>
        <v>#N/A</v>
      </c>
      <c r="BA43" s="77" t="e">
        <f>HLOOKUP(AA$4,'2020 Non-Cash Comp'!$6:$81,(3+$A44),FALSE)</f>
        <v>#N/A</v>
      </c>
      <c r="BB43" s="77" t="e">
        <f>HLOOKUP(AB$4,'2020 Non-Cash Comp'!$6:$81,(3+$A44),FALSE)</f>
        <v>#N/A</v>
      </c>
      <c r="BC43" s="77" t="e">
        <f>HLOOKUP(AC$4,'2020 Non-Cash Comp'!$6:$81,(3+$A44),FALSE)</f>
        <v>#N/A</v>
      </c>
      <c r="BD43" s="77" t="e">
        <f>HLOOKUP(AD$4,'2020 Non-Cash Comp'!$6:$81,(3+$A44),FALSE)</f>
        <v>#N/A</v>
      </c>
      <c r="BE43" s="77" t="e">
        <f>HLOOKUP(AE$4,'2020 Non-Cash Comp'!$6:$81,(3+$A44),FALSE)</f>
        <v>#N/A</v>
      </c>
      <c r="BF43" s="77" t="e">
        <f>HLOOKUP(AF$4,'2020 Non-Cash Comp'!$6:$81,(3+$A44),FALSE)</f>
        <v>#N/A</v>
      </c>
      <c r="BG43" s="77" t="e">
        <f>HLOOKUP(AG$4,'2020 Non-Cash Comp'!$6:$81,(3+$A44),FALSE)</f>
        <v>#N/A</v>
      </c>
      <c r="BJ43" s="77" t="e">
        <f>HLOOKUP(J$4,'2020 Non-Cash Comp'!$5:$81,(3+$A45),FALSE)</f>
        <v>#N/A</v>
      </c>
      <c r="BK43" s="77" t="e">
        <f>HLOOKUP(K$4,'2020 Non-Cash Comp'!$5:$81,(3+$A45),FALSE)</f>
        <v>#N/A</v>
      </c>
      <c r="BL43" s="77" t="e">
        <f>HLOOKUP(L$4,'2020 Non-Cash Comp'!$5:$81,(3+$A45),FALSE)</f>
        <v>#N/A</v>
      </c>
      <c r="BM43" s="77" t="e">
        <f>HLOOKUP(M$4,'2020 Non-Cash Comp'!$5:$81,(3+$A45),FALSE)</f>
        <v>#N/A</v>
      </c>
      <c r="BN43" s="77" t="e">
        <f>HLOOKUP(N$4,'2020 Non-Cash Comp'!$5:$81,(3+$A45),FALSE)</f>
        <v>#N/A</v>
      </c>
      <c r="BO43" s="77" t="e">
        <f>HLOOKUP(O$4,'2020 Non-Cash Comp'!$5:$81,(3+$A45),FALSE)</f>
        <v>#N/A</v>
      </c>
      <c r="BP43" s="77" t="e">
        <f>HLOOKUP(P$4,'2020 Non-Cash Comp'!$5:$81,(3+$A45),FALSE)</f>
        <v>#N/A</v>
      </c>
      <c r="BQ43" s="77" t="e">
        <f>HLOOKUP(Q$4,'2020 Non-Cash Comp'!$5:$81,(3+$A45),FALSE)</f>
        <v>#N/A</v>
      </c>
      <c r="BR43" s="77" t="e">
        <f>HLOOKUP(R$4,'2020 Non-Cash Comp'!$5:$81,(3+$A45),FALSE)</f>
        <v>#N/A</v>
      </c>
      <c r="BS43" s="77" t="e">
        <f>HLOOKUP(S$4,'2020 Non-Cash Comp'!$5:$81,(3+$A45),FALSE)</f>
        <v>#N/A</v>
      </c>
      <c r="BT43" s="77" t="e">
        <f>HLOOKUP(T$4,'2020 Non-Cash Comp'!$5:$81,(3+$A45),FALSE)</f>
        <v>#N/A</v>
      </c>
      <c r="BU43" s="77" t="e">
        <f>HLOOKUP(U$4,'2020 Non-Cash Comp'!$5:$81,(3+$A45),FALSE)</f>
        <v>#N/A</v>
      </c>
      <c r="BV43" s="77" t="e">
        <f>HLOOKUP(V$4,'2020 Non-Cash Comp'!$5:$81,(3+$A45),FALSE)</f>
        <v>#N/A</v>
      </c>
      <c r="BW43" s="77" t="e">
        <f>HLOOKUP(W$4,'2020 Non-Cash Comp'!$5:$81,(3+$A45),FALSE)</f>
        <v>#N/A</v>
      </c>
      <c r="BX43" s="77" t="e">
        <f>HLOOKUP(X$4,'2020 Non-Cash Comp'!$5:$81,(3+$A45),FALSE)</f>
        <v>#N/A</v>
      </c>
      <c r="BY43" s="77" t="e">
        <f>HLOOKUP(Y$4,'2020 Non-Cash Comp'!$5:$81,(3+$A45),FALSE)</f>
        <v>#N/A</v>
      </c>
      <c r="BZ43" s="77" t="e">
        <f>HLOOKUP(Z$4,'2020 Non-Cash Comp'!$5:$81,(3+$A45),FALSE)</f>
        <v>#N/A</v>
      </c>
      <c r="CA43" s="77" t="e">
        <f>HLOOKUP(AA$4,'2020 Non-Cash Comp'!$5:$81,(3+$A45),FALSE)</f>
        <v>#N/A</v>
      </c>
      <c r="CB43" s="77" t="e">
        <f>HLOOKUP(AB$4,'2020 Non-Cash Comp'!$5:$81,(3+$A45),FALSE)</f>
        <v>#N/A</v>
      </c>
      <c r="CC43" s="77" t="e">
        <f>HLOOKUP(AC$4,'2020 Non-Cash Comp'!$5:$81,(3+$A45),FALSE)</f>
        <v>#N/A</v>
      </c>
      <c r="CD43" s="77" t="e">
        <f>HLOOKUP(AD$4,'2020 Non-Cash Comp'!$5:$81,(3+$A45),FALSE)</f>
        <v>#N/A</v>
      </c>
      <c r="CE43" s="77" t="e">
        <f>HLOOKUP(AE$4,'2020 Non-Cash Comp'!$5:$81,(3+$A45),FALSE)</f>
        <v>#N/A</v>
      </c>
      <c r="CF43" s="77" t="e">
        <f>HLOOKUP(AF$4,'2020 Non-Cash Comp'!$5:$81,(3+$A45),FALSE)</f>
        <v>#N/A</v>
      </c>
      <c r="CG43" s="77" t="e">
        <f>HLOOKUP(AG$4,'2020 Non-Cash Comp'!$5:$81,(3+$A45),FALSE)</f>
        <v>#N/A</v>
      </c>
    </row>
    <row r="44" spans="1:85" x14ac:dyDescent="0.25">
      <c r="A44">
        <f t="shared" si="32"/>
        <v>38</v>
      </c>
      <c r="B44" s="74" t="str">
        <f>IF('2020 Non-Cash Comp'!B47&lt;&gt;0,'2020 Non-Cash Comp'!B47,"")</f>
        <v/>
      </c>
      <c r="C44" s="91" t="e">
        <f>SUMPRODUCT(($J$1:$AG$1&lt;=Input!$A$10)*J44:AG44)</f>
        <v>#N/A</v>
      </c>
      <c r="D44" s="91" t="e">
        <f>SUMPRODUCT(($AJ$1:$BG$1&lt;=Input!$A$10)*AJ44:BG44)</f>
        <v>#N/A</v>
      </c>
      <c r="E44" s="91" t="e">
        <f>SUMPRODUCT(($BJ$1:$CG$1&lt;=Input!$A$10)*BJ44:CG44)</f>
        <v>#N/A</v>
      </c>
      <c r="F44" s="91" t="e">
        <f t="shared" si="33"/>
        <v>#N/A</v>
      </c>
      <c r="G44" s="91" t="e">
        <f t="shared" si="34"/>
        <v>#N/A</v>
      </c>
      <c r="H44" s="91" t="e">
        <f t="shared" si="35"/>
        <v>#N/A</v>
      </c>
      <c r="J44" s="77" t="e">
        <f>HLOOKUP(J$4,'2020 Non-Cash Comp'!$7:$81,(3+$A44),FALSE)</f>
        <v>#N/A</v>
      </c>
      <c r="K44" s="77" t="e">
        <f>HLOOKUP(K$4,'2020 Non-Cash Comp'!$7:$81,(3+$A44),FALSE)</f>
        <v>#N/A</v>
      </c>
      <c r="L44" s="77" t="e">
        <f>HLOOKUP(L$4,'2020 Non-Cash Comp'!$7:$81,(3+$A44),FALSE)</f>
        <v>#N/A</v>
      </c>
      <c r="M44" s="77" t="e">
        <f>HLOOKUP(M$4,'2020 Non-Cash Comp'!$7:$81,(3+$A44),FALSE)</f>
        <v>#N/A</v>
      </c>
      <c r="N44" s="77" t="e">
        <f>HLOOKUP(N$4,'2020 Non-Cash Comp'!$7:$81,(3+$A44),FALSE)</f>
        <v>#N/A</v>
      </c>
      <c r="O44" s="77" t="e">
        <f>HLOOKUP(O$4,'2020 Non-Cash Comp'!$7:$81,(3+$A44),FALSE)</f>
        <v>#N/A</v>
      </c>
      <c r="P44" s="77" t="e">
        <f>HLOOKUP(P$4,'2020 Non-Cash Comp'!$7:$81,(3+$A44),FALSE)</f>
        <v>#N/A</v>
      </c>
      <c r="Q44" s="77" t="e">
        <f>HLOOKUP(Q$4,'2020 Non-Cash Comp'!$7:$81,(3+$A44),FALSE)</f>
        <v>#N/A</v>
      </c>
      <c r="R44" s="77" t="e">
        <f>HLOOKUP(R$4,'2020 Non-Cash Comp'!$7:$81,(3+$A44),FALSE)</f>
        <v>#N/A</v>
      </c>
      <c r="S44" s="77" t="e">
        <f>HLOOKUP(S$4,'2020 Non-Cash Comp'!$7:$81,(3+$A44),FALSE)</f>
        <v>#N/A</v>
      </c>
      <c r="T44" s="77" t="e">
        <f>HLOOKUP(T$4,'2020 Non-Cash Comp'!$7:$81,(3+$A44),FALSE)</f>
        <v>#N/A</v>
      </c>
      <c r="U44" s="77" t="e">
        <f>HLOOKUP(U$4,'2020 Non-Cash Comp'!$7:$81,(3+$A44),FALSE)</f>
        <v>#N/A</v>
      </c>
      <c r="V44" s="77" t="e">
        <f>HLOOKUP(V$4,'2020 Non-Cash Comp'!$7:$81,(3+$A44),FALSE)</f>
        <v>#N/A</v>
      </c>
      <c r="W44" s="77" t="e">
        <f>HLOOKUP(W$4,'2020 Non-Cash Comp'!$7:$81,(3+$A44),FALSE)</f>
        <v>#N/A</v>
      </c>
      <c r="X44" s="77" t="e">
        <f>HLOOKUP(X$4,'2020 Non-Cash Comp'!$7:$81,(3+$A44),FALSE)</f>
        <v>#N/A</v>
      </c>
      <c r="Y44" s="77" t="e">
        <f>HLOOKUP(Y$4,'2020 Non-Cash Comp'!$7:$81,(3+$A44),FALSE)</f>
        <v>#N/A</v>
      </c>
      <c r="Z44" s="77" t="e">
        <f>HLOOKUP(Z$4,'2020 Non-Cash Comp'!$7:$81,(3+$A44),FALSE)</f>
        <v>#N/A</v>
      </c>
      <c r="AA44" s="77" t="e">
        <f>HLOOKUP(AA$4,'2020 Non-Cash Comp'!$7:$81,(3+$A44),FALSE)</f>
        <v>#N/A</v>
      </c>
      <c r="AB44" s="77" t="e">
        <f>HLOOKUP(AB$4,'2020 Non-Cash Comp'!$7:$81,(3+$A44),FALSE)</f>
        <v>#N/A</v>
      </c>
      <c r="AC44" s="77" t="e">
        <f>HLOOKUP(AC$4,'2020 Non-Cash Comp'!$7:$81,(3+$A44),FALSE)</f>
        <v>#N/A</v>
      </c>
      <c r="AD44" s="77" t="e">
        <f>HLOOKUP(AD$4,'2020 Non-Cash Comp'!$7:$81,(3+$A44),FALSE)</f>
        <v>#N/A</v>
      </c>
      <c r="AE44" s="77" t="e">
        <f>HLOOKUP(AE$4,'2020 Non-Cash Comp'!$7:$81,(3+$A44),FALSE)</f>
        <v>#N/A</v>
      </c>
      <c r="AF44" s="77" t="e">
        <f>HLOOKUP(AF$4,'2020 Non-Cash Comp'!$7:$81,(3+$A44),FALSE)</f>
        <v>#N/A</v>
      </c>
      <c r="AG44" s="77" t="e">
        <f>HLOOKUP(AG$4,'2020 Non-Cash Comp'!$7:$81,(3+$A44),FALSE)</f>
        <v>#N/A</v>
      </c>
      <c r="AJ44" s="77" t="e">
        <f>HLOOKUP(J$4,'2020 Non-Cash Comp'!$6:$81,(3+$A45),FALSE)</f>
        <v>#N/A</v>
      </c>
      <c r="AK44" s="77" t="e">
        <f>HLOOKUP(K$4,'2020 Non-Cash Comp'!$6:$81,(3+$A45),FALSE)</f>
        <v>#N/A</v>
      </c>
      <c r="AL44" s="77" t="e">
        <f>HLOOKUP(L$4,'2020 Non-Cash Comp'!$6:$81,(3+$A45),FALSE)</f>
        <v>#N/A</v>
      </c>
      <c r="AM44" s="77" t="e">
        <f>HLOOKUP(M$4,'2020 Non-Cash Comp'!$6:$81,(3+$A45),FALSE)</f>
        <v>#N/A</v>
      </c>
      <c r="AN44" s="77" t="e">
        <f>HLOOKUP(N$4,'2020 Non-Cash Comp'!$6:$81,(3+$A45),FALSE)</f>
        <v>#N/A</v>
      </c>
      <c r="AO44" s="77" t="e">
        <f>HLOOKUP(O$4,'2020 Non-Cash Comp'!$6:$81,(3+$A45),FALSE)</f>
        <v>#N/A</v>
      </c>
      <c r="AP44" s="77" t="e">
        <f>HLOOKUP(P$4,'2020 Non-Cash Comp'!$6:$81,(3+$A45),FALSE)</f>
        <v>#N/A</v>
      </c>
      <c r="AQ44" s="77" t="e">
        <f>HLOOKUP(Q$4,'2020 Non-Cash Comp'!$6:$81,(3+$A45),FALSE)</f>
        <v>#N/A</v>
      </c>
      <c r="AR44" s="77" t="e">
        <f>HLOOKUP(R$4,'2020 Non-Cash Comp'!$6:$81,(3+$A45),FALSE)</f>
        <v>#N/A</v>
      </c>
      <c r="AS44" s="77" t="e">
        <f>HLOOKUP(S$4,'2020 Non-Cash Comp'!$6:$81,(3+$A45),FALSE)</f>
        <v>#N/A</v>
      </c>
      <c r="AT44" s="77" t="e">
        <f>HLOOKUP(T$4,'2020 Non-Cash Comp'!$6:$81,(3+$A45),FALSE)</f>
        <v>#N/A</v>
      </c>
      <c r="AU44" s="77" t="e">
        <f>HLOOKUP(U$4,'2020 Non-Cash Comp'!$6:$81,(3+$A45),FALSE)</f>
        <v>#N/A</v>
      </c>
      <c r="AV44" s="77" t="e">
        <f>HLOOKUP(V$4,'2020 Non-Cash Comp'!$6:$81,(3+$A45),FALSE)</f>
        <v>#N/A</v>
      </c>
      <c r="AW44" s="77" t="e">
        <f>HLOOKUP(W$4,'2020 Non-Cash Comp'!$6:$81,(3+$A45),FALSE)</f>
        <v>#N/A</v>
      </c>
      <c r="AX44" s="77" t="e">
        <f>HLOOKUP(X$4,'2020 Non-Cash Comp'!$6:$81,(3+$A45),FALSE)</f>
        <v>#N/A</v>
      </c>
      <c r="AY44" s="77" t="e">
        <f>HLOOKUP(Y$4,'2020 Non-Cash Comp'!$6:$81,(3+$A45),FALSE)</f>
        <v>#N/A</v>
      </c>
      <c r="AZ44" s="77" t="e">
        <f>HLOOKUP(Z$4,'2020 Non-Cash Comp'!$6:$81,(3+$A45),FALSE)</f>
        <v>#N/A</v>
      </c>
      <c r="BA44" s="77" t="e">
        <f>HLOOKUP(AA$4,'2020 Non-Cash Comp'!$6:$81,(3+$A45),FALSE)</f>
        <v>#N/A</v>
      </c>
      <c r="BB44" s="77" t="e">
        <f>HLOOKUP(AB$4,'2020 Non-Cash Comp'!$6:$81,(3+$A45),FALSE)</f>
        <v>#N/A</v>
      </c>
      <c r="BC44" s="77" t="e">
        <f>HLOOKUP(AC$4,'2020 Non-Cash Comp'!$6:$81,(3+$A45),FALSE)</f>
        <v>#N/A</v>
      </c>
      <c r="BD44" s="77" t="e">
        <f>HLOOKUP(AD$4,'2020 Non-Cash Comp'!$6:$81,(3+$A45),FALSE)</f>
        <v>#N/A</v>
      </c>
      <c r="BE44" s="77" t="e">
        <f>HLOOKUP(AE$4,'2020 Non-Cash Comp'!$6:$81,(3+$A45),FALSE)</f>
        <v>#N/A</v>
      </c>
      <c r="BF44" s="77" t="e">
        <f>HLOOKUP(AF$4,'2020 Non-Cash Comp'!$6:$81,(3+$A45),FALSE)</f>
        <v>#N/A</v>
      </c>
      <c r="BG44" s="77" t="e">
        <f>HLOOKUP(AG$4,'2020 Non-Cash Comp'!$6:$81,(3+$A45),FALSE)</f>
        <v>#N/A</v>
      </c>
      <c r="BJ44" s="77" t="e">
        <f>HLOOKUP(J$4,'2020 Non-Cash Comp'!$5:$81,(3+$A46),FALSE)</f>
        <v>#N/A</v>
      </c>
      <c r="BK44" s="77" t="e">
        <f>HLOOKUP(K$4,'2020 Non-Cash Comp'!$5:$81,(3+$A46),FALSE)</f>
        <v>#N/A</v>
      </c>
      <c r="BL44" s="77" t="e">
        <f>HLOOKUP(L$4,'2020 Non-Cash Comp'!$5:$81,(3+$A46),FALSE)</f>
        <v>#N/A</v>
      </c>
      <c r="BM44" s="77" t="e">
        <f>HLOOKUP(M$4,'2020 Non-Cash Comp'!$5:$81,(3+$A46),FALSE)</f>
        <v>#N/A</v>
      </c>
      <c r="BN44" s="77" t="e">
        <f>HLOOKUP(N$4,'2020 Non-Cash Comp'!$5:$81,(3+$A46),FALSE)</f>
        <v>#N/A</v>
      </c>
      <c r="BO44" s="77" t="e">
        <f>HLOOKUP(O$4,'2020 Non-Cash Comp'!$5:$81,(3+$A46),FALSE)</f>
        <v>#N/A</v>
      </c>
      <c r="BP44" s="77" t="e">
        <f>HLOOKUP(P$4,'2020 Non-Cash Comp'!$5:$81,(3+$A46),FALSE)</f>
        <v>#N/A</v>
      </c>
      <c r="BQ44" s="77" t="e">
        <f>HLOOKUP(Q$4,'2020 Non-Cash Comp'!$5:$81,(3+$A46),FALSE)</f>
        <v>#N/A</v>
      </c>
      <c r="BR44" s="77" t="e">
        <f>HLOOKUP(R$4,'2020 Non-Cash Comp'!$5:$81,(3+$A46),FALSE)</f>
        <v>#N/A</v>
      </c>
      <c r="BS44" s="77" t="e">
        <f>HLOOKUP(S$4,'2020 Non-Cash Comp'!$5:$81,(3+$A46),FALSE)</f>
        <v>#N/A</v>
      </c>
      <c r="BT44" s="77" t="e">
        <f>HLOOKUP(T$4,'2020 Non-Cash Comp'!$5:$81,(3+$A46),FALSE)</f>
        <v>#N/A</v>
      </c>
      <c r="BU44" s="77" t="e">
        <f>HLOOKUP(U$4,'2020 Non-Cash Comp'!$5:$81,(3+$A46),FALSE)</f>
        <v>#N/A</v>
      </c>
      <c r="BV44" s="77" t="e">
        <f>HLOOKUP(V$4,'2020 Non-Cash Comp'!$5:$81,(3+$A46),FALSE)</f>
        <v>#N/A</v>
      </c>
      <c r="BW44" s="77" t="e">
        <f>HLOOKUP(W$4,'2020 Non-Cash Comp'!$5:$81,(3+$A46),FALSE)</f>
        <v>#N/A</v>
      </c>
      <c r="BX44" s="77" t="e">
        <f>HLOOKUP(X$4,'2020 Non-Cash Comp'!$5:$81,(3+$A46),FALSE)</f>
        <v>#N/A</v>
      </c>
      <c r="BY44" s="77" t="e">
        <f>HLOOKUP(Y$4,'2020 Non-Cash Comp'!$5:$81,(3+$A46),FALSE)</f>
        <v>#N/A</v>
      </c>
      <c r="BZ44" s="77" t="e">
        <f>HLOOKUP(Z$4,'2020 Non-Cash Comp'!$5:$81,(3+$A46),FALSE)</f>
        <v>#N/A</v>
      </c>
      <c r="CA44" s="77" t="e">
        <f>HLOOKUP(AA$4,'2020 Non-Cash Comp'!$5:$81,(3+$A46),FALSE)</f>
        <v>#N/A</v>
      </c>
      <c r="CB44" s="77" t="e">
        <f>HLOOKUP(AB$4,'2020 Non-Cash Comp'!$5:$81,(3+$A46),FALSE)</f>
        <v>#N/A</v>
      </c>
      <c r="CC44" s="77" t="e">
        <f>HLOOKUP(AC$4,'2020 Non-Cash Comp'!$5:$81,(3+$A46),FALSE)</f>
        <v>#N/A</v>
      </c>
      <c r="CD44" s="77" t="e">
        <f>HLOOKUP(AD$4,'2020 Non-Cash Comp'!$5:$81,(3+$A46),FALSE)</f>
        <v>#N/A</v>
      </c>
      <c r="CE44" s="77" t="e">
        <f>HLOOKUP(AE$4,'2020 Non-Cash Comp'!$5:$81,(3+$A46),FALSE)</f>
        <v>#N/A</v>
      </c>
      <c r="CF44" s="77" t="e">
        <f>HLOOKUP(AF$4,'2020 Non-Cash Comp'!$5:$81,(3+$A46),FALSE)</f>
        <v>#N/A</v>
      </c>
      <c r="CG44" s="77" t="e">
        <f>HLOOKUP(AG$4,'2020 Non-Cash Comp'!$5:$81,(3+$A46),FALSE)</f>
        <v>#N/A</v>
      </c>
    </row>
    <row r="45" spans="1:85" x14ac:dyDescent="0.25">
      <c r="A45">
        <f t="shared" si="32"/>
        <v>39</v>
      </c>
      <c r="B45" s="74" t="str">
        <f>IF('2020 Non-Cash Comp'!B48&lt;&gt;0,'2020 Non-Cash Comp'!B48,"")</f>
        <v/>
      </c>
      <c r="C45" s="91" t="e">
        <f>SUMPRODUCT(($J$1:$AG$1&lt;=Input!$A$10)*J45:AG45)</f>
        <v>#N/A</v>
      </c>
      <c r="D45" s="91" t="e">
        <f>SUMPRODUCT(($AJ$1:$BG$1&lt;=Input!$A$10)*AJ45:BG45)</f>
        <v>#N/A</v>
      </c>
      <c r="E45" s="91" t="e">
        <f>SUMPRODUCT(($BJ$1:$CG$1&lt;=Input!$A$10)*BJ45:CG45)</f>
        <v>#N/A</v>
      </c>
      <c r="F45" s="91" t="e">
        <f t="shared" si="33"/>
        <v>#N/A</v>
      </c>
      <c r="G45" s="91" t="e">
        <f t="shared" si="34"/>
        <v>#N/A</v>
      </c>
      <c r="H45" s="91" t="e">
        <f t="shared" si="35"/>
        <v>#N/A</v>
      </c>
      <c r="J45" s="77" t="e">
        <f>HLOOKUP(J$4,'2020 Non-Cash Comp'!$7:$81,(3+$A45),FALSE)</f>
        <v>#N/A</v>
      </c>
      <c r="K45" s="77" t="e">
        <f>HLOOKUP(K$4,'2020 Non-Cash Comp'!$7:$81,(3+$A45),FALSE)</f>
        <v>#N/A</v>
      </c>
      <c r="L45" s="77" t="e">
        <f>HLOOKUP(L$4,'2020 Non-Cash Comp'!$7:$81,(3+$A45),FALSE)</f>
        <v>#N/A</v>
      </c>
      <c r="M45" s="77" t="e">
        <f>HLOOKUP(M$4,'2020 Non-Cash Comp'!$7:$81,(3+$A45),FALSE)</f>
        <v>#N/A</v>
      </c>
      <c r="N45" s="77" t="e">
        <f>HLOOKUP(N$4,'2020 Non-Cash Comp'!$7:$81,(3+$A45),FALSE)</f>
        <v>#N/A</v>
      </c>
      <c r="O45" s="77" t="e">
        <f>HLOOKUP(O$4,'2020 Non-Cash Comp'!$7:$81,(3+$A45),FALSE)</f>
        <v>#N/A</v>
      </c>
      <c r="P45" s="77" t="e">
        <f>HLOOKUP(P$4,'2020 Non-Cash Comp'!$7:$81,(3+$A45),FALSE)</f>
        <v>#N/A</v>
      </c>
      <c r="Q45" s="77" t="e">
        <f>HLOOKUP(Q$4,'2020 Non-Cash Comp'!$7:$81,(3+$A45),FALSE)</f>
        <v>#N/A</v>
      </c>
      <c r="R45" s="77" t="e">
        <f>HLOOKUP(R$4,'2020 Non-Cash Comp'!$7:$81,(3+$A45),FALSE)</f>
        <v>#N/A</v>
      </c>
      <c r="S45" s="77" t="e">
        <f>HLOOKUP(S$4,'2020 Non-Cash Comp'!$7:$81,(3+$A45),FALSE)</f>
        <v>#N/A</v>
      </c>
      <c r="T45" s="77" t="e">
        <f>HLOOKUP(T$4,'2020 Non-Cash Comp'!$7:$81,(3+$A45),FALSE)</f>
        <v>#N/A</v>
      </c>
      <c r="U45" s="77" t="e">
        <f>HLOOKUP(U$4,'2020 Non-Cash Comp'!$7:$81,(3+$A45),FALSE)</f>
        <v>#N/A</v>
      </c>
      <c r="V45" s="77" t="e">
        <f>HLOOKUP(V$4,'2020 Non-Cash Comp'!$7:$81,(3+$A45),FALSE)</f>
        <v>#N/A</v>
      </c>
      <c r="W45" s="77" t="e">
        <f>HLOOKUP(W$4,'2020 Non-Cash Comp'!$7:$81,(3+$A45),FALSE)</f>
        <v>#N/A</v>
      </c>
      <c r="X45" s="77" t="e">
        <f>HLOOKUP(X$4,'2020 Non-Cash Comp'!$7:$81,(3+$A45),FALSE)</f>
        <v>#N/A</v>
      </c>
      <c r="Y45" s="77" t="e">
        <f>HLOOKUP(Y$4,'2020 Non-Cash Comp'!$7:$81,(3+$A45),FALSE)</f>
        <v>#N/A</v>
      </c>
      <c r="Z45" s="77" t="e">
        <f>HLOOKUP(Z$4,'2020 Non-Cash Comp'!$7:$81,(3+$A45),FALSE)</f>
        <v>#N/A</v>
      </c>
      <c r="AA45" s="77" t="e">
        <f>HLOOKUP(AA$4,'2020 Non-Cash Comp'!$7:$81,(3+$A45),FALSE)</f>
        <v>#N/A</v>
      </c>
      <c r="AB45" s="77" t="e">
        <f>HLOOKUP(AB$4,'2020 Non-Cash Comp'!$7:$81,(3+$A45),FALSE)</f>
        <v>#N/A</v>
      </c>
      <c r="AC45" s="77" t="e">
        <f>HLOOKUP(AC$4,'2020 Non-Cash Comp'!$7:$81,(3+$A45),FALSE)</f>
        <v>#N/A</v>
      </c>
      <c r="AD45" s="77" t="e">
        <f>HLOOKUP(AD$4,'2020 Non-Cash Comp'!$7:$81,(3+$A45),FALSE)</f>
        <v>#N/A</v>
      </c>
      <c r="AE45" s="77" t="e">
        <f>HLOOKUP(AE$4,'2020 Non-Cash Comp'!$7:$81,(3+$A45),FALSE)</f>
        <v>#N/A</v>
      </c>
      <c r="AF45" s="77" t="e">
        <f>HLOOKUP(AF$4,'2020 Non-Cash Comp'!$7:$81,(3+$A45),FALSE)</f>
        <v>#N/A</v>
      </c>
      <c r="AG45" s="77" t="e">
        <f>HLOOKUP(AG$4,'2020 Non-Cash Comp'!$7:$81,(3+$A45),FALSE)</f>
        <v>#N/A</v>
      </c>
      <c r="AJ45" s="77" t="e">
        <f>HLOOKUP(J$4,'2020 Non-Cash Comp'!$6:$81,(3+$A46),FALSE)</f>
        <v>#N/A</v>
      </c>
      <c r="AK45" s="77" t="e">
        <f>HLOOKUP(K$4,'2020 Non-Cash Comp'!$6:$81,(3+$A46),FALSE)</f>
        <v>#N/A</v>
      </c>
      <c r="AL45" s="77" t="e">
        <f>HLOOKUP(L$4,'2020 Non-Cash Comp'!$6:$81,(3+$A46),FALSE)</f>
        <v>#N/A</v>
      </c>
      <c r="AM45" s="77" t="e">
        <f>HLOOKUP(M$4,'2020 Non-Cash Comp'!$6:$81,(3+$A46),FALSE)</f>
        <v>#N/A</v>
      </c>
      <c r="AN45" s="77" t="e">
        <f>HLOOKUP(N$4,'2020 Non-Cash Comp'!$6:$81,(3+$A46),FALSE)</f>
        <v>#N/A</v>
      </c>
      <c r="AO45" s="77" t="e">
        <f>HLOOKUP(O$4,'2020 Non-Cash Comp'!$6:$81,(3+$A46),FALSE)</f>
        <v>#N/A</v>
      </c>
      <c r="AP45" s="77" t="e">
        <f>HLOOKUP(P$4,'2020 Non-Cash Comp'!$6:$81,(3+$A46),FALSE)</f>
        <v>#N/A</v>
      </c>
      <c r="AQ45" s="77" t="e">
        <f>HLOOKUP(Q$4,'2020 Non-Cash Comp'!$6:$81,(3+$A46),FALSE)</f>
        <v>#N/A</v>
      </c>
      <c r="AR45" s="77" t="e">
        <f>HLOOKUP(R$4,'2020 Non-Cash Comp'!$6:$81,(3+$A46),FALSE)</f>
        <v>#N/A</v>
      </c>
      <c r="AS45" s="77" t="e">
        <f>HLOOKUP(S$4,'2020 Non-Cash Comp'!$6:$81,(3+$A46),FALSE)</f>
        <v>#N/A</v>
      </c>
      <c r="AT45" s="77" t="e">
        <f>HLOOKUP(T$4,'2020 Non-Cash Comp'!$6:$81,(3+$A46),FALSE)</f>
        <v>#N/A</v>
      </c>
      <c r="AU45" s="77" t="e">
        <f>HLOOKUP(U$4,'2020 Non-Cash Comp'!$6:$81,(3+$A46),FALSE)</f>
        <v>#N/A</v>
      </c>
      <c r="AV45" s="77" t="e">
        <f>HLOOKUP(V$4,'2020 Non-Cash Comp'!$6:$81,(3+$A46),FALSE)</f>
        <v>#N/A</v>
      </c>
      <c r="AW45" s="77" t="e">
        <f>HLOOKUP(W$4,'2020 Non-Cash Comp'!$6:$81,(3+$A46),FALSE)</f>
        <v>#N/A</v>
      </c>
      <c r="AX45" s="77" t="e">
        <f>HLOOKUP(X$4,'2020 Non-Cash Comp'!$6:$81,(3+$A46),FALSE)</f>
        <v>#N/A</v>
      </c>
      <c r="AY45" s="77" t="e">
        <f>HLOOKUP(Y$4,'2020 Non-Cash Comp'!$6:$81,(3+$A46),FALSE)</f>
        <v>#N/A</v>
      </c>
      <c r="AZ45" s="77" t="e">
        <f>HLOOKUP(Z$4,'2020 Non-Cash Comp'!$6:$81,(3+$A46),FALSE)</f>
        <v>#N/A</v>
      </c>
      <c r="BA45" s="77" t="e">
        <f>HLOOKUP(AA$4,'2020 Non-Cash Comp'!$6:$81,(3+$A46),FALSE)</f>
        <v>#N/A</v>
      </c>
      <c r="BB45" s="77" t="e">
        <f>HLOOKUP(AB$4,'2020 Non-Cash Comp'!$6:$81,(3+$A46),FALSE)</f>
        <v>#N/A</v>
      </c>
      <c r="BC45" s="77" t="e">
        <f>HLOOKUP(AC$4,'2020 Non-Cash Comp'!$6:$81,(3+$A46),FALSE)</f>
        <v>#N/A</v>
      </c>
      <c r="BD45" s="77" t="e">
        <f>HLOOKUP(AD$4,'2020 Non-Cash Comp'!$6:$81,(3+$A46),FALSE)</f>
        <v>#N/A</v>
      </c>
      <c r="BE45" s="77" t="e">
        <f>HLOOKUP(AE$4,'2020 Non-Cash Comp'!$6:$81,(3+$A46),FALSE)</f>
        <v>#N/A</v>
      </c>
      <c r="BF45" s="77" t="e">
        <f>HLOOKUP(AF$4,'2020 Non-Cash Comp'!$6:$81,(3+$A46),FALSE)</f>
        <v>#N/A</v>
      </c>
      <c r="BG45" s="77" t="e">
        <f>HLOOKUP(AG$4,'2020 Non-Cash Comp'!$6:$81,(3+$A46),FALSE)</f>
        <v>#N/A</v>
      </c>
      <c r="BJ45" s="77" t="e">
        <f>HLOOKUP(J$4,'2020 Non-Cash Comp'!$5:$81,(3+$A47),FALSE)</f>
        <v>#N/A</v>
      </c>
      <c r="BK45" s="77" t="e">
        <f>HLOOKUP(K$4,'2020 Non-Cash Comp'!$5:$81,(3+$A47),FALSE)</f>
        <v>#N/A</v>
      </c>
      <c r="BL45" s="77" t="e">
        <f>HLOOKUP(L$4,'2020 Non-Cash Comp'!$5:$81,(3+$A47),FALSE)</f>
        <v>#N/A</v>
      </c>
      <c r="BM45" s="77" t="e">
        <f>HLOOKUP(M$4,'2020 Non-Cash Comp'!$5:$81,(3+$A47),FALSE)</f>
        <v>#N/A</v>
      </c>
      <c r="BN45" s="77" t="e">
        <f>HLOOKUP(N$4,'2020 Non-Cash Comp'!$5:$81,(3+$A47),FALSE)</f>
        <v>#N/A</v>
      </c>
      <c r="BO45" s="77" t="e">
        <f>HLOOKUP(O$4,'2020 Non-Cash Comp'!$5:$81,(3+$A47),FALSE)</f>
        <v>#N/A</v>
      </c>
      <c r="BP45" s="77" t="e">
        <f>HLOOKUP(P$4,'2020 Non-Cash Comp'!$5:$81,(3+$A47),FALSE)</f>
        <v>#N/A</v>
      </c>
      <c r="BQ45" s="77" t="e">
        <f>HLOOKUP(Q$4,'2020 Non-Cash Comp'!$5:$81,(3+$A47),FALSE)</f>
        <v>#N/A</v>
      </c>
      <c r="BR45" s="77" t="e">
        <f>HLOOKUP(R$4,'2020 Non-Cash Comp'!$5:$81,(3+$A47),FALSE)</f>
        <v>#N/A</v>
      </c>
      <c r="BS45" s="77" t="e">
        <f>HLOOKUP(S$4,'2020 Non-Cash Comp'!$5:$81,(3+$A47),FALSE)</f>
        <v>#N/A</v>
      </c>
      <c r="BT45" s="77" t="e">
        <f>HLOOKUP(T$4,'2020 Non-Cash Comp'!$5:$81,(3+$A47),FALSE)</f>
        <v>#N/A</v>
      </c>
      <c r="BU45" s="77" t="e">
        <f>HLOOKUP(U$4,'2020 Non-Cash Comp'!$5:$81,(3+$A47),FALSE)</f>
        <v>#N/A</v>
      </c>
      <c r="BV45" s="77" t="e">
        <f>HLOOKUP(V$4,'2020 Non-Cash Comp'!$5:$81,(3+$A47),FALSE)</f>
        <v>#N/A</v>
      </c>
      <c r="BW45" s="77" t="e">
        <f>HLOOKUP(W$4,'2020 Non-Cash Comp'!$5:$81,(3+$A47),FALSE)</f>
        <v>#N/A</v>
      </c>
      <c r="BX45" s="77" t="e">
        <f>HLOOKUP(X$4,'2020 Non-Cash Comp'!$5:$81,(3+$A47),FALSE)</f>
        <v>#N/A</v>
      </c>
      <c r="BY45" s="77" t="e">
        <f>HLOOKUP(Y$4,'2020 Non-Cash Comp'!$5:$81,(3+$A47),FALSE)</f>
        <v>#N/A</v>
      </c>
      <c r="BZ45" s="77" t="e">
        <f>HLOOKUP(Z$4,'2020 Non-Cash Comp'!$5:$81,(3+$A47),FALSE)</f>
        <v>#N/A</v>
      </c>
      <c r="CA45" s="77" t="e">
        <f>HLOOKUP(AA$4,'2020 Non-Cash Comp'!$5:$81,(3+$A47),FALSE)</f>
        <v>#N/A</v>
      </c>
      <c r="CB45" s="77" t="e">
        <f>HLOOKUP(AB$4,'2020 Non-Cash Comp'!$5:$81,(3+$A47),FALSE)</f>
        <v>#N/A</v>
      </c>
      <c r="CC45" s="77" t="e">
        <f>HLOOKUP(AC$4,'2020 Non-Cash Comp'!$5:$81,(3+$A47),FALSE)</f>
        <v>#N/A</v>
      </c>
      <c r="CD45" s="77" t="e">
        <f>HLOOKUP(AD$4,'2020 Non-Cash Comp'!$5:$81,(3+$A47),FALSE)</f>
        <v>#N/A</v>
      </c>
      <c r="CE45" s="77" t="e">
        <f>HLOOKUP(AE$4,'2020 Non-Cash Comp'!$5:$81,(3+$A47),FALSE)</f>
        <v>#N/A</v>
      </c>
      <c r="CF45" s="77" t="e">
        <f>HLOOKUP(AF$4,'2020 Non-Cash Comp'!$5:$81,(3+$A47),FALSE)</f>
        <v>#N/A</v>
      </c>
      <c r="CG45" s="77" t="e">
        <f>HLOOKUP(AG$4,'2020 Non-Cash Comp'!$5:$81,(3+$A47),FALSE)</f>
        <v>#N/A</v>
      </c>
    </row>
    <row r="46" spans="1:85" x14ac:dyDescent="0.25">
      <c r="A46">
        <f t="shared" si="32"/>
        <v>40</v>
      </c>
      <c r="B46" s="74" t="str">
        <f>IF('2020 Non-Cash Comp'!B49&lt;&gt;0,'2020 Non-Cash Comp'!B49,"")</f>
        <v/>
      </c>
      <c r="C46" s="91" t="e">
        <f>SUMPRODUCT(($J$1:$AG$1&lt;=Input!$A$10)*J46:AG46)</f>
        <v>#N/A</v>
      </c>
      <c r="D46" s="91" t="e">
        <f>SUMPRODUCT(($AJ$1:$BG$1&lt;=Input!$A$10)*AJ46:BG46)</f>
        <v>#N/A</v>
      </c>
      <c r="E46" s="91" t="e">
        <f>SUMPRODUCT(($BJ$1:$CG$1&lt;=Input!$A$10)*BJ46:CG46)</f>
        <v>#N/A</v>
      </c>
      <c r="F46" s="91" t="e">
        <f t="shared" si="33"/>
        <v>#N/A</v>
      </c>
      <c r="G46" s="91" t="e">
        <f t="shared" si="34"/>
        <v>#N/A</v>
      </c>
      <c r="H46" s="91" t="e">
        <f t="shared" si="35"/>
        <v>#N/A</v>
      </c>
      <c r="J46" s="77" t="e">
        <f>HLOOKUP(J$4,'2020 Non-Cash Comp'!$7:$81,(3+$A46),FALSE)</f>
        <v>#N/A</v>
      </c>
      <c r="K46" s="77" t="e">
        <f>HLOOKUP(K$4,'2020 Non-Cash Comp'!$7:$81,(3+$A46),FALSE)</f>
        <v>#N/A</v>
      </c>
      <c r="L46" s="77" t="e">
        <f>HLOOKUP(L$4,'2020 Non-Cash Comp'!$7:$81,(3+$A46),FALSE)</f>
        <v>#N/A</v>
      </c>
      <c r="M46" s="77" t="e">
        <f>HLOOKUP(M$4,'2020 Non-Cash Comp'!$7:$81,(3+$A46),FALSE)</f>
        <v>#N/A</v>
      </c>
      <c r="N46" s="77" t="e">
        <f>HLOOKUP(N$4,'2020 Non-Cash Comp'!$7:$81,(3+$A46),FALSE)</f>
        <v>#N/A</v>
      </c>
      <c r="O46" s="77" t="e">
        <f>HLOOKUP(O$4,'2020 Non-Cash Comp'!$7:$81,(3+$A46),FALSE)</f>
        <v>#N/A</v>
      </c>
      <c r="P46" s="77" t="e">
        <f>HLOOKUP(P$4,'2020 Non-Cash Comp'!$7:$81,(3+$A46),FALSE)</f>
        <v>#N/A</v>
      </c>
      <c r="Q46" s="77" t="e">
        <f>HLOOKUP(Q$4,'2020 Non-Cash Comp'!$7:$81,(3+$A46),FALSE)</f>
        <v>#N/A</v>
      </c>
      <c r="R46" s="77" t="e">
        <f>HLOOKUP(R$4,'2020 Non-Cash Comp'!$7:$81,(3+$A46),FALSE)</f>
        <v>#N/A</v>
      </c>
      <c r="S46" s="77" t="e">
        <f>HLOOKUP(S$4,'2020 Non-Cash Comp'!$7:$81,(3+$A46),FALSE)</f>
        <v>#N/A</v>
      </c>
      <c r="T46" s="77" t="e">
        <f>HLOOKUP(T$4,'2020 Non-Cash Comp'!$7:$81,(3+$A46),FALSE)</f>
        <v>#N/A</v>
      </c>
      <c r="U46" s="77" t="e">
        <f>HLOOKUP(U$4,'2020 Non-Cash Comp'!$7:$81,(3+$A46),FALSE)</f>
        <v>#N/A</v>
      </c>
      <c r="V46" s="77" t="e">
        <f>HLOOKUP(V$4,'2020 Non-Cash Comp'!$7:$81,(3+$A46),FALSE)</f>
        <v>#N/A</v>
      </c>
      <c r="W46" s="77" t="e">
        <f>HLOOKUP(W$4,'2020 Non-Cash Comp'!$7:$81,(3+$A46),FALSE)</f>
        <v>#N/A</v>
      </c>
      <c r="X46" s="77" t="e">
        <f>HLOOKUP(X$4,'2020 Non-Cash Comp'!$7:$81,(3+$A46),FALSE)</f>
        <v>#N/A</v>
      </c>
      <c r="Y46" s="77" t="e">
        <f>HLOOKUP(Y$4,'2020 Non-Cash Comp'!$7:$81,(3+$A46),FALSE)</f>
        <v>#N/A</v>
      </c>
      <c r="Z46" s="77" t="e">
        <f>HLOOKUP(Z$4,'2020 Non-Cash Comp'!$7:$81,(3+$A46),FALSE)</f>
        <v>#N/A</v>
      </c>
      <c r="AA46" s="77" t="e">
        <f>HLOOKUP(AA$4,'2020 Non-Cash Comp'!$7:$81,(3+$A46),FALSE)</f>
        <v>#N/A</v>
      </c>
      <c r="AB46" s="77" t="e">
        <f>HLOOKUP(AB$4,'2020 Non-Cash Comp'!$7:$81,(3+$A46),FALSE)</f>
        <v>#N/A</v>
      </c>
      <c r="AC46" s="77" t="e">
        <f>HLOOKUP(AC$4,'2020 Non-Cash Comp'!$7:$81,(3+$A46),FALSE)</f>
        <v>#N/A</v>
      </c>
      <c r="AD46" s="77" t="e">
        <f>HLOOKUP(AD$4,'2020 Non-Cash Comp'!$7:$81,(3+$A46),FALSE)</f>
        <v>#N/A</v>
      </c>
      <c r="AE46" s="77" t="e">
        <f>HLOOKUP(AE$4,'2020 Non-Cash Comp'!$7:$81,(3+$A46),FALSE)</f>
        <v>#N/A</v>
      </c>
      <c r="AF46" s="77" t="e">
        <f>HLOOKUP(AF$4,'2020 Non-Cash Comp'!$7:$81,(3+$A46),FALSE)</f>
        <v>#N/A</v>
      </c>
      <c r="AG46" s="77" t="e">
        <f>HLOOKUP(AG$4,'2020 Non-Cash Comp'!$7:$81,(3+$A46),FALSE)</f>
        <v>#N/A</v>
      </c>
      <c r="AJ46" s="77" t="e">
        <f>HLOOKUP(J$4,'2020 Non-Cash Comp'!$6:$81,(3+$A47),FALSE)</f>
        <v>#N/A</v>
      </c>
      <c r="AK46" s="77" t="e">
        <f>HLOOKUP(K$4,'2020 Non-Cash Comp'!$6:$81,(3+$A47),FALSE)</f>
        <v>#N/A</v>
      </c>
      <c r="AL46" s="77" t="e">
        <f>HLOOKUP(L$4,'2020 Non-Cash Comp'!$6:$81,(3+$A47),FALSE)</f>
        <v>#N/A</v>
      </c>
      <c r="AM46" s="77" t="e">
        <f>HLOOKUP(M$4,'2020 Non-Cash Comp'!$6:$81,(3+$A47),FALSE)</f>
        <v>#N/A</v>
      </c>
      <c r="AN46" s="77" t="e">
        <f>HLOOKUP(N$4,'2020 Non-Cash Comp'!$6:$81,(3+$A47),FALSE)</f>
        <v>#N/A</v>
      </c>
      <c r="AO46" s="77" t="e">
        <f>HLOOKUP(O$4,'2020 Non-Cash Comp'!$6:$81,(3+$A47),FALSE)</f>
        <v>#N/A</v>
      </c>
      <c r="AP46" s="77" t="e">
        <f>HLOOKUP(P$4,'2020 Non-Cash Comp'!$6:$81,(3+$A47),FALSE)</f>
        <v>#N/A</v>
      </c>
      <c r="AQ46" s="77" t="e">
        <f>HLOOKUP(Q$4,'2020 Non-Cash Comp'!$6:$81,(3+$A47),FALSE)</f>
        <v>#N/A</v>
      </c>
      <c r="AR46" s="77" t="e">
        <f>HLOOKUP(R$4,'2020 Non-Cash Comp'!$6:$81,(3+$A47),FALSE)</f>
        <v>#N/A</v>
      </c>
      <c r="AS46" s="77" t="e">
        <f>HLOOKUP(S$4,'2020 Non-Cash Comp'!$6:$81,(3+$A47),FALSE)</f>
        <v>#N/A</v>
      </c>
      <c r="AT46" s="77" t="e">
        <f>HLOOKUP(T$4,'2020 Non-Cash Comp'!$6:$81,(3+$A47),FALSE)</f>
        <v>#N/A</v>
      </c>
      <c r="AU46" s="77" t="e">
        <f>HLOOKUP(U$4,'2020 Non-Cash Comp'!$6:$81,(3+$A47),FALSE)</f>
        <v>#N/A</v>
      </c>
      <c r="AV46" s="77" t="e">
        <f>HLOOKUP(V$4,'2020 Non-Cash Comp'!$6:$81,(3+$A47),FALSE)</f>
        <v>#N/A</v>
      </c>
      <c r="AW46" s="77" t="e">
        <f>HLOOKUP(W$4,'2020 Non-Cash Comp'!$6:$81,(3+$A47),FALSE)</f>
        <v>#N/A</v>
      </c>
      <c r="AX46" s="77" t="e">
        <f>HLOOKUP(X$4,'2020 Non-Cash Comp'!$6:$81,(3+$A47),FALSE)</f>
        <v>#N/A</v>
      </c>
      <c r="AY46" s="77" t="e">
        <f>HLOOKUP(Y$4,'2020 Non-Cash Comp'!$6:$81,(3+$A47),FALSE)</f>
        <v>#N/A</v>
      </c>
      <c r="AZ46" s="77" t="e">
        <f>HLOOKUP(Z$4,'2020 Non-Cash Comp'!$6:$81,(3+$A47),FALSE)</f>
        <v>#N/A</v>
      </c>
      <c r="BA46" s="77" t="e">
        <f>HLOOKUP(AA$4,'2020 Non-Cash Comp'!$6:$81,(3+$A47),FALSE)</f>
        <v>#N/A</v>
      </c>
      <c r="BB46" s="77" t="e">
        <f>HLOOKUP(AB$4,'2020 Non-Cash Comp'!$6:$81,(3+$A47),FALSE)</f>
        <v>#N/A</v>
      </c>
      <c r="BC46" s="77" t="e">
        <f>HLOOKUP(AC$4,'2020 Non-Cash Comp'!$6:$81,(3+$A47),FALSE)</f>
        <v>#N/A</v>
      </c>
      <c r="BD46" s="77" t="e">
        <f>HLOOKUP(AD$4,'2020 Non-Cash Comp'!$6:$81,(3+$A47),FALSE)</f>
        <v>#N/A</v>
      </c>
      <c r="BE46" s="77" t="e">
        <f>HLOOKUP(AE$4,'2020 Non-Cash Comp'!$6:$81,(3+$A47),FALSE)</f>
        <v>#N/A</v>
      </c>
      <c r="BF46" s="77" t="e">
        <f>HLOOKUP(AF$4,'2020 Non-Cash Comp'!$6:$81,(3+$A47),FALSE)</f>
        <v>#N/A</v>
      </c>
      <c r="BG46" s="77" t="e">
        <f>HLOOKUP(AG$4,'2020 Non-Cash Comp'!$6:$81,(3+$A47),FALSE)</f>
        <v>#N/A</v>
      </c>
      <c r="BJ46" s="77" t="e">
        <f>HLOOKUP(J$4,'2020 Non-Cash Comp'!$5:$81,(3+$A48),FALSE)</f>
        <v>#N/A</v>
      </c>
      <c r="BK46" s="77" t="e">
        <f>HLOOKUP(K$4,'2020 Non-Cash Comp'!$5:$81,(3+$A48),FALSE)</f>
        <v>#N/A</v>
      </c>
      <c r="BL46" s="77" t="e">
        <f>HLOOKUP(L$4,'2020 Non-Cash Comp'!$5:$81,(3+$A48),FALSE)</f>
        <v>#N/A</v>
      </c>
      <c r="BM46" s="77" t="e">
        <f>HLOOKUP(M$4,'2020 Non-Cash Comp'!$5:$81,(3+$A48),FALSE)</f>
        <v>#N/A</v>
      </c>
      <c r="BN46" s="77" t="e">
        <f>HLOOKUP(N$4,'2020 Non-Cash Comp'!$5:$81,(3+$A48),FALSE)</f>
        <v>#N/A</v>
      </c>
      <c r="BO46" s="77" t="e">
        <f>HLOOKUP(O$4,'2020 Non-Cash Comp'!$5:$81,(3+$A48),FALSE)</f>
        <v>#N/A</v>
      </c>
      <c r="BP46" s="77" t="e">
        <f>HLOOKUP(P$4,'2020 Non-Cash Comp'!$5:$81,(3+$A48),FALSE)</f>
        <v>#N/A</v>
      </c>
      <c r="BQ46" s="77" t="e">
        <f>HLOOKUP(Q$4,'2020 Non-Cash Comp'!$5:$81,(3+$A48),FALSE)</f>
        <v>#N/A</v>
      </c>
      <c r="BR46" s="77" t="e">
        <f>HLOOKUP(R$4,'2020 Non-Cash Comp'!$5:$81,(3+$A48),FALSE)</f>
        <v>#N/A</v>
      </c>
      <c r="BS46" s="77" t="e">
        <f>HLOOKUP(S$4,'2020 Non-Cash Comp'!$5:$81,(3+$A48),FALSE)</f>
        <v>#N/A</v>
      </c>
      <c r="BT46" s="77" t="e">
        <f>HLOOKUP(T$4,'2020 Non-Cash Comp'!$5:$81,(3+$A48),FALSE)</f>
        <v>#N/A</v>
      </c>
      <c r="BU46" s="77" t="e">
        <f>HLOOKUP(U$4,'2020 Non-Cash Comp'!$5:$81,(3+$A48),FALSE)</f>
        <v>#N/A</v>
      </c>
      <c r="BV46" s="77" t="e">
        <f>HLOOKUP(V$4,'2020 Non-Cash Comp'!$5:$81,(3+$A48),FALSE)</f>
        <v>#N/A</v>
      </c>
      <c r="BW46" s="77" t="e">
        <f>HLOOKUP(W$4,'2020 Non-Cash Comp'!$5:$81,(3+$A48),FALSE)</f>
        <v>#N/A</v>
      </c>
      <c r="BX46" s="77" t="e">
        <f>HLOOKUP(X$4,'2020 Non-Cash Comp'!$5:$81,(3+$A48),FALSE)</f>
        <v>#N/A</v>
      </c>
      <c r="BY46" s="77" t="e">
        <f>HLOOKUP(Y$4,'2020 Non-Cash Comp'!$5:$81,(3+$A48),FALSE)</f>
        <v>#N/A</v>
      </c>
      <c r="BZ46" s="77" t="e">
        <f>HLOOKUP(Z$4,'2020 Non-Cash Comp'!$5:$81,(3+$A48),FALSE)</f>
        <v>#N/A</v>
      </c>
      <c r="CA46" s="77" t="e">
        <f>HLOOKUP(AA$4,'2020 Non-Cash Comp'!$5:$81,(3+$A48),FALSE)</f>
        <v>#N/A</v>
      </c>
      <c r="CB46" s="77" t="e">
        <f>HLOOKUP(AB$4,'2020 Non-Cash Comp'!$5:$81,(3+$A48),FALSE)</f>
        <v>#N/A</v>
      </c>
      <c r="CC46" s="77" t="e">
        <f>HLOOKUP(AC$4,'2020 Non-Cash Comp'!$5:$81,(3+$A48),FALSE)</f>
        <v>#N/A</v>
      </c>
      <c r="CD46" s="77" t="e">
        <f>HLOOKUP(AD$4,'2020 Non-Cash Comp'!$5:$81,(3+$A48),FALSE)</f>
        <v>#N/A</v>
      </c>
      <c r="CE46" s="77" t="e">
        <f>HLOOKUP(AE$4,'2020 Non-Cash Comp'!$5:$81,(3+$A48),FALSE)</f>
        <v>#N/A</v>
      </c>
      <c r="CF46" s="77" t="e">
        <f>HLOOKUP(AF$4,'2020 Non-Cash Comp'!$5:$81,(3+$A48),FALSE)</f>
        <v>#N/A</v>
      </c>
      <c r="CG46" s="77" t="e">
        <f>HLOOKUP(AG$4,'2020 Non-Cash Comp'!$5:$81,(3+$A48),FALSE)</f>
        <v>#N/A</v>
      </c>
    </row>
    <row r="47" spans="1:85" x14ac:dyDescent="0.25">
      <c r="A47">
        <f t="shared" si="32"/>
        <v>41</v>
      </c>
      <c r="B47" s="74" t="str">
        <f>IF('2020 Non-Cash Comp'!B50&lt;&gt;0,'2020 Non-Cash Comp'!B50,"")</f>
        <v/>
      </c>
      <c r="C47" s="91" t="e">
        <f>SUMPRODUCT(($J$1:$AG$1&lt;=Input!$A$10)*J47:AG47)</f>
        <v>#N/A</v>
      </c>
      <c r="D47" s="91" t="e">
        <f>SUMPRODUCT(($AJ$1:$BG$1&lt;=Input!$A$10)*AJ47:BG47)</f>
        <v>#N/A</v>
      </c>
      <c r="E47" s="91" t="e">
        <f>SUMPRODUCT(($BJ$1:$CG$1&lt;=Input!$A$10)*BJ47:CG47)</f>
        <v>#N/A</v>
      </c>
      <c r="F47" s="91" t="e">
        <f t="shared" si="33"/>
        <v>#N/A</v>
      </c>
      <c r="G47" s="91" t="e">
        <f t="shared" si="34"/>
        <v>#N/A</v>
      </c>
      <c r="H47" s="91" t="e">
        <f t="shared" si="35"/>
        <v>#N/A</v>
      </c>
      <c r="J47" s="77" t="e">
        <f>HLOOKUP(J$4,'2020 Non-Cash Comp'!$7:$81,(3+$A47),FALSE)</f>
        <v>#N/A</v>
      </c>
      <c r="K47" s="77" t="e">
        <f>HLOOKUP(K$4,'2020 Non-Cash Comp'!$7:$81,(3+$A47),FALSE)</f>
        <v>#N/A</v>
      </c>
      <c r="L47" s="77" t="e">
        <f>HLOOKUP(L$4,'2020 Non-Cash Comp'!$7:$81,(3+$A47),FALSE)</f>
        <v>#N/A</v>
      </c>
      <c r="M47" s="77" t="e">
        <f>HLOOKUP(M$4,'2020 Non-Cash Comp'!$7:$81,(3+$A47),FALSE)</f>
        <v>#N/A</v>
      </c>
      <c r="N47" s="77" t="e">
        <f>HLOOKUP(N$4,'2020 Non-Cash Comp'!$7:$81,(3+$A47),FALSE)</f>
        <v>#N/A</v>
      </c>
      <c r="O47" s="77" t="e">
        <f>HLOOKUP(O$4,'2020 Non-Cash Comp'!$7:$81,(3+$A47),FALSE)</f>
        <v>#N/A</v>
      </c>
      <c r="P47" s="77" t="e">
        <f>HLOOKUP(P$4,'2020 Non-Cash Comp'!$7:$81,(3+$A47),FALSE)</f>
        <v>#N/A</v>
      </c>
      <c r="Q47" s="77" t="e">
        <f>HLOOKUP(Q$4,'2020 Non-Cash Comp'!$7:$81,(3+$A47),FALSE)</f>
        <v>#N/A</v>
      </c>
      <c r="R47" s="77" t="e">
        <f>HLOOKUP(R$4,'2020 Non-Cash Comp'!$7:$81,(3+$A47),FALSE)</f>
        <v>#N/A</v>
      </c>
      <c r="S47" s="77" t="e">
        <f>HLOOKUP(S$4,'2020 Non-Cash Comp'!$7:$81,(3+$A47),FALSE)</f>
        <v>#N/A</v>
      </c>
      <c r="T47" s="77" t="e">
        <f>HLOOKUP(T$4,'2020 Non-Cash Comp'!$7:$81,(3+$A47),FALSE)</f>
        <v>#N/A</v>
      </c>
      <c r="U47" s="77" t="e">
        <f>HLOOKUP(U$4,'2020 Non-Cash Comp'!$7:$81,(3+$A47),FALSE)</f>
        <v>#N/A</v>
      </c>
      <c r="V47" s="77" t="e">
        <f>HLOOKUP(V$4,'2020 Non-Cash Comp'!$7:$81,(3+$A47),FALSE)</f>
        <v>#N/A</v>
      </c>
      <c r="W47" s="77" t="e">
        <f>HLOOKUP(W$4,'2020 Non-Cash Comp'!$7:$81,(3+$A47),FALSE)</f>
        <v>#N/A</v>
      </c>
      <c r="X47" s="77" t="e">
        <f>HLOOKUP(X$4,'2020 Non-Cash Comp'!$7:$81,(3+$A47),FALSE)</f>
        <v>#N/A</v>
      </c>
      <c r="Y47" s="77" t="e">
        <f>HLOOKUP(Y$4,'2020 Non-Cash Comp'!$7:$81,(3+$A47),FALSE)</f>
        <v>#N/A</v>
      </c>
      <c r="Z47" s="77" t="e">
        <f>HLOOKUP(Z$4,'2020 Non-Cash Comp'!$7:$81,(3+$A47),FALSE)</f>
        <v>#N/A</v>
      </c>
      <c r="AA47" s="77" t="e">
        <f>HLOOKUP(AA$4,'2020 Non-Cash Comp'!$7:$81,(3+$A47),FALSE)</f>
        <v>#N/A</v>
      </c>
      <c r="AB47" s="77" t="e">
        <f>HLOOKUP(AB$4,'2020 Non-Cash Comp'!$7:$81,(3+$A47),FALSE)</f>
        <v>#N/A</v>
      </c>
      <c r="AC47" s="77" t="e">
        <f>HLOOKUP(AC$4,'2020 Non-Cash Comp'!$7:$81,(3+$A47),FALSE)</f>
        <v>#N/A</v>
      </c>
      <c r="AD47" s="77" t="e">
        <f>HLOOKUP(AD$4,'2020 Non-Cash Comp'!$7:$81,(3+$A47),FALSE)</f>
        <v>#N/A</v>
      </c>
      <c r="AE47" s="77" t="e">
        <f>HLOOKUP(AE$4,'2020 Non-Cash Comp'!$7:$81,(3+$A47),FALSE)</f>
        <v>#N/A</v>
      </c>
      <c r="AF47" s="77" t="e">
        <f>HLOOKUP(AF$4,'2020 Non-Cash Comp'!$7:$81,(3+$A47),FALSE)</f>
        <v>#N/A</v>
      </c>
      <c r="AG47" s="77" t="e">
        <f>HLOOKUP(AG$4,'2020 Non-Cash Comp'!$7:$81,(3+$A47),FALSE)</f>
        <v>#N/A</v>
      </c>
      <c r="AJ47" s="77" t="e">
        <f>HLOOKUP(J$4,'2020 Non-Cash Comp'!$6:$81,(3+$A48),FALSE)</f>
        <v>#N/A</v>
      </c>
      <c r="AK47" s="77" t="e">
        <f>HLOOKUP(K$4,'2020 Non-Cash Comp'!$6:$81,(3+$A48),FALSE)</f>
        <v>#N/A</v>
      </c>
      <c r="AL47" s="77" t="e">
        <f>HLOOKUP(L$4,'2020 Non-Cash Comp'!$6:$81,(3+$A48),FALSE)</f>
        <v>#N/A</v>
      </c>
      <c r="AM47" s="77" t="e">
        <f>HLOOKUP(M$4,'2020 Non-Cash Comp'!$6:$81,(3+$A48),FALSE)</f>
        <v>#N/A</v>
      </c>
      <c r="AN47" s="77" t="e">
        <f>HLOOKUP(N$4,'2020 Non-Cash Comp'!$6:$81,(3+$A48),FALSE)</f>
        <v>#N/A</v>
      </c>
      <c r="AO47" s="77" t="e">
        <f>HLOOKUP(O$4,'2020 Non-Cash Comp'!$6:$81,(3+$A48),FALSE)</f>
        <v>#N/A</v>
      </c>
      <c r="AP47" s="77" t="e">
        <f>HLOOKUP(P$4,'2020 Non-Cash Comp'!$6:$81,(3+$A48),FALSE)</f>
        <v>#N/A</v>
      </c>
      <c r="AQ47" s="77" t="e">
        <f>HLOOKUP(Q$4,'2020 Non-Cash Comp'!$6:$81,(3+$A48),FALSE)</f>
        <v>#N/A</v>
      </c>
      <c r="AR47" s="77" t="e">
        <f>HLOOKUP(R$4,'2020 Non-Cash Comp'!$6:$81,(3+$A48),FALSE)</f>
        <v>#N/A</v>
      </c>
      <c r="AS47" s="77" t="e">
        <f>HLOOKUP(S$4,'2020 Non-Cash Comp'!$6:$81,(3+$A48),FALSE)</f>
        <v>#N/A</v>
      </c>
      <c r="AT47" s="77" t="e">
        <f>HLOOKUP(T$4,'2020 Non-Cash Comp'!$6:$81,(3+$A48),FALSE)</f>
        <v>#N/A</v>
      </c>
      <c r="AU47" s="77" t="e">
        <f>HLOOKUP(U$4,'2020 Non-Cash Comp'!$6:$81,(3+$A48),FALSE)</f>
        <v>#N/A</v>
      </c>
      <c r="AV47" s="77" t="e">
        <f>HLOOKUP(V$4,'2020 Non-Cash Comp'!$6:$81,(3+$A48),FALSE)</f>
        <v>#N/A</v>
      </c>
      <c r="AW47" s="77" t="e">
        <f>HLOOKUP(W$4,'2020 Non-Cash Comp'!$6:$81,(3+$A48),FALSE)</f>
        <v>#N/A</v>
      </c>
      <c r="AX47" s="77" t="e">
        <f>HLOOKUP(X$4,'2020 Non-Cash Comp'!$6:$81,(3+$A48),FALSE)</f>
        <v>#N/A</v>
      </c>
      <c r="AY47" s="77" t="e">
        <f>HLOOKUP(Y$4,'2020 Non-Cash Comp'!$6:$81,(3+$A48),FALSE)</f>
        <v>#N/A</v>
      </c>
      <c r="AZ47" s="77" t="e">
        <f>HLOOKUP(Z$4,'2020 Non-Cash Comp'!$6:$81,(3+$A48),FALSE)</f>
        <v>#N/A</v>
      </c>
      <c r="BA47" s="77" t="e">
        <f>HLOOKUP(AA$4,'2020 Non-Cash Comp'!$6:$81,(3+$A48),FALSE)</f>
        <v>#N/A</v>
      </c>
      <c r="BB47" s="77" t="e">
        <f>HLOOKUP(AB$4,'2020 Non-Cash Comp'!$6:$81,(3+$A48),FALSE)</f>
        <v>#N/A</v>
      </c>
      <c r="BC47" s="77" t="e">
        <f>HLOOKUP(AC$4,'2020 Non-Cash Comp'!$6:$81,(3+$A48),FALSE)</f>
        <v>#N/A</v>
      </c>
      <c r="BD47" s="77" t="e">
        <f>HLOOKUP(AD$4,'2020 Non-Cash Comp'!$6:$81,(3+$A48),FALSE)</f>
        <v>#N/A</v>
      </c>
      <c r="BE47" s="77" t="e">
        <f>HLOOKUP(AE$4,'2020 Non-Cash Comp'!$6:$81,(3+$A48),FALSE)</f>
        <v>#N/A</v>
      </c>
      <c r="BF47" s="77" t="e">
        <f>HLOOKUP(AF$4,'2020 Non-Cash Comp'!$6:$81,(3+$A48),FALSE)</f>
        <v>#N/A</v>
      </c>
      <c r="BG47" s="77" t="e">
        <f>HLOOKUP(AG$4,'2020 Non-Cash Comp'!$6:$81,(3+$A48),FALSE)</f>
        <v>#N/A</v>
      </c>
      <c r="BJ47" s="77" t="e">
        <f>HLOOKUP(J$4,'2020 Non-Cash Comp'!$5:$81,(3+$A49),FALSE)</f>
        <v>#N/A</v>
      </c>
      <c r="BK47" s="77" t="e">
        <f>HLOOKUP(K$4,'2020 Non-Cash Comp'!$5:$81,(3+$A49),FALSE)</f>
        <v>#N/A</v>
      </c>
      <c r="BL47" s="77" t="e">
        <f>HLOOKUP(L$4,'2020 Non-Cash Comp'!$5:$81,(3+$A49),FALSE)</f>
        <v>#N/A</v>
      </c>
      <c r="BM47" s="77" t="e">
        <f>HLOOKUP(M$4,'2020 Non-Cash Comp'!$5:$81,(3+$A49),FALSE)</f>
        <v>#N/A</v>
      </c>
      <c r="BN47" s="77" t="e">
        <f>HLOOKUP(N$4,'2020 Non-Cash Comp'!$5:$81,(3+$A49),FALSE)</f>
        <v>#N/A</v>
      </c>
      <c r="BO47" s="77" t="e">
        <f>HLOOKUP(O$4,'2020 Non-Cash Comp'!$5:$81,(3+$A49),FALSE)</f>
        <v>#N/A</v>
      </c>
      <c r="BP47" s="77" t="e">
        <f>HLOOKUP(P$4,'2020 Non-Cash Comp'!$5:$81,(3+$A49),FALSE)</f>
        <v>#N/A</v>
      </c>
      <c r="BQ47" s="77" t="e">
        <f>HLOOKUP(Q$4,'2020 Non-Cash Comp'!$5:$81,(3+$A49),FALSE)</f>
        <v>#N/A</v>
      </c>
      <c r="BR47" s="77" t="e">
        <f>HLOOKUP(R$4,'2020 Non-Cash Comp'!$5:$81,(3+$A49),FALSE)</f>
        <v>#N/A</v>
      </c>
      <c r="BS47" s="77" t="e">
        <f>HLOOKUP(S$4,'2020 Non-Cash Comp'!$5:$81,(3+$A49),FALSE)</f>
        <v>#N/A</v>
      </c>
      <c r="BT47" s="77" t="e">
        <f>HLOOKUP(T$4,'2020 Non-Cash Comp'!$5:$81,(3+$A49),FALSE)</f>
        <v>#N/A</v>
      </c>
      <c r="BU47" s="77" t="e">
        <f>HLOOKUP(U$4,'2020 Non-Cash Comp'!$5:$81,(3+$A49),FALSE)</f>
        <v>#N/A</v>
      </c>
      <c r="BV47" s="77" t="e">
        <f>HLOOKUP(V$4,'2020 Non-Cash Comp'!$5:$81,(3+$A49),FALSE)</f>
        <v>#N/A</v>
      </c>
      <c r="BW47" s="77" t="e">
        <f>HLOOKUP(W$4,'2020 Non-Cash Comp'!$5:$81,(3+$A49),FALSE)</f>
        <v>#N/A</v>
      </c>
      <c r="BX47" s="77" t="e">
        <f>HLOOKUP(X$4,'2020 Non-Cash Comp'!$5:$81,(3+$A49),FALSE)</f>
        <v>#N/A</v>
      </c>
      <c r="BY47" s="77" t="e">
        <f>HLOOKUP(Y$4,'2020 Non-Cash Comp'!$5:$81,(3+$A49),FALSE)</f>
        <v>#N/A</v>
      </c>
      <c r="BZ47" s="77" t="e">
        <f>HLOOKUP(Z$4,'2020 Non-Cash Comp'!$5:$81,(3+$A49),FALSE)</f>
        <v>#N/A</v>
      </c>
      <c r="CA47" s="77" t="e">
        <f>HLOOKUP(AA$4,'2020 Non-Cash Comp'!$5:$81,(3+$A49),FALSE)</f>
        <v>#N/A</v>
      </c>
      <c r="CB47" s="77" t="e">
        <f>HLOOKUP(AB$4,'2020 Non-Cash Comp'!$5:$81,(3+$A49),FALSE)</f>
        <v>#N/A</v>
      </c>
      <c r="CC47" s="77" t="e">
        <f>HLOOKUP(AC$4,'2020 Non-Cash Comp'!$5:$81,(3+$A49),FALSE)</f>
        <v>#N/A</v>
      </c>
      <c r="CD47" s="77" t="e">
        <f>HLOOKUP(AD$4,'2020 Non-Cash Comp'!$5:$81,(3+$A49),FALSE)</f>
        <v>#N/A</v>
      </c>
      <c r="CE47" s="77" t="e">
        <f>HLOOKUP(AE$4,'2020 Non-Cash Comp'!$5:$81,(3+$A49),FALSE)</f>
        <v>#N/A</v>
      </c>
      <c r="CF47" s="77" t="e">
        <f>HLOOKUP(AF$4,'2020 Non-Cash Comp'!$5:$81,(3+$A49),FALSE)</f>
        <v>#N/A</v>
      </c>
      <c r="CG47" s="77" t="e">
        <f>HLOOKUP(AG$4,'2020 Non-Cash Comp'!$5:$81,(3+$A49),FALSE)</f>
        <v>#N/A</v>
      </c>
    </row>
    <row r="48" spans="1:85" x14ac:dyDescent="0.25">
      <c r="A48">
        <f t="shared" si="32"/>
        <v>42</v>
      </c>
      <c r="B48" s="74" t="str">
        <f>IF('2020 Non-Cash Comp'!B51&lt;&gt;0,'2020 Non-Cash Comp'!B51,"")</f>
        <v/>
      </c>
      <c r="C48" s="91" t="e">
        <f>SUMPRODUCT(($J$1:$AG$1&lt;=Input!$A$10)*J48:AG48)</f>
        <v>#N/A</v>
      </c>
      <c r="D48" s="91" t="e">
        <f>SUMPRODUCT(($AJ$1:$BG$1&lt;=Input!$A$10)*AJ48:BG48)</f>
        <v>#N/A</v>
      </c>
      <c r="E48" s="91" t="e">
        <f>SUMPRODUCT(($BJ$1:$CG$1&lt;=Input!$A$10)*BJ48:CG48)</f>
        <v>#N/A</v>
      </c>
      <c r="F48" s="91" t="e">
        <f t="shared" si="33"/>
        <v>#N/A</v>
      </c>
      <c r="G48" s="91" t="e">
        <f t="shared" si="34"/>
        <v>#N/A</v>
      </c>
      <c r="H48" s="91" t="e">
        <f t="shared" si="35"/>
        <v>#N/A</v>
      </c>
      <c r="J48" s="77" t="e">
        <f>HLOOKUP(J$4,'2020 Non-Cash Comp'!$7:$81,(3+$A48),FALSE)</f>
        <v>#N/A</v>
      </c>
      <c r="K48" s="77" t="e">
        <f>HLOOKUP(K$4,'2020 Non-Cash Comp'!$7:$81,(3+$A48),FALSE)</f>
        <v>#N/A</v>
      </c>
      <c r="L48" s="77" t="e">
        <f>HLOOKUP(L$4,'2020 Non-Cash Comp'!$7:$81,(3+$A48),FALSE)</f>
        <v>#N/A</v>
      </c>
      <c r="M48" s="77" t="e">
        <f>HLOOKUP(M$4,'2020 Non-Cash Comp'!$7:$81,(3+$A48),FALSE)</f>
        <v>#N/A</v>
      </c>
      <c r="N48" s="77" t="e">
        <f>HLOOKUP(N$4,'2020 Non-Cash Comp'!$7:$81,(3+$A48),FALSE)</f>
        <v>#N/A</v>
      </c>
      <c r="O48" s="77" t="e">
        <f>HLOOKUP(O$4,'2020 Non-Cash Comp'!$7:$81,(3+$A48),FALSE)</f>
        <v>#N/A</v>
      </c>
      <c r="P48" s="77" t="e">
        <f>HLOOKUP(P$4,'2020 Non-Cash Comp'!$7:$81,(3+$A48),FALSE)</f>
        <v>#N/A</v>
      </c>
      <c r="Q48" s="77" t="e">
        <f>HLOOKUP(Q$4,'2020 Non-Cash Comp'!$7:$81,(3+$A48),FALSE)</f>
        <v>#N/A</v>
      </c>
      <c r="R48" s="77" t="e">
        <f>HLOOKUP(R$4,'2020 Non-Cash Comp'!$7:$81,(3+$A48),FALSE)</f>
        <v>#N/A</v>
      </c>
      <c r="S48" s="77" t="e">
        <f>HLOOKUP(S$4,'2020 Non-Cash Comp'!$7:$81,(3+$A48),FALSE)</f>
        <v>#N/A</v>
      </c>
      <c r="T48" s="77" t="e">
        <f>HLOOKUP(T$4,'2020 Non-Cash Comp'!$7:$81,(3+$A48),FALSE)</f>
        <v>#N/A</v>
      </c>
      <c r="U48" s="77" t="e">
        <f>HLOOKUP(U$4,'2020 Non-Cash Comp'!$7:$81,(3+$A48),FALSE)</f>
        <v>#N/A</v>
      </c>
      <c r="V48" s="77" t="e">
        <f>HLOOKUP(V$4,'2020 Non-Cash Comp'!$7:$81,(3+$A48),FALSE)</f>
        <v>#N/A</v>
      </c>
      <c r="W48" s="77" t="e">
        <f>HLOOKUP(W$4,'2020 Non-Cash Comp'!$7:$81,(3+$A48),FALSE)</f>
        <v>#N/A</v>
      </c>
      <c r="X48" s="77" t="e">
        <f>HLOOKUP(X$4,'2020 Non-Cash Comp'!$7:$81,(3+$A48),FALSE)</f>
        <v>#N/A</v>
      </c>
      <c r="Y48" s="77" t="e">
        <f>HLOOKUP(Y$4,'2020 Non-Cash Comp'!$7:$81,(3+$A48),FALSE)</f>
        <v>#N/A</v>
      </c>
      <c r="Z48" s="77" t="e">
        <f>HLOOKUP(Z$4,'2020 Non-Cash Comp'!$7:$81,(3+$A48),FALSE)</f>
        <v>#N/A</v>
      </c>
      <c r="AA48" s="77" t="e">
        <f>HLOOKUP(AA$4,'2020 Non-Cash Comp'!$7:$81,(3+$A48),FALSE)</f>
        <v>#N/A</v>
      </c>
      <c r="AB48" s="77" t="e">
        <f>HLOOKUP(AB$4,'2020 Non-Cash Comp'!$7:$81,(3+$A48),FALSE)</f>
        <v>#N/A</v>
      </c>
      <c r="AC48" s="77" t="e">
        <f>HLOOKUP(AC$4,'2020 Non-Cash Comp'!$7:$81,(3+$A48),FALSE)</f>
        <v>#N/A</v>
      </c>
      <c r="AD48" s="77" t="e">
        <f>HLOOKUP(AD$4,'2020 Non-Cash Comp'!$7:$81,(3+$A48),FALSE)</f>
        <v>#N/A</v>
      </c>
      <c r="AE48" s="77" t="e">
        <f>HLOOKUP(AE$4,'2020 Non-Cash Comp'!$7:$81,(3+$A48),FALSE)</f>
        <v>#N/A</v>
      </c>
      <c r="AF48" s="77" t="e">
        <f>HLOOKUP(AF$4,'2020 Non-Cash Comp'!$7:$81,(3+$A48),FALSE)</f>
        <v>#N/A</v>
      </c>
      <c r="AG48" s="77" t="e">
        <f>HLOOKUP(AG$4,'2020 Non-Cash Comp'!$7:$81,(3+$A48),FALSE)</f>
        <v>#N/A</v>
      </c>
      <c r="AJ48" s="77" t="e">
        <f>HLOOKUP(J$4,'2020 Non-Cash Comp'!$6:$81,(3+$A49),FALSE)</f>
        <v>#N/A</v>
      </c>
      <c r="AK48" s="77" t="e">
        <f>HLOOKUP(K$4,'2020 Non-Cash Comp'!$6:$81,(3+$A49),FALSE)</f>
        <v>#N/A</v>
      </c>
      <c r="AL48" s="77" t="e">
        <f>HLOOKUP(L$4,'2020 Non-Cash Comp'!$6:$81,(3+$A49),FALSE)</f>
        <v>#N/A</v>
      </c>
      <c r="AM48" s="77" t="e">
        <f>HLOOKUP(M$4,'2020 Non-Cash Comp'!$6:$81,(3+$A49),FALSE)</f>
        <v>#N/A</v>
      </c>
      <c r="AN48" s="77" t="e">
        <f>HLOOKUP(N$4,'2020 Non-Cash Comp'!$6:$81,(3+$A49),FALSE)</f>
        <v>#N/A</v>
      </c>
      <c r="AO48" s="77" t="e">
        <f>HLOOKUP(O$4,'2020 Non-Cash Comp'!$6:$81,(3+$A49),FALSE)</f>
        <v>#N/A</v>
      </c>
      <c r="AP48" s="77" t="e">
        <f>HLOOKUP(P$4,'2020 Non-Cash Comp'!$6:$81,(3+$A49),FALSE)</f>
        <v>#N/A</v>
      </c>
      <c r="AQ48" s="77" t="e">
        <f>HLOOKUP(Q$4,'2020 Non-Cash Comp'!$6:$81,(3+$A49),FALSE)</f>
        <v>#N/A</v>
      </c>
      <c r="AR48" s="77" t="e">
        <f>HLOOKUP(R$4,'2020 Non-Cash Comp'!$6:$81,(3+$A49),FALSE)</f>
        <v>#N/A</v>
      </c>
      <c r="AS48" s="77" t="e">
        <f>HLOOKUP(S$4,'2020 Non-Cash Comp'!$6:$81,(3+$A49),FALSE)</f>
        <v>#N/A</v>
      </c>
      <c r="AT48" s="77" t="e">
        <f>HLOOKUP(T$4,'2020 Non-Cash Comp'!$6:$81,(3+$A49),FALSE)</f>
        <v>#N/A</v>
      </c>
      <c r="AU48" s="77" t="e">
        <f>HLOOKUP(U$4,'2020 Non-Cash Comp'!$6:$81,(3+$A49),FALSE)</f>
        <v>#N/A</v>
      </c>
      <c r="AV48" s="77" t="e">
        <f>HLOOKUP(V$4,'2020 Non-Cash Comp'!$6:$81,(3+$A49),FALSE)</f>
        <v>#N/A</v>
      </c>
      <c r="AW48" s="77" t="e">
        <f>HLOOKUP(W$4,'2020 Non-Cash Comp'!$6:$81,(3+$A49),FALSE)</f>
        <v>#N/A</v>
      </c>
      <c r="AX48" s="77" t="e">
        <f>HLOOKUP(X$4,'2020 Non-Cash Comp'!$6:$81,(3+$A49),FALSE)</f>
        <v>#N/A</v>
      </c>
      <c r="AY48" s="77" t="e">
        <f>HLOOKUP(Y$4,'2020 Non-Cash Comp'!$6:$81,(3+$A49),FALSE)</f>
        <v>#N/A</v>
      </c>
      <c r="AZ48" s="77" t="e">
        <f>HLOOKUP(Z$4,'2020 Non-Cash Comp'!$6:$81,(3+$A49),FALSE)</f>
        <v>#N/A</v>
      </c>
      <c r="BA48" s="77" t="e">
        <f>HLOOKUP(AA$4,'2020 Non-Cash Comp'!$6:$81,(3+$A49),FALSE)</f>
        <v>#N/A</v>
      </c>
      <c r="BB48" s="77" t="e">
        <f>HLOOKUP(AB$4,'2020 Non-Cash Comp'!$6:$81,(3+$A49),FALSE)</f>
        <v>#N/A</v>
      </c>
      <c r="BC48" s="77" t="e">
        <f>HLOOKUP(AC$4,'2020 Non-Cash Comp'!$6:$81,(3+$A49),FALSE)</f>
        <v>#N/A</v>
      </c>
      <c r="BD48" s="77" t="e">
        <f>HLOOKUP(AD$4,'2020 Non-Cash Comp'!$6:$81,(3+$A49),FALSE)</f>
        <v>#N/A</v>
      </c>
      <c r="BE48" s="77" t="e">
        <f>HLOOKUP(AE$4,'2020 Non-Cash Comp'!$6:$81,(3+$A49),FALSE)</f>
        <v>#N/A</v>
      </c>
      <c r="BF48" s="77" t="e">
        <f>HLOOKUP(AF$4,'2020 Non-Cash Comp'!$6:$81,(3+$A49),FALSE)</f>
        <v>#N/A</v>
      </c>
      <c r="BG48" s="77" t="e">
        <f>HLOOKUP(AG$4,'2020 Non-Cash Comp'!$6:$81,(3+$A49),FALSE)</f>
        <v>#N/A</v>
      </c>
      <c r="BJ48" s="77" t="e">
        <f>HLOOKUP(J$4,'2020 Non-Cash Comp'!$5:$81,(3+$A50),FALSE)</f>
        <v>#N/A</v>
      </c>
      <c r="BK48" s="77" t="e">
        <f>HLOOKUP(K$4,'2020 Non-Cash Comp'!$5:$81,(3+$A50),FALSE)</f>
        <v>#N/A</v>
      </c>
      <c r="BL48" s="77" t="e">
        <f>HLOOKUP(L$4,'2020 Non-Cash Comp'!$5:$81,(3+$A50),FALSE)</f>
        <v>#N/A</v>
      </c>
      <c r="BM48" s="77" t="e">
        <f>HLOOKUP(M$4,'2020 Non-Cash Comp'!$5:$81,(3+$A50),FALSE)</f>
        <v>#N/A</v>
      </c>
      <c r="BN48" s="77" t="e">
        <f>HLOOKUP(N$4,'2020 Non-Cash Comp'!$5:$81,(3+$A50),FALSE)</f>
        <v>#N/A</v>
      </c>
      <c r="BO48" s="77" t="e">
        <f>HLOOKUP(O$4,'2020 Non-Cash Comp'!$5:$81,(3+$A50),FALSE)</f>
        <v>#N/A</v>
      </c>
      <c r="BP48" s="77" t="e">
        <f>HLOOKUP(P$4,'2020 Non-Cash Comp'!$5:$81,(3+$A50),FALSE)</f>
        <v>#N/A</v>
      </c>
      <c r="BQ48" s="77" t="e">
        <f>HLOOKUP(Q$4,'2020 Non-Cash Comp'!$5:$81,(3+$A50),FALSE)</f>
        <v>#N/A</v>
      </c>
      <c r="BR48" s="77" t="e">
        <f>HLOOKUP(R$4,'2020 Non-Cash Comp'!$5:$81,(3+$A50),FALSE)</f>
        <v>#N/A</v>
      </c>
      <c r="BS48" s="77" t="e">
        <f>HLOOKUP(S$4,'2020 Non-Cash Comp'!$5:$81,(3+$A50),FALSE)</f>
        <v>#N/A</v>
      </c>
      <c r="BT48" s="77" t="e">
        <f>HLOOKUP(T$4,'2020 Non-Cash Comp'!$5:$81,(3+$A50),FALSE)</f>
        <v>#N/A</v>
      </c>
      <c r="BU48" s="77" t="e">
        <f>HLOOKUP(U$4,'2020 Non-Cash Comp'!$5:$81,(3+$A50),FALSE)</f>
        <v>#N/A</v>
      </c>
      <c r="BV48" s="77" t="e">
        <f>HLOOKUP(V$4,'2020 Non-Cash Comp'!$5:$81,(3+$A50),FALSE)</f>
        <v>#N/A</v>
      </c>
      <c r="BW48" s="77" t="e">
        <f>HLOOKUP(W$4,'2020 Non-Cash Comp'!$5:$81,(3+$A50),FALSE)</f>
        <v>#N/A</v>
      </c>
      <c r="BX48" s="77" t="e">
        <f>HLOOKUP(X$4,'2020 Non-Cash Comp'!$5:$81,(3+$A50),FALSE)</f>
        <v>#N/A</v>
      </c>
      <c r="BY48" s="77" t="e">
        <f>HLOOKUP(Y$4,'2020 Non-Cash Comp'!$5:$81,(3+$A50),FALSE)</f>
        <v>#N/A</v>
      </c>
      <c r="BZ48" s="77" t="e">
        <f>HLOOKUP(Z$4,'2020 Non-Cash Comp'!$5:$81,(3+$A50),FALSE)</f>
        <v>#N/A</v>
      </c>
      <c r="CA48" s="77" t="e">
        <f>HLOOKUP(AA$4,'2020 Non-Cash Comp'!$5:$81,(3+$A50),FALSE)</f>
        <v>#N/A</v>
      </c>
      <c r="CB48" s="77" t="e">
        <f>HLOOKUP(AB$4,'2020 Non-Cash Comp'!$5:$81,(3+$A50),FALSE)</f>
        <v>#N/A</v>
      </c>
      <c r="CC48" s="77" t="e">
        <f>HLOOKUP(AC$4,'2020 Non-Cash Comp'!$5:$81,(3+$A50),FALSE)</f>
        <v>#N/A</v>
      </c>
      <c r="CD48" s="77" t="e">
        <f>HLOOKUP(AD$4,'2020 Non-Cash Comp'!$5:$81,(3+$A50),FALSE)</f>
        <v>#N/A</v>
      </c>
      <c r="CE48" s="77" t="e">
        <f>HLOOKUP(AE$4,'2020 Non-Cash Comp'!$5:$81,(3+$A50),FALSE)</f>
        <v>#N/A</v>
      </c>
      <c r="CF48" s="77" t="e">
        <f>HLOOKUP(AF$4,'2020 Non-Cash Comp'!$5:$81,(3+$A50),FALSE)</f>
        <v>#N/A</v>
      </c>
      <c r="CG48" s="77" t="e">
        <f>HLOOKUP(AG$4,'2020 Non-Cash Comp'!$5:$81,(3+$A50),FALSE)</f>
        <v>#N/A</v>
      </c>
    </row>
    <row r="49" spans="1:85" x14ac:dyDescent="0.25">
      <c r="A49">
        <f t="shared" si="32"/>
        <v>43</v>
      </c>
      <c r="B49" s="74" t="str">
        <f>IF('2020 Non-Cash Comp'!B52&lt;&gt;0,'2020 Non-Cash Comp'!B52,"")</f>
        <v/>
      </c>
      <c r="C49" s="91" t="e">
        <f>SUMPRODUCT(($J$1:$AG$1&lt;=Input!$A$10)*J49:AG49)</f>
        <v>#N/A</v>
      </c>
      <c r="D49" s="91" t="e">
        <f>SUMPRODUCT(($AJ$1:$BG$1&lt;=Input!$A$10)*AJ49:BG49)</f>
        <v>#N/A</v>
      </c>
      <c r="E49" s="91" t="e">
        <f>SUMPRODUCT(($BJ$1:$CG$1&lt;=Input!$A$10)*BJ49:CG49)</f>
        <v>#N/A</v>
      </c>
      <c r="F49" s="91" t="e">
        <f t="shared" si="33"/>
        <v>#N/A</v>
      </c>
      <c r="G49" s="91" t="e">
        <f t="shared" si="34"/>
        <v>#N/A</v>
      </c>
      <c r="H49" s="91" t="e">
        <f t="shared" si="35"/>
        <v>#N/A</v>
      </c>
      <c r="J49" s="77" t="e">
        <f>HLOOKUP(J$4,'2020 Non-Cash Comp'!$7:$81,(3+$A49),FALSE)</f>
        <v>#N/A</v>
      </c>
      <c r="K49" s="77" t="e">
        <f>HLOOKUP(K$4,'2020 Non-Cash Comp'!$7:$81,(3+$A49),FALSE)</f>
        <v>#N/A</v>
      </c>
      <c r="L49" s="77" t="e">
        <f>HLOOKUP(L$4,'2020 Non-Cash Comp'!$7:$81,(3+$A49),FALSE)</f>
        <v>#N/A</v>
      </c>
      <c r="M49" s="77" t="e">
        <f>HLOOKUP(M$4,'2020 Non-Cash Comp'!$7:$81,(3+$A49),FALSE)</f>
        <v>#N/A</v>
      </c>
      <c r="N49" s="77" t="e">
        <f>HLOOKUP(N$4,'2020 Non-Cash Comp'!$7:$81,(3+$A49),FALSE)</f>
        <v>#N/A</v>
      </c>
      <c r="O49" s="77" t="e">
        <f>HLOOKUP(O$4,'2020 Non-Cash Comp'!$7:$81,(3+$A49),FALSE)</f>
        <v>#N/A</v>
      </c>
      <c r="P49" s="77" t="e">
        <f>HLOOKUP(P$4,'2020 Non-Cash Comp'!$7:$81,(3+$A49),FALSE)</f>
        <v>#N/A</v>
      </c>
      <c r="Q49" s="77" t="e">
        <f>HLOOKUP(Q$4,'2020 Non-Cash Comp'!$7:$81,(3+$A49),FALSE)</f>
        <v>#N/A</v>
      </c>
      <c r="R49" s="77" t="e">
        <f>HLOOKUP(R$4,'2020 Non-Cash Comp'!$7:$81,(3+$A49),FALSE)</f>
        <v>#N/A</v>
      </c>
      <c r="S49" s="77" t="e">
        <f>HLOOKUP(S$4,'2020 Non-Cash Comp'!$7:$81,(3+$A49),FALSE)</f>
        <v>#N/A</v>
      </c>
      <c r="T49" s="77" t="e">
        <f>HLOOKUP(T$4,'2020 Non-Cash Comp'!$7:$81,(3+$A49),FALSE)</f>
        <v>#N/A</v>
      </c>
      <c r="U49" s="77" t="e">
        <f>HLOOKUP(U$4,'2020 Non-Cash Comp'!$7:$81,(3+$A49),FALSE)</f>
        <v>#N/A</v>
      </c>
      <c r="V49" s="77" t="e">
        <f>HLOOKUP(V$4,'2020 Non-Cash Comp'!$7:$81,(3+$A49),FALSE)</f>
        <v>#N/A</v>
      </c>
      <c r="W49" s="77" t="e">
        <f>HLOOKUP(W$4,'2020 Non-Cash Comp'!$7:$81,(3+$A49),FALSE)</f>
        <v>#N/A</v>
      </c>
      <c r="X49" s="77" t="e">
        <f>HLOOKUP(X$4,'2020 Non-Cash Comp'!$7:$81,(3+$A49),FALSE)</f>
        <v>#N/A</v>
      </c>
      <c r="Y49" s="77" t="e">
        <f>HLOOKUP(Y$4,'2020 Non-Cash Comp'!$7:$81,(3+$A49),FALSE)</f>
        <v>#N/A</v>
      </c>
      <c r="Z49" s="77" t="e">
        <f>HLOOKUP(Z$4,'2020 Non-Cash Comp'!$7:$81,(3+$A49),FALSE)</f>
        <v>#N/A</v>
      </c>
      <c r="AA49" s="77" t="e">
        <f>HLOOKUP(AA$4,'2020 Non-Cash Comp'!$7:$81,(3+$A49),FALSE)</f>
        <v>#N/A</v>
      </c>
      <c r="AB49" s="77" t="e">
        <f>HLOOKUP(AB$4,'2020 Non-Cash Comp'!$7:$81,(3+$A49),FALSE)</f>
        <v>#N/A</v>
      </c>
      <c r="AC49" s="77" t="e">
        <f>HLOOKUP(AC$4,'2020 Non-Cash Comp'!$7:$81,(3+$A49),FALSE)</f>
        <v>#N/A</v>
      </c>
      <c r="AD49" s="77" t="e">
        <f>HLOOKUP(AD$4,'2020 Non-Cash Comp'!$7:$81,(3+$A49),FALSE)</f>
        <v>#N/A</v>
      </c>
      <c r="AE49" s="77" t="e">
        <f>HLOOKUP(AE$4,'2020 Non-Cash Comp'!$7:$81,(3+$A49),FALSE)</f>
        <v>#N/A</v>
      </c>
      <c r="AF49" s="77" t="e">
        <f>HLOOKUP(AF$4,'2020 Non-Cash Comp'!$7:$81,(3+$A49),FALSE)</f>
        <v>#N/A</v>
      </c>
      <c r="AG49" s="77" t="e">
        <f>HLOOKUP(AG$4,'2020 Non-Cash Comp'!$7:$81,(3+$A49),FALSE)</f>
        <v>#N/A</v>
      </c>
      <c r="AJ49" s="77" t="e">
        <f>HLOOKUP(J$4,'2020 Non-Cash Comp'!$6:$81,(3+$A50),FALSE)</f>
        <v>#N/A</v>
      </c>
      <c r="AK49" s="77" t="e">
        <f>HLOOKUP(K$4,'2020 Non-Cash Comp'!$6:$81,(3+$A50),FALSE)</f>
        <v>#N/A</v>
      </c>
      <c r="AL49" s="77" t="e">
        <f>HLOOKUP(L$4,'2020 Non-Cash Comp'!$6:$81,(3+$A50),FALSE)</f>
        <v>#N/A</v>
      </c>
      <c r="AM49" s="77" t="e">
        <f>HLOOKUP(M$4,'2020 Non-Cash Comp'!$6:$81,(3+$A50),FALSE)</f>
        <v>#N/A</v>
      </c>
      <c r="AN49" s="77" t="e">
        <f>HLOOKUP(N$4,'2020 Non-Cash Comp'!$6:$81,(3+$A50),FALSE)</f>
        <v>#N/A</v>
      </c>
      <c r="AO49" s="77" t="e">
        <f>HLOOKUP(O$4,'2020 Non-Cash Comp'!$6:$81,(3+$A50),FALSE)</f>
        <v>#N/A</v>
      </c>
      <c r="AP49" s="77" t="e">
        <f>HLOOKUP(P$4,'2020 Non-Cash Comp'!$6:$81,(3+$A50),FALSE)</f>
        <v>#N/A</v>
      </c>
      <c r="AQ49" s="77" t="e">
        <f>HLOOKUP(Q$4,'2020 Non-Cash Comp'!$6:$81,(3+$A50),FALSE)</f>
        <v>#N/A</v>
      </c>
      <c r="AR49" s="77" t="e">
        <f>HLOOKUP(R$4,'2020 Non-Cash Comp'!$6:$81,(3+$A50),FALSE)</f>
        <v>#N/A</v>
      </c>
      <c r="AS49" s="77" t="e">
        <f>HLOOKUP(S$4,'2020 Non-Cash Comp'!$6:$81,(3+$A50),FALSE)</f>
        <v>#N/A</v>
      </c>
      <c r="AT49" s="77" t="e">
        <f>HLOOKUP(T$4,'2020 Non-Cash Comp'!$6:$81,(3+$A50),FALSE)</f>
        <v>#N/A</v>
      </c>
      <c r="AU49" s="77" t="e">
        <f>HLOOKUP(U$4,'2020 Non-Cash Comp'!$6:$81,(3+$A50),FALSE)</f>
        <v>#N/A</v>
      </c>
      <c r="AV49" s="77" t="e">
        <f>HLOOKUP(V$4,'2020 Non-Cash Comp'!$6:$81,(3+$A50),FALSE)</f>
        <v>#N/A</v>
      </c>
      <c r="AW49" s="77" t="e">
        <f>HLOOKUP(W$4,'2020 Non-Cash Comp'!$6:$81,(3+$A50),FALSE)</f>
        <v>#N/A</v>
      </c>
      <c r="AX49" s="77" t="e">
        <f>HLOOKUP(X$4,'2020 Non-Cash Comp'!$6:$81,(3+$A50),FALSE)</f>
        <v>#N/A</v>
      </c>
      <c r="AY49" s="77" t="e">
        <f>HLOOKUP(Y$4,'2020 Non-Cash Comp'!$6:$81,(3+$A50),FALSE)</f>
        <v>#N/A</v>
      </c>
      <c r="AZ49" s="77" t="e">
        <f>HLOOKUP(Z$4,'2020 Non-Cash Comp'!$6:$81,(3+$A50),FALSE)</f>
        <v>#N/A</v>
      </c>
      <c r="BA49" s="77" t="e">
        <f>HLOOKUP(AA$4,'2020 Non-Cash Comp'!$6:$81,(3+$A50),FALSE)</f>
        <v>#N/A</v>
      </c>
      <c r="BB49" s="77" t="e">
        <f>HLOOKUP(AB$4,'2020 Non-Cash Comp'!$6:$81,(3+$A50),FALSE)</f>
        <v>#N/A</v>
      </c>
      <c r="BC49" s="77" t="e">
        <f>HLOOKUP(AC$4,'2020 Non-Cash Comp'!$6:$81,(3+$A50),FALSE)</f>
        <v>#N/A</v>
      </c>
      <c r="BD49" s="77" t="e">
        <f>HLOOKUP(AD$4,'2020 Non-Cash Comp'!$6:$81,(3+$A50),FALSE)</f>
        <v>#N/A</v>
      </c>
      <c r="BE49" s="77" t="e">
        <f>HLOOKUP(AE$4,'2020 Non-Cash Comp'!$6:$81,(3+$A50),FALSE)</f>
        <v>#N/A</v>
      </c>
      <c r="BF49" s="77" t="e">
        <f>HLOOKUP(AF$4,'2020 Non-Cash Comp'!$6:$81,(3+$A50),FALSE)</f>
        <v>#N/A</v>
      </c>
      <c r="BG49" s="77" t="e">
        <f>HLOOKUP(AG$4,'2020 Non-Cash Comp'!$6:$81,(3+$A50),FALSE)</f>
        <v>#N/A</v>
      </c>
      <c r="BJ49" s="77" t="e">
        <f>HLOOKUP(J$4,'2020 Non-Cash Comp'!$5:$81,(3+$A51),FALSE)</f>
        <v>#N/A</v>
      </c>
      <c r="BK49" s="77" t="e">
        <f>HLOOKUP(K$4,'2020 Non-Cash Comp'!$5:$81,(3+$A51),FALSE)</f>
        <v>#N/A</v>
      </c>
      <c r="BL49" s="77" t="e">
        <f>HLOOKUP(L$4,'2020 Non-Cash Comp'!$5:$81,(3+$A51),FALSE)</f>
        <v>#N/A</v>
      </c>
      <c r="BM49" s="77" t="e">
        <f>HLOOKUP(M$4,'2020 Non-Cash Comp'!$5:$81,(3+$A51),FALSE)</f>
        <v>#N/A</v>
      </c>
      <c r="BN49" s="77" t="e">
        <f>HLOOKUP(N$4,'2020 Non-Cash Comp'!$5:$81,(3+$A51),FALSE)</f>
        <v>#N/A</v>
      </c>
      <c r="BO49" s="77" t="e">
        <f>HLOOKUP(O$4,'2020 Non-Cash Comp'!$5:$81,(3+$A51),FALSE)</f>
        <v>#N/A</v>
      </c>
      <c r="BP49" s="77" t="e">
        <f>HLOOKUP(P$4,'2020 Non-Cash Comp'!$5:$81,(3+$A51),FALSE)</f>
        <v>#N/A</v>
      </c>
      <c r="BQ49" s="77" t="e">
        <f>HLOOKUP(Q$4,'2020 Non-Cash Comp'!$5:$81,(3+$A51),FALSE)</f>
        <v>#N/A</v>
      </c>
      <c r="BR49" s="77" t="e">
        <f>HLOOKUP(R$4,'2020 Non-Cash Comp'!$5:$81,(3+$A51),FALSE)</f>
        <v>#N/A</v>
      </c>
      <c r="BS49" s="77" t="e">
        <f>HLOOKUP(S$4,'2020 Non-Cash Comp'!$5:$81,(3+$A51),FALSE)</f>
        <v>#N/A</v>
      </c>
      <c r="BT49" s="77" t="e">
        <f>HLOOKUP(T$4,'2020 Non-Cash Comp'!$5:$81,(3+$A51),FALSE)</f>
        <v>#N/A</v>
      </c>
      <c r="BU49" s="77" t="e">
        <f>HLOOKUP(U$4,'2020 Non-Cash Comp'!$5:$81,(3+$A51),FALSE)</f>
        <v>#N/A</v>
      </c>
      <c r="BV49" s="77" t="e">
        <f>HLOOKUP(V$4,'2020 Non-Cash Comp'!$5:$81,(3+$A51),FALSE)</f>
        <v>#N/A</v>
      </c>
      <c r="BW49" s="77" t="e">
        <f>HLOOKUP(W$4,'2020 Non-Cash Comp'!$5:$81,(3+$A51),FALSE)</f>
        <v>#N/A</v>
      </c>
      <c r="BX49" s="77" t="e">
        <f>HLOOKUP(X$4,'2020 Non-Cash Comp'!$5:$81,(3+$A51),FALSE)</f>
        <v>#N/A</v>
      </c>
      <c r="BY49" s="77" t="e">
        <f>HLOOKUP(Y$4,'2020 Non-Cash Comp'!$5:$81,(3+$A51),FALSE)</f>
        <v>#N/A</v>
      </c>
      <c r="BZ49" s="77" t="e">
        <f>HLOOKUP(Z$4,'2020 Non-Cash Comp'!$5:$81,(3+$A51),FALSE)</f>
        <v>#N/A</v>
      </c>
      <c r="CA49" s="77" t="e">
        <f>HLOOKUP(AA$4,'2020 Non-Cash Comp'!$5:$81,(3+$A51),FALSE)</f>
        <v>#N/A</v>
      </c>
      <c r="CB49" s="77" t="e">
        <f>HLOOKUP(AB$4,'2020 Non-Cash Comp'!$5:$81,(3+$A51),FALSE)</f>
        <v>#N/A</v>
      </c>
      <c r="CC49" s="77" t="e">
        <f>HLOOKUP(AC$4,'2020 Non-Cash Comp'!$5:$81,(3+$A51),FALSE)</f>
        <v>#N/A</v>
      </c>
      <c r="CD49" s="77" t="e">
        <f>HLOOKUP(AD$4,'2020 Non-Cash Comp'!$5:$81,(3+$A51),FALSE)</f>
        <v>#N/A</v>
      </c>
      <c r="CE49" s="77" t="e">
        <f>HLOOKUP(AE$4,'2020 Non-Cash Comp'!$5:$81,(3+$A51),FALSE)</f>
        <v>#N/A</v>
      </c>
      <c r="CF49" s="77" t="e">
        <f>HLOOKUP(AF$4,'2020 Non-Cash Comp'!$5:$81,(3+$A51),FALSE)</f>
        <v>#N/A</v>
      </c>
      <c r="CG49" s="77" t="e">
        <f>HLOOKUP(AG$4,'2020 Non-Cash Comp'!$5:$81,(3+$A51),FALSE)</f>
        <v>#N/A</v>
      </c>
    </row>
    <row r="50" spans="1:85" x14ac:dyDescent="0.25">
      <c r="A50">
        <f t="shared" si="32"/>
        <v>44</v>
      </c>
      <c r="B50" s="74" t="str">
        <f>IF('2020 Non-Cash Comp'!B53&lt;&gt;0,'2020 Non-Cash Comp'!B53,"")</f>
        <v/>
      </c>
      <c r="C50" s="91" t="e">
        <f>SUMPRODUCT(($J$1:$AG$1&lt;=Input!$A$10)*J50:AG50)</f>
        <v>#N/A</v>
      </c>
      <c r="D50" s="91" t="e">
        <f>SUMPRODUCT(($AJ$1:$BG$1&lt;=Input!$A$10)*AJ50:BG50)</f>
        <v>#N/A</v>
      </c>
      <c r="E50" s="91" t="e">
        <f>SUMPRODUCT(($BJ$1:$CG$1&lt;=Input!$A$10)*BJ50:CG50)</f>
        <v>#N/A</v>
      </c>
      <c r="F50" s="91" t="e">
        <f t="shared" si="33"/>
        <v>#N/A</v>
      </c>
      <c r="G50" s="91" t="e">
        <f t="shared" si="34"/>
        <v>#N/A</v>
      </c>
      <c r="H50" s="91" t="e">
        <f t="shared" si="35"/>
        <v>#N/A</v>
      </c>
      <c r="J50" s="77" t="e">
        <f>HLOOKUP(J$4,'2020 Non-Cash Comp'!$7:$81,(3+$A50),FALSE)</f>
        <v>#N/A</v>
      </c>
      <c r="K50" s="77" t="e">
        <f>HLOOKUP(K$4,'2020 Non-Cash Comp'!$7:$81,(3+$A50),FALSE)</f>
        <v>#N/A</v>
      </c>
      <c r="L50" s="77" t="e">
        <f>HLOOKUP(L$4,'2020 Non-Cash Comp'!$7:$81,(3+$A50),FALSE)</f>
        <v>#N/A</v>
      </c>
      <c r="M50" s="77" t="e">
        <f>HLOOKUP(M$4,'2020 Non-Cash Comp'!$7:$81,(3+$A50),FALSE)</f>
        <v>#N/A</v>
      </c>
      <c r="N50" s="77" t="e">
        <f>HLOOKUP(N$4,'2020 Non-Cash Comp'!$7:$81,(3+$A50),FALSE)</f>
        <v>#N/A</v>
      </c>
      <c r="O50" s="77" t="e">
        <f>HLOOKUP(O$4,'2020 Non-Cash Comp'!$7:$81,(3+$A50),FALSE)</f>
        <v>#N/A</v>
      </c>
      <c r="P50" s="77" t="e">
        <f>HLOOKUP(P$4,'2020 Non-Cash Comp'!$7:$81,(3+$A50),FALSE)</f>
        <v>#N/A</v>
      </c>
      <c r="Q50" s="77" t="e">
        <f>HLOOKUP(Q$4,'2020 Non-Cash Comp'!$7:$81,(3+$A50),FALSE)</f>
        <v>#N/A</v>
      </c>
      <c r="R50" s="77" t="e">
        <f>HLOOKUP(R$4,'2020 Non-Cash Comp'!$7:$81,(3+$A50),FALSE)</f>
        <v>#N/A</v>
      </c>
      <c r="S50" s="77" t="e">
        <f>HLOOKUP(S$4,'2020 Non-Cash Comp'!$7:$81,(3+$A50),FALSE)</f>
        <v>#N/A</v>
      </c>
      <c r="T50" s="77" t="e">
        <f>HLOOKUP(T$4,'2020 Non-Cash Comp'!$7:$81,(3+$A50),FALSE)</f>
        <v>#N/A</v>
      </c>
      <c r="U50" s="77" t="e">
        <f>HLOOKUP(U$4,'2020 Non-Cash Comp'!$7:$81,(3+$A50),FALSE)</f>
        <v>#N/A</v>
      </c>
      <c r="V50" s="77" t="e">
        <f>HLOOKUP(V$4,'2020 Non-Cash Comp'!$7:$81,(3+$A50),FALSE)</f>
        <v>#N/A</v>
      </c>
      <c r="W50" s="77" t="e">
        <f>HLOOKUP(W$4,'2020 Non-Cash Comp'!$7:$81,(3+$A50),FALSE)</f>
        <v>#N/A</v>
      </c>
      <c r="X50" s="77" t="e">
        <f>HLOOKUP(X$4,'2020 Non-Cash Comp'!$7:$81,(3+$A50),FALSE)</f>
        <v>#N/A</v>
      </c>
      <c r="Y50" s="77" t="e">
        <f>HLOOKUP(Y$4,'2020 Non-Cash Comp'!$7:$81,(3+$A50),FALSE)</f>
        <v>#N/A</v>
      </c>
      <c r="Z50" s="77" t="e">
        <f>HLOOKUP(Z$4,'2020 Non-Cash Comp'!$7:$81,(3+$A50),FALSE)</f>
        <v>#N/A</v>
      </c>
      <c r="AA50" s="77" t="e">
        <f>HLOOKUP(AA$4,'2020 Non-Cash Comp'!$7:$81,(3+$A50),FALSE)</f>
        <v>#N/A</v>
      </c>
      <c r="AB50" s="77" t="e">
        <f>HLOOKUP(AB$4,'2020 Non-Cash Comp'!$7:$81,(3+$A50),FALSE)</f>
        <v>#N/A</v>
      </c>
      <c r="AC50" s="77" t="e">
        <f>HLOOKUP(AC$4,'2020 Non-Cash Comp'!$7:$81,(3+$A50),FALSE)</f>
        <v>#N/A</v>
      </c>
      <c r="AD50" s="77" t="e">
        <f>HLOOKUP(AD$4,'2020 Non-Cash Comp'!$7:$81,(3+$A50),FALSE)</f>
        <v>#N/A</v>
      </c>
      <c r="AE50" s="77" t="e">
        <f>HLOOKUP(AE$4,'2020 Non-Cash Comp'!$7:$81,(3+$A50),FALSE)</f>
        <v>#N/A</v>
      </c>
      <c r="AF50" s="77" t="e">
        <f>HLOOKUP(AF$4,'2020 Non-Cash Comp'!$7:$81,(3+$A50),FALSE)</f>
        <v>#N/A</v>
      </c>
      <c r="AG50" s="77" t="e">
        <f>HLOOKUP(AG$4,'2020 Non-Cash Comp'!$7:$81,(3+$A50),FALSE)</f>
        <v>#N/A</v>
      </c>
      <c r="AJ50" s="77" t="e">
        <f>HLOOKUP(J$4,'2020 Non-Cash Comp'!$6:$81,(3+$A51),FALSE)</f>
        <v>#N/A</v>
      </c>
      <c r="AK50" s="77" t="e">
        <f>HLOOKUP(K$4,'2020 Non-Cash Comp'!$6:$81,(3+$A51),FALSE)</f>
        <v>#N/A</v>
      </c>
      <c r="AL50" s="77" t="e">
        <f>HLOOKUP(L$4,'2020 Non-Cash Comp'!$6:$81,(3+$A51),FALSE)</f>
        <v>#N/A</v>
      </c>
      <c r="AM50" s="77" t="e">
        <f>HLOOKUP(M$4,'2020 Non-Cash Comp'!$6:$81,(3+$A51),FALSE)</f>
        <v>#N/A</v>
      </c>
      <c r="AN50" s="77" t="e">
        <f>HLOOKUP(N$4,'2020 Non-Cash Comp'!$6:$81,(3+$A51),FALSE)</f>
        <v>#N/A</v>
      </c>
      <c r="AO50" s="77" t="e">
        <f>HLOOKUP(O$4,'2020 Non-Cash Comp'!$6:$81,(3+$A51),FALSE)</f>
        <v>#N/A</v>
      </c>
      <c r="AP50" s="77" t="e">
        <f>HLOOKUP(P$4,'2020 Non-Cash Comp'!$6:$81,(3+$A51),FALSE)</f>
        <v>#N/A</v>
      </c>
      <c r="AQ50" s="77" t="e">
        <f>HLOOKUP(Q$4,'2020 Non-Cash Comp'!$6:$81,(3+$A51),FALSE)</f>
        <v>#N/A</v>
      </c>
      <c r="AR50" s="77" t="e">
        <f>HLOOKUP(R$4,'2020 Non-Cash Comp'!$6:$81,(3+$A51),FALSE)</f>
        <v>#N/A</v>
      </c>
      <c r="AS50" s="77" t="e">
        <f>HLOOKUP(S$4,'2020 Non-Cash Comp'!$6:$81,(3+$A51),FALSE)</f>
        <v>#N/A</v>
      </c>
      <c r="AT50" s="77" t="e">
        <f>HLOOKUP(T$4,'2020 Non-Cash Comp'!$6:$81,(3+$A51),FALSE)</f>
        <v>#N/A</v>
      </c>
      <c r="AU50" s="77" t="e">
        <f>HLOOKUP(U$4,'2020 Non-Cash Comp'!$6:$81,(3+$A51),FALSE)</f>
        <v>#N/A</v>
      </c>
      <c r="AV50" s="77" t="e">
        <f>HLOOKUP(V$4,'2020 Non-Cash Comp'!$6:$81,(3+$A51),FALSE)</f>
        <v>#N/A</v>
      </c>
      <c r="AW50" s="77" t="e">
        <f>HLOOKUP(W$4,'2020 Non-Cash Comp'!$6:$81,(3+$A51),FALSE)</f>
        <v>#N/A</v>
      </c>
      <c r="AX50" s="77" t="e">
        <f>HLOOKUP(X$4,'2020 Non-Cash Comp'!$6:$81,(3+$A51),FALSE)</f>
        <v>#N/A</v>
      </c>
      <c r="AY50" s="77" t="e">
        <f>HLOOKUP(Y$4,'2020 Non-Cash Comp'!$6:$81,(3+$A51),FALSE)</f>
        <v>#N/A</v>
      </c>
      <c r="AZ50" s="77" t="e">
        <f>HLOOKUP(Z$4,'2020 Non-Cash Comp'!$6:$81,(3+$A51),FALSE)</f>
        <v>#N/A</v>
      </c>
      <c r="BA50" s="77" t="e">
        <f>HLOOKUP(AA$4,'2020 Non-Cash Comp'!$6:$81,(3+$A51),FALSE)</f>
        <v>#N/A</v>
      </c>
      <c r="BB50" s="77" t="e">
        <f>HLOOKUP(AB$4,'2020 Non-Cash Comp'!$6:$81,(3+$A51),FALSE)</f>
        <v>#N/A</v>
      </c>
      <c r="BC50" s="77" t="e">
        <f>HLOOKUP(AC$4,'2020 Non-Cash Comp'!$6:$81,(3+$A51),FALSE)</f>
        <v>#N/A</v>
      </c>
      <c r="BD50" s="77" t="e">
        <f>HLOOKUP(AD$4,'2020 Non-Cash Comp'!$6:$81,(3+$A51),FALSE)</f>
        <v>#N/A</v>
      </c>
      <c r="BE50" s="77" t="e">
        <f>HLOOKUP(AE$4,'2020 Non-Cash Comp'!$6:$81,(3+$A51),FALSE)</f>
        <v>#N/A</v>
      </c>
      <c r="BF50" s="77" t="e">
        <f>HLOOKUP(AF$4,'2020 Non-Cash Comp'!$6:$81,(3+$A51),FALSE)</f>
        <v>#N/A</v>
      </c>
      <c r="BG50" s="77" t="e">
        <f>HLOOKUP(AG$4,'2020 Non-Cash Comp'!$6:$81,(3+$A51),FALSE)</f>
        <v>#N/A</v>
      </c>
      <c r="BJ50" s="77" t="e">
        <f>HLOOKUP(J$4,'2020 Non-Cash Comp'!$5:$81,(3+$A52),FALSE)</f>
        <v>#N/A</v>
      </c>
      <c r="BK50" s="77" t="e">
        <f>HLOOKUP(K$4,'2020 Non-Cash Comp'!$5:$81,(3+$A52),FALSE)</f>
        <v>#N/A</v>
      </c>
      <c r="BL50" s="77" t="e">
        <f>HLOOKUP(L$4,'2020 Non-Cash Comp'!$5:$81,(3+$A52),FALSE)</f>
        <v>#N/A</v>
      </c>
      <c r="BM50" s="77" t="e">
        <f>HLOOKUP(M$4,'2020 Non-Cash Comp'!$5:$81,(3+$A52),FALSE)</f>
        <v>#N/A</v>
      </c>
      <c r="BN50" s="77" t="e">
        <f>HLOOKUP(N$4,'2020 Non-Cash Comp'!$5:$81,(3+$A52),FALSE)</f>
        <v>#N/A</v>
      </c>
      <c r="BO50" s="77" t="e">
        <f>HLOOKUP(O$4,'2020 Non-Cash Comp'!$5:$81,(3+$A52),FALSE)</f>
        <v>#N/A</v>
      </c>
      <c r="BP50" s="77" t="e">
        <f>HLOOKUP(P$4,'2020 Non-Cash Comp'!$5:$81,(3+$A52),FALSE)</f>
        <v>#N/A</v>
      </c>
      <c r="BQ50" s="77" t="e">
        <f>HLOOKUP(Q$4,'2020 Non-Cash Comp'!$5:$81,(3+$A52),FALSE)</f>
        <v>#N/A</v>
      </c>
      <c r="BR50" s="77" t="e">
        <f>HLOOKUP(R$4,'2020 Non-Cash Comp'!$5:$81,(3+$A52),FALSE)</f>
        <v>#N/A</v>
      </c>
      <c r="BS50" s="77" t="e">
        <f>HLOOKUP(S$4,'2020 Non-Cash Comp'!$5:$81,(3+$A52),FALSE)</f>
        <v>#N/A</v>
      </c>
      <c r="BT50" s="77" t="e">
        <f>HLOOKUP(T$4,'2020 Non-Cash Comp'!$5:$81,(3+$A52),FALSE)</f>
        <v>#N/A</v>
      </c>
      <c r="BU50" s="77" t="e">
        <f>HLOOKUP(U$4,'2020 Non-Cash Comp'!$5:$81,(3+$A52),FALSE)</f>
        <v>#N/A</v>
      </c>
      <c r="BV50" s="77" t="e">
        <f>HLOOKUP(V$4,'2020 Non-Cash Comp'!$5:$81,(3+$A52),FALSE)</f>
        <v>#N/A</v>
      </c>
      <c r="BW50" s="77" t="e">
        <f>HLOOKUP(W$4,'2020 Non-Cash Comp'!$5:$81,(3+$A52),FALSE)</f>
        <v>#N/A</v>
      </c>
      <c r="BX50" s="77" t="e">
        <f>HLOOKUP(X$4,'2020 Non-Cash Comp'!$5:$81,(3+$A52),FALSE)</f>
        <v>#N/A</v>
      </c>
      <c r="BY50" s="77" t="e">
        <f>HLOOKUP(Y$4,'2020 Non-Cash Comp'!$5:$81,(3+$A52),FALSE)</f>
        <v>#N/A</v>
      </c>
      <c r="BZ50" s="77" t="e">
        <f>HLOOKUP(Z$4,'2020 Non-Cash Comp'!$5:$81,(3+$A52),FALSE)</f>
        <v>#N/A</v>
      </c>
      <c r="CA50" s="77" t="e">
        <f>HLOOKUP(AA$4,'2020 Non-Cash Comp'!$5:$81,(3+$A52),FALSE)</f>
        <v>#N/A</v>
      </c>
      <c r="CB50" s="77" t="e">
        <f>HLOOKUP(AB$4,'2020 Non-Cash Comp'!$5:$81,(3+$A52),FALSE)</f>
        <v>#N/A</v>
      </c>
      <c r="CC50" s="77" t="e">
        <f>HLOOKUP(AC$4,'2020 Non-Cash Comp'!$5:$81,(3+$A52),FALSE)</f>
        <v>#N/A</v>
      </c>
      <c r="CD50" s="77" t="e">
        <f>HLOOKUP(AD$4,'2020 Non-Cash Comp'!$5:$81,(3+$A52),FALSE)</f>
        <v>#N/A</v>
      </c>
      <c r="CE50" s="77" t="e">
        <f>HLOOKUP(AE$4,'2020 Non-Cash Comp'!$5:$81,(3+$A52),FALSE)</f>
        <v>#N/A</v>
      </c>
      <c r="CF50" s="77" t="e">
        <f>HLOOKUP(AF$4,'2020 Non-Cash Comp'!$5:$81,(3+$A52),FALSE)</f>
        <v>#N/A</v>
      </c>
      <c r="CG50" s="77" t="e">
        <f>HLOOKUP(AG$4,'2020 Non-Cash Comp'!$5:$81,(3+$A52),FALSE)</f>
        <v>#N/A</v>
      </c>
    </row>
    <row r="51" spans="1:85" x14ac:dyDescent="0.25">
      <c r="A51">
        <f t="shared" si="32"/>
        <v>45</v>
      </c>
      <c r="B51" s="74" t="str">
        <f>IF('2020 Non-Cash Comp'!B54&lt;&gt;0,'2020 Non-Cash Comp'!B54,"")</f>
        <v/>
      </c>
      <c r="C51" s="91" t="e">
        <f>SUMPRODUCT(($J$1:$AG$1&lt;=Input!$A$10)*J51:AG51)</f>
        <v>#N/A</v>
      </c>
      <c r="D51" s="91" t="e">
        <f>SUMPRODUCT(($AJ$1:$BG$1&lt;=Input!$A$10)*AJ51:BG51)</f>
        <v>#N/A</v>
      </c>
      <c r="E51" s="91" t="e">
        <f>SUMPRODUCT(($BJ$1:$CG$1&lt;=Input!$A$10)*BJ51:CG51)</f>
        <v>#N/A</v>
      </c>
      <c r="F51" s="91" t="e">
        <f t="shared" si="33"/>
        <v>#N/A</v>
      </c>
      <c r="G51" s="91" t="e">
        <f t="shared" si="34"/>
        <v>#N/A</v>
      </c>
      <c r="H51" s="91" t="e">
        <f t="shared" si="35"/>
        <v>#N/A</v>
      </c>
      <c r="J51" s="77" t="e">
        <f>HLOOKUP(J$4,'2020 Non-Cash Comp'!$7:$81,(3+$A51),FALSE)</f>
        <v>#N/A</v>
      </c>
      <c r="K51" s="77" t="e">
        <f>HLOOKUP(K$4,'2020 Non-Cash Comp'!$7:$81,(3+$A51),FALSE)</f>
        <v>#N/A</v>
      </c>
      <c r="L51" s="77" t="e">
        <f>HLOOKUP(L$4,'2020 Non-Cash Comp'!$7:$81,(3+$A51),FALSE)</f>
        <v>#N/A</v>
      </c>
      <c r="M51" s="77" t="e">
        <f>HLOOKUP(M$4,'2020 Non-Cash Comp'!$7:$81,(3+$A51),FALSE)</f>
        <v>#N/A</v>
      </c>
      <c r="N51" s="77" t="e">
        <f>HLOOKUP(N$4,'2020 Non-Cash Comp'!$7:$81,(3+$A51),FALSE)</f>
        <v>#N/A</v>
      </c>
      <c r="O51" s="77" t="e">
        <f>HLOOKUP(O$4,'2020 Non-Cash Comp'!$7:$81,(3+$A51),FALSE)</f>
        <v>#N/A</v>
      </c>
      <c r="P51" s="77" t="e">
        <f>HLOOKUP(P$4,'2020 Non-Cash Comp'!$7:$81,(3+$A51),FALSE)</f>
        <v>#N/A</v>
      </c>
      <c r="Q51" s="77" t="e">
        <f>HLOOKUP(Q$4,'2020 Non-Cash Comp'!$7:$81,(3+$A51),FALSE)</f>
        <v>#N/A</v>
      </c>
      <c r="R51" s="77" t="e">
        <f>HLOOKUP(R$4,'2020 Non-Cash Comp'!$7:$81,(3+$A51),FALSE)</f>
        <v>#N/A</v>
      </c>
      <c r="S51" s="77" t="e">
        <f>HLOOKUP(S$4,'2020 Non-Cash Comp'!$7:$81,(3+$A51),FALSE)</f>
        <v>#N/A</v>
      </c>
      <c r="T51" s="77" t="e">
        <f>HLOOKUP(T$4,'2020 Non-Cash Comp'!$7:$81,(3+$A51),FALSE)</f>
        <v>#N/A</v>
      </c>
      <c r="U51" s="77" t="e">
        <f>HLOOKUP(U$4,'2020 Non-Cash Comp'!$7:$81,(3+$A51),FALSE)</f>
        <v>#N/A</v>
      </c>
      <c r="V51" s="77" t="e">
        <f>HLOOKUP(V$4,'2020 Non-Cash Comp'!$7:$81,(3+$A51),FALSE)</f>
        <v>#N/A</v>
      </c>
      <c r="W51" s="77" t="e">
        <f>HLOOKUP(W$4,'2020 Non-Cash Comp'!$7:$81,(3+$A51),FALSE)</f>
        <v>#N/A</v>
      </c>
      <c r="X51" s="77" t="e">
        <f>HLOOKUP(X$4,'2020 Non-Cash Comp'!$7:$81,(3+$A51),FALSE)</f>
        <v>#N/A</v>
      </c>
      <c r="Y51" s="77" t="e">
        <f>HLOOKUP(Y$4,'2020 Non-Cash Comp'!$7:$81,(3+$A51),FALSE)</f>
        <v>#N/A</v>
      </c>
      <c r="Z51" s="77" t="e">
        <f>HLOOKUP(Z$4,'2020 Non-Cash Comp'!$7:$81,(3+$A51),FALSE)</f>
        <v>#N/A</v>
      </c>
      <c r="AA51" s="77" t="e">
        <f>HLOOKUP(AA$4,'2020 Non-Cash Comp'!$7:$81,(3+$A51),FALSE)</f>
        <v>#N/A</v>
      </c>
      <c r="AB51" s="77" t="e">
        <f>HLOOKUP(AB$4,'2020 Non-Cash Comp'!$7:$81,(3+$A51),FALSE)</f>
        <v>#N/A</v>
      </c>
      <c r="AC51" s="77" t="e">
        <f>HLOOKUP(AC$4,'2020 Non-Cash Comp'!$7:$81,(3+$A51),FALSE)</f>
        <v>#N/A</v>
      </c>
      <c r="AD51" s="77" t="e">
        <f>HLOOKUP(AD$4,'2020 Non-Cash Comp'!$7:$81,(3+$A51),FALSE)</f>
        <v>#N/A</v>
      </c>
      <c r="AE51" s="77" t="e">
        <f>HLOOKUP(AE$4,'2020 Non-Cash Comp'!$7:$81,(3+$A51),FALSE)</f>
        <v>#N/A</v>
      </c>
      <c r="AF51" s="77" t="e">
        <f>HLOOKUP(AF$4,'2020 Non-Cash Comp'!$7:$81,(3+$A51),FALSE)</f>
        <v>#N/A</v>
      </c>
      <c r="AG51" s="77" t="e">
        <f>HLOOKUP(AG$4,'2020 Non-Cash Comp'!$7:$81,(3+$A51),FALSE)</f>
        <v>#N/A</v>
      </c>
      <c r="AJ51" s="77" t="e">
        <f>HLOOKUP(J$4,'2020 Non-Cash Comp'!$6:$81,(3+$A52),FALSE)</f>
        <v>#N/A</v>
      </c>
      <c r="AK51" s="77" t="e">
        <f>HLOOKUP(K$4,'2020 Non-Cash Comp'!$6:$81,(3+$A52),FALSE)</f>
        <v>#N/A</v>
      </c>
      <c r="AL51" s="77" t="e">
        <f>HLOOKUP(L$4,'2020 Non-Cash Comp'!$6:$81,(3+$A52),FALSE)</f>
        <v>#N/A</v>
      </c>
      <c r="AM51" s="77" t="e">
        <f>HLOOKUP(M$4,'2020 Non-Cash Comp'!$6:$81,(3+$A52),FALSE)</f>
        <v>#N/A</v>
      </c>
      <c r="AN51" s="77" t="e">
        <f>HLOOKUP(N$4,'2020 Non-Cash Comp'!$6:$81,(3+$A52),FALSE)</f>
        <v>#N/A</v>
      </c>
      <c r="AO51" s="77" t="e">
        <f>HLOOKUP(O$4,'2020 Non-Cash Comp'!$6:$81,(3+$A52),FALSE)</f>
        <v>#N/A</v>
      </c>
      <c r="AP51" s="77" t="e">
        <f>HLOOKUP(P$4,'2020 Non-Cash Comp'!$6:$81,(3+$A52),FALSE)</f>
        <v>#N/A</v>
      </c>
      <c r="AQ51" s="77" t="e">
        <f>HLOOKUP(Q$4,'2020 Non-Cash Comp'!$6:$81,(3+$A52),FALSE)</f>
        <v>#N/A</v>
      </c>
      <c r="AR51" s="77" t="e">
        <f>HLOOKUP(R$4,'2020 Non-Cash Comp'!$6:$81,(3+$A52),FALSE)</f>
        <v>#N/A</v>
      </c>
      <c r="AS51" s="77" t="e">
        <f>HLOOKUP(S$4,'2020 Non-Cash Comp'!$6:$81,(3+$A52),FALSE)</f>
        <v>#N/A</v>
      </c>
      <c r="AT51" s="77" t="e">
        <f>HLOOKUP(T$4,'2020 Non-Cash Comp'!$6:$81,(3+$A52),FALSE)</f>
        <v>#N/A</v>
      </c>
      <c r="AU51" s="77" t="e">
        <f>HLOOKUP(U$4,'2020 Non-Cash Comp'!$6:$81,(3+$A52),FALSE)</f>
        <v>#N/A</v>
      </c>
      <c r="AV51" s="77" t="e">
        <f>HLOOKUP(V$4,'2020 Non-Cash Comp'!$6:$81,(3+$A52),FALSE)</f>
        <v>#N/A</v>
      </c>
      <c r="AW51" s="77" t="e">
        <f>HLOOKUP(W$4,'2020 Non-Cash Comp'!$6:$81,(3+$A52),FALSE)</f>
        <v>#N/A</v>
      </c>
      <c r="AX51" s="77" t="e">
        <f>HLOOKUP(X$4,'2020 Non-Cash Comp'!$6:$81,(3+$A52),FALSE)</f>
        <v>#N/A</v>
      </c>
      <c r="AY51" s="77" t="e">
        <f>HLOOKUP(Y$4,'2020 Non-Cash Comp'!$6:$81,(3+$A52),FALSE)</f>
        <v>#N/A</v>
      </c>
      <c r="AZ51" s="77" t="e">
        <f>HLOOKUP(Z$4,'2020 Non-Cash Comp'!$6:$81,(3+$A52),FALSE)</f>
        <v>#N/A</v>
      </c>
      <c r="BA51" s="77" t="e">
        <f>HLOOKUP(AA$4,'2020 Non-Cash Comp'!$6:$81,(3+$A52),FALSE)</f>
        <v>#N/A</v>
      </c>
      <c r="BB51" s="77" t="e">
        <f>HLOOKUP(AB$4,'2020 Non-Cash Comp'!$6:$81,(3+$A52),FALSE)</f>
        <v>#N/A</v>
      </c>
      <c r="BC51" s="77" t="e">
        <f>HLOOKUP(AC$4,'2020 Non-Cash Comp'!$6:$81,(3+$A52),FALSE)</f>
        <v>#N/A</v>
      </c>
      <c r="BD51" s="77" t="e">
        <f>HLOOKUP(AD$4,'2020 Non-Cash Comp'!$6:$81,(3+$A52),FALSE)</f>
        <v>#N/A</v>
      </c>
      <c r="BE51" s="77" t="e">
        <f>HLOOKUP(AE$4,'2020 Non-Cash Comp'!$6:$81,(3+$A52),FALSE)</f>
        <v>#N/A</v>
      </c>
      <c r="BF51" s="77" t="e">
        <f>HLOOKUP(AF$4,'2020 Non-Cash Comp'!$6:$81,(3+$A52),FALSE)</f>
        <v>#N/A</v>
      </c>
      <c r="BG51" s="77" t="e">
        <f>HLOOKUP(AG$4,'2020 Non-Cash Comp'!$6:$81,(3+$A52),FALSE)</f>
        <v>#N/A</v>
      </c>
      <c r="BJ51" s="77" t="e">
        <f>HLOOKUP(J$4,'2020 Non-Cash Comp'!$5:$81,(3+$A53),FALSE)</f>
        <v>#N/A</v>
      </c>
      <c r="BK51" s="77" t="e">
        <f>HLOOKUP(K$4,'2020 Non-Cash Comp'!$5:$81,(3+$A53),FALSE)</f>
        <v>#N/A</v>
      </c>
      <c r="BL51" s="77" t="e">
        <f>HLOOKUP(L$4,'2020 Non-Cash Comp'!$5:$81,(3+$A53),FALSE)</f>
        <v>#N/A</v>
      </c>
      <c r="BM51" s="77" t="e">
        <f>HLOOKUP(M$4,'2020 Non-Cash Comp'!$5:$81,(3+$A53),FALSE)</f>
        <v>#N/A</v>
      </c>
      <c r="BN51" s="77" t="e">
        <f>HLOOKUP(N$4,'2020 Non-Cash Comp'!$5:$81,(3+$A53),FALSE)</f>
        <v>#N/A</v>
      </c>
      <c r="BO51" s="77" t="e">
        <f>HLOOKUP(O$4,'2020 Non-Cash Comp'!$5:$81,(3+$A53),FALSE)</f>
        <v>#N/A</v>
      </c>
      <c r="BP51" s="77" t="e">
        <f>HLOOKUP(P$4,'2020 Non-Cash Comp'!$5:$81,(3+$A53),FALSE)</f>
        <v>#N/A</v>
      </c>
      <c r="BQ51" s="77" t="e">
        <f>HLOOKUP(Q$4,'2020 Non-Cash Comp'!$5:$81,(3+$A53),FALSE)</f>
        <v>#N/A</v>
      </c>
      <c r="BR51" s="77" t="e">
        <f>HLOOKUP(R$4,'2020 Non-Cash Comp'!$5:$81,(3+$A53),FALSE)</f>
        <v>#N/A</v>
      </c>
      <c r="BS51" s="77" t="e">
        <f>HLOOKUP(S$4,'2020 Non-Cash Comp'!$5:$81,(3+$A53),FALSE)</f>
        <v>#N/A</v>
      </c>
      <c r="BT51" s="77" t="e">
        <f>HLOOKUP(T$4,'2020 Non-Cash Comp'!$5:$81,(3+$A53),FALSE)</f>
        <v>#N/A</v>
      </c>
      <c r="BU51" s="77" t="e">
        <f>HLOOKUP(U$4,'2020 Non-Cash Comp'!$5:$81,(3+$A53),FALSE)</f>
        <v>#N/A</v>
      </c>
      <c r="BV51" s="77" t="e">
        <f>HLOOKUP(V$4,'2020 Non-Cash Comp'!$5:$81,(3+$A53),FALSE)</f>
        <v>#N/A</v>
      </c>
      <c r="BW51" s="77" t="e">
        <f>HLOOKUP(W$4,'2020 Non-Cash Comp'!$5:$81,(3+$A53),FALSE)</f>
        <v>#N/A</v>
      </c>
      <c r="BX51" s="77" t="e">
        <f>HLOOKUP(X$4,'2020 Non-Cash Comp'!$5:$81,(3+$A53),FALSE)</f>
        <v>#N/A</v>
      </c>
      <c r="BY51" s="77" t="e">
        <f>HLOOKUP(Y$4,'2020 Non-Cash Comp'!$5:$81,(3+$A53),FALSE)</f>
        <v>#N/A</v>
      </c>
      <c r="BZ51" s="77" t="e">
        <f>HLOOKUP(Z$4,'2020 Non-Cash Comp'!$5:$81,(3+$A53),FALSE)</f>
        <v>#N/A</v>
      </c>
      <c r="CA51" s="77" t="e">
        <f>HLOOKUP(AA$4,'2020 Non-Cash Comp'!$5:$81,(3+$A53),FALSE)</f>
        <v>#N/A</v>
      </c>
      <c r="CB51" s="77" t="e">
        <f>HLOOKUP(AB$4,'2020 Non-Cash Comp'!$5:$81,(3+$A53),FALSE)</f>
        <v>#N/A</v>
      </c>
      <c r="CC51" s="77" t="e">
        <f>HLOOKUP(AC$4,'2020 Non-Cash Comp'!$5:$81,(3+$A53),FALSE)</f>
        <v>#N/A</v>
      </c>
      <c r="CD51" s="77" t="e">
        <f>HLOOKUP(AD$4,'2020 Non-Cash Comp'!$5:$81,(3+$A53),FALSE)</f>
        <v>#N/A</v>
      </c>
      <c r="CE51" s="77" t="e">
        <f>HLOOKUP(AE$4,'2020 Non-Cash Comp'!$5:$81,(3+$A53),FALSE)</f>
        <v>#N/A</v>
      </c>
      <c r="CF51" s="77" t="e">
        <f>HLOOKUP(AF$4,'2020 Non-Cash Comp'!$5:$81,(3+$A53),FALSE)</f>
        <v>#N/A</v>
      </c>
      <c r="CG51" s="77" t="e">
        <f>HLOOKUP(AG$4,'2020 Non-Cash Comp'!$5:$81,(3+$A53),FALSE)</f>
        <v>#N/A</v>
      </c>
    </row>
    <row r="52" spans="1:85" x14ac:dyDescent="0.25">
      <c r="A52">
        <f t="shared" si="32"/>
        <v>46</v>
      </c>
      <c r="B52" s="74" t="str">
        <f>IF('2020 Non-Cash Comp'!B55&lt;&gt;0,'2020 Non-Cash Comp'!B55,"")</f>
        <v/>
      </c>
      <c r="C52" s="91" t="e">
        <f>SUMPRODUCT(($J$1:$AG$1&lt;=Input!$A$10)*J52:AG52)</f>
        <v>#N/A</v>
      </c>
      <c r="D52" s="91" t="e">
        <f>SUMPRODUCT(($AJ$1:$BG$1&lt;=Input!$A$10)*AJ52:BG52)</f>
        <v>#N/A</v>
      </c>
      <c r="E52" s="91" t="e">
        <f>SUMPRODUCT(($BJ$1:$CG$1&lt;=Input!$A$10)*BJ52:CG52)</f>
        <v>#N/A</v>
      </c>
      <c r="F52" s="91" t="e">
        <f t="shared" si="33"/>
        <v>#N/A</v>
      </c>
      <c r="G52" s="91" t="e">
        <f t="shared" si="34"/>
        <v>#N/A</v>
      </c>
      <c r="H52" s="91" t="e">
        <f t="shared" si="35"/>
        <v>#N/A</v>
      </c>
      <c r="J52" s="77" t="e">
        <f>HLOOKUP(J$4,'2020 Non-Cash Comp'!$7:$81,(3+$A52),FALSE)</f>
        <v>#N/A</v>
      </c>
      <c r="K52" s="77" t="e">
        <f>HLOOKUP(K$4,'2020 Non-Cash Comp'!$7:$81,(3+$A52),FALSE)</f>
        <v>#N/A</v>
      </c>
      <c r="L52" s="77" t="e">
        <f>HLOOKUP(L$4,'2020 Non-Cash Comp'!$7:$81,(3+$A52),FALSE)</f>
        <v>#N/A</v>
      </c>
      <c r="M52" s="77" t="e">
        <f>HLOOKUP(M$4,'2020 Non-Cash Comp'!$7:$81,(3+$A52),FALSE)</f>
        <v>#N/A</v>
      </c>
      <c r="N52" s="77" t="e">
        <f>HLOOKUP(N$4,'2020 Non-Cash Comp'!$7:$81,(3+$A52),FALSE)</f>
        <v>#N/A</v>
      </c>
      <c r="O52" s="77" t="e">
        <f>HLOOKUP(O$4,'2020 Non-Cash Comp'!$7:$81,(3+$A52),FALSE)</f>
        <v>#N/A</v>
      </c>
      <c r="P52" s="77" t="e">
        <f>HLOOKUP(P$4,'2020 Non-Cash Comp'!$7:$81,(3+$A52),FALSE)</f>
        <v>#N/A</v>
      </c>
      <c r="Q52" s="77" t="e">
        <f>HLOOKUP(Q$4,'2020 Non-Cash Comp'!$7:$81,(3+$A52),FALSE)</f>
        <v>#N/A</v>
      </c>
      <c r="R52" s="77" t="e">
        <f>HLOOKUP(R$4,'2020 Non-Cash Comp'!$7:$81,(3+$A52),FALSE)</f>
        <v>#N/A</v>
      </c>
      <c r="S52" s="77" t="e">
        <f>HLOOKUP(S$4,'2020 Non-Cash Comp'!$7:$81,(3+$A52),FALSE)</f>
        <v>#N/A</v>
      </c>
      <c r="T52" s="77" t="e">
        <f>HLOOKUP(T$4,'2020 Non-Cash Comp'!$7:$81,(3+$A52),FALSE)</f>
        <v>#N/A</v>
      </c>
      <c r="U52" s="77" t="e">
        <f>HLOOKUP(U$4,'2020 Non-Cash Comp'!$7:$81,(3+$A52),FALSE)</f>
        <v>#N/A</v>
      </c>
      <c r="V52" s="77" t="e">
        <f>HLOOKUP(V$4,'2020 Non-Cash Comp'!$7:$81,(3+$A52),FALSE)</f>
        <v>#N/A</v>
      </c>
      <c r="W52" s="77" t="e">
        <f>HLOOKUP(W$4,'2020 Non-Cash Comp'!$7:$81,(3+$A52),FALSE)</f>
        <v>#N/A</v>
      </c>
      <c r="X52" s="77" t="e">
        <f>HLOOKUP(X$4,'2020 Non-Cash Comp'!$7:$81,(3+$A52),FALSE)</f>
        <v>#N/A</v>
      </c>
      <c r="Y52" s="77" t="e">
        <f>HLOOKUP(Y$4,'2020 Non-Cash Comp'!$7:$81,(3+$A52),FALSE)</f>
        <v>#N/A</v>
      </c>
      <c r="Z52" s="77" t="e">
        <f>HLOOKUP(Z$4,'2020 Non-Cash Comp'!$7:$81,(3+$A52),FALSE)</f>
        <v>#N/A</v>
      </c>
      <c r="AA52" s="77" t="e">
        <f>HLOOKUP(AA$4,'2020 Non-Cash Comp'!$7:$81,(3+$A52),FALSE)</f>
        <v>#N/A</v>
      </c>
      <c r="AB52" s="77" t="e">
        <f>HLOOKUP(AB$4,'2020 Non-Cash Comp'!$7:$81,(3+$A52),FALSE)</f>
        <v>#N/A</v>
      </c>
      <c r="AC52" s="77" t="e">
        <f>HLOOKUP(AC$4,'2020 Non-Cash Comp'!$7:$81,(3+$A52),FALSE)</f>
        <v>#N/A</v>
      </c>
      <c r="AD52" s="77" t="e">
        <f>HLOOKUP(AD$4,'2020 Non-Cash Comp'!$7:$81,(3+$A52),FALSE)</f>
        <v>#N/A</v>
      </c>
      <c r="AE52" s="77" t="e">
        <f>HLOOKUP(AE$4,'2020 Non-Cash Comp'!$7:$81,(3+$A52),FALSE)</f>
        <v>#N/A</v>
      </c>
      <c r="AF52" s="77" t="e">
        <f>HLOOKUP(AF$4,'2020 Non-Cash Comp'!$7:$81,(3+$A52),FALSE)</f>
        <v>#N/A</v>
      </c>
      <c r="AG52" s="77" t="e">
        <f>HLOOKUP(AG$4,'2020 Non-Cash Comp'!$7:$81,(3+$A52),FALSE)</f>
        <v>#N/A</v>
      </c>
      <c r="AJ52" s="77" t="e">
        <f>HLOOKUP(J$4,'2020 Non-Cash Comp'!$6:$81,(3+$A53),FALSE)</f>
        <v>#N/A</v>
      </c>
      <c r="AK52" s="77" t="e">
        <f>HLOOKUP(K$4,'2020 Non-Cash Comp'!$6:$81,(3+$A53),FALSE)</f>
        <v>#N/A</v>
      </c>
      <c r="AL52" s="77" t="e">
        <f>HLOOKUP(L$4,'2020 Non-Cash Comp'!$6:$81,(3+$A53),FALSE)</f>
        <v>#N/A</v>
      </c>
      <c r="AM52" s="77" t="e">
        <f>HLOOKUP(M$4,'2020 Non-Cash Comp'!$6:$81,(3+$A53),FALSE)</f>
        <v>#N/A</v>
      </c>
      <c r="AN52" s="77" t="e">
        <f>HLOOKUP(N$4,'2020 Non-Cash Comp'!$6:$81,(3+$A53),FALSE)</f>
        <v>#N/A</v>
      </c>
      <c r="AO52" s="77" t="e">
        <f>HLOOKUP(O$4,'2020 Non-Cash Comp'!$6:$81,(3+$A53),FALSE)</f>
        <v>#N/A</v>
      </c>
      <c r="AP52" s="77" t="e">
        <f>HLOOKUP(P$4,'2020 Non-Cash Comp'!$6:$81,(3+$A53),FALSE)</f>
        <v>#N/A</v>
      </c>
      <c r="AQ52" s="77" t="e">
        <f>HLOOKUP(Q$4,'2020 Non-Cash Comp'!$6:$81,(3+$A53),FALSE)</f>
        <v>#N/A</v>
      </c>
      <c r="AR52" s="77" t="e">
        <f>HLOOKUP(R$4,'2020 Non-Cash Comp'!$6:$81,(3+$A53),FALSE)</f>
        <v>#N/A</v>
      </c>
      <c r="AS52" s="77" t="e">
        <f>HLOOKUP(S$4,'2020 Non-Cash Comp'!$6:$81,(3+$A53),FALSE)</f>
        <v>#N/A</v>
      </c>
      <c r="AT52" s="77" t="e">
        <f>HLOOKUP(T$4,'2020 Non-Cash Comp'!$6:$81,(3+$A53),FALSE)</f>
        <v>#N/A</v>
      </c>
      <c r="AU52" s="77" t="e">
        <f>HLOOKUP(U$4,'2020 Non-Cash Comp'!$6:$81,(3+$A53),FALSE)</f>
        <v>#N/A</v>
      </c>
      <c r="AV52" s="77" t="e">
        <f>HLOOKUP(V$4,'2020 Non-Cash Comp'!$6:$81,(3+$A53),FALSE)</f>
        <v>#N/A</v>
      </c>
      <c r="AW52" s="77" t="e">
        <f>HLOOKUP(W$4,'2020 Non-Cash Comp'!$6:$81,(3+$A53),FALSE)</f>
        <v>#N/A</v>
      </c>
      <c r="AX52" s="77" t="e">
        <f>HLOOKUP(X$4,'2020 Non-Cash Comp'!$6:$81,(3+$A53),FALSE)</f>
        <v>#N/A</v>
      </c>
      <c r="AY52" s="77" t="e">
        <f>HLOOKUP(Y$4,'2020 Non-Cash Comp'!$6:$81,(3+$A53),FALSE)</f>
        <v>#N/A</v>
      </c>
      <c r="AZ52" s="77" t="e">
        <f>HLOOKUP(Z$4,'2020 Non-Cash Comp'!$6:$81,(3+$A53),FALSE)</f>
        <v>#N/A</v>
      </c>
      <c r="BA52" s="77" t="e">
        <f>HLOOKUP(AA$4,'2020 Non-Cash Comp'!$6:$81,(3+$A53),FALSE)</f>
        <v>#N/A</v>
      </c>
      <c r="BB52" s="77" t="e">
        <f>HLOOKUP(AB$4,'2020 Non-Cash Comp'!$6:$81,(3+$A53),FALSE)</f>
        <v>#N/A</v>
      </c>
      <c r="BC52" s="77" t="e">
        <f>HLOOKUP(AC$4,'2020 Non-Cash Comp'!$6:$81,(3+$A53),FALSE)</f>
        <v>#N/A</v>
      </c>
      <c r="BD52" s="77" t="e">
        <f>HLOOKUP(AD$4,'2020 Non-Cash Comp'!$6:$81,(3+$A53),FALSE)</f>
        <v>#N/A</v>
      </c>
      <c r="BE52" s="77" t="e">
        <f>HLOOKUP(AE$4,'2020 Non-Cash Comp'!$6:$81,(3+$A53),FALSE)</f>
        <v>#N/A</v>
      </c>
      <c r="BF52" s="77" t="e">
        <f>HLOOKUP(AF$4,'2020 Non-Cash Comp'!$6:$81,(3+$A53),FALSE)</f>
        <v>#N/A</v>
      </c>
      <c r="BG52" s="77" t="e">
        <f>HLOOKUP(AG$4,'2020 Non-Cash Comp'!$6:$81,(3+$A53),FALSE)</f>
        <v>#N/A</v>
      </c>
      <c r="BJ52" s="77" t="e">
        <f>HLOOKUP(J$4,'2020 Non-Cash Comp'!$5:$81,(3+$A54),FALSE)</f>
        <v>#N/A</v>
      </c>
      <c r="BK52" s="77" t="e">
        <f>HLOOKUP(K$4,'2020 Non-Cash Comp'!$5:$81,(3+$A54),FALSE)</f>
        <v>#N/A</v>
      </c>
      <c r="BL52" s="77" t="e">
        <f>HLOOKUP(L$4,'2020 Non-Cash Comp'!$5:$81,(3+$A54),FALSE)</f>
        <v>#N/A</v>
      </c>
      <c r="BM52" s="77" t="e">
        <f>HLOOKUP(M$4,'2020 Non-Cash Comp'!$5:$81,(3+$A54),FALSE)</f>
        <v>#N/A</v>
      </c>
      <c r="BN52" s="77" t="e">
        <f>HLOOKUP(N$4,'2020 Non-Cash Comp'!$5:$81,(3+$A54),FALSE)</f>
        <v>#N/A</v>
      </c>
      <c r="BO52" s="77" t="e">
        <f>HLOOKUP(O$4,'2020 Non-Cash Comp'!$5:$81,(3+$A54),FALSE)</f>
        <v>#N/A</v>
      </c>
      <c r="BP52" s="77" t="e">
        <f>HLOOKUP(P$4,'2020 Non-Cash Comp'!$5:$81,(3+$A54),FALSE)</f>
        <v>#N/A</v>
      </c>
      <c r="BQ52" s="77" t="e">
        <f>HLOOKUP(Q$4,'2020 Non-Cash Comp'!$5:$81,(3+$A54),FALSE)</f>
        <v>#N/A</v>
      </c>
      <c r="BR52" s="77" t="e">
        <f>HLOOKUP(R$4,'2020 Non-Cash Comp'!$5:$81,(3+$A54),FALSE)</f>
        <v>#N/A</v>
      </c>
      <c r="BS52" s="77" t="e">
        <f>HLOOKUP(S$4,'2020 Non-Cash Comp'!$5:$81,(3+$A54),FALSE)</f>
        <v>#N/A</v>
      </c>
      <c r="BT52" s="77" t="e">
        <f>HLOOKUP(T$4,'2020 Non-Cash Comp'!$5:$81,(3+$A54),FALSE)</f>
        <v>#N/A</v>
      </c>
      <c r="BU52" s="77" t="e">
        <f>HLOOKUP(U$4,'2020 Non-Cash Comp'!$5:$81,(3+$A54),FALSE)</f>
        <v>#N/A</v>
      </c>
      <c r="BV52" s="77" t="e">
        <f>HLOOKUP(V$4,'2020 Non-Cash Comp'!$5:$81,(3+$A54),FALSE)</f>
        <v>#N/A</v>
      </c>
      <c r="BW52" s="77" t="e">
        <f>HLOOKUP(W$4,'2020 Non-Cash Comp'!$5:$81,(3+$A54),FALSE)</f>
        <v>#N/A</v>
      </c>
      <c r="BX52" s="77" t="e">
        <f>HLOOKUP(X$4,'2020 Non-Cash Comp'!$5:$81,(3+$A54),FALSE)</f>
        <v>#N/A</v>
      </c>
      <c r="BY52" s="77" t="e">
        <f>HLOOKUP(Y$4,'2020 Non-Cash Comp'!$5:$81,(3+$A54),FALSE)</f>
        <v>#N/A</v>
      </c>
      <c r="BZ52" s="77" t="e">
        <f>HLOOKUP(Z$4,'2020 Non-Cash Comp'!$5:$81,(3+$A54),FALSE)</f>
        <v>#N/A</v>
      </c>
      <c r="CA52" s="77" t="e">
        <f>HLOOKUP(AA$4,'2020 Non-Cash Comp'!$5:$81,(3+$A54),FALSE)</f>
        <v>#N/A</v>
      </c>
      <c r="CB52" s="77" t="e">
        <f>HLOOKUP(AB$4,'2020 Non-Cash Comp'!$5:$81,(3+$A54),FALSE)</f>
        <v>#N/A</v>
      </c>
      <c r="CC52" s="77" t="e">
        <f>HLOOKUP(AC$4,'2020 Non-Cash Comp'!$5:$81,(3+$A54),FALSE)</f>
        <v>#N/A</v>
      </c>
      <c r="CD52" s="77" t="e">
        <f>HLOOKUP(AD$4,'2020 Non-Cash Comp'!$5:$81,(3+$A54),FALSE)</f>
        <v>#N/A</v>
      </c>
      <c r="CE52" s="77" t="e">
        <f>HLOOKUP(AE$4,'2020 Non-Cash Comp'!$5:$81,(3+$A54),FALSE)</f>
        <v>#N/A</v>
      </c>
      <c r="CF52" s="77" t="e">
        <f>HLOOKUP(AF$4,'2020 Non-Cash Comp'!$5:$81,(3+$A54),FALSE)</f>
        <v>#N/A</v>
      </c>
      <c r="CG52" s="77" t="e">
        <f>HLOOKUP(AG$4,'2020 Non-Cash Comp'!$5:$81,(3+$A54),FALSE)</f>
        <v>#N/A</v>
      </c>
    </row>
    <row r="53" spans="1:85" x14ac:dyDescent="0.25">
      <c r="A53">
        <f t="shared" si="32"/>
        <v>47</v>
      </c>
      <c r="B53" s="74" t="str">
        <f>IF('2020 Non-Cash Comp'!B56&lt;&gt;0,'2020 Non-Cash Comp'!B56,"")</f>
        <v/>
      </c>
      <c r="C53" s="91" t="e">
        <f>SUMPRODUCT(($J$1:$AG$1&lt;=Input!$A$10)*J53:AG53)</f>
        <v>#N/A</v>
      </c>
      <c r="D53" s="91" t="e">
        <f>SUMPRODUCT(($AJ$1:$BG$1&lt;=Input!$A$10)*AJ53:BG53)</f>
        <v>#N/A</v>
      </c>
      <c r="E53" s="91" t="e">
        <f>SUMPRODUCT(($BJ$1:$CG$1&lt;=Input!$A$10)*BJ53:CG53)</f>
        <v>#N/A</v>
      </c>
      <c r="F53" s="91" t="e">
        <f t="shared" si="33"/>
        <v>#N/A</v>
      </c>
      <c r="G53" s="91" t="e">
        <f t="shared" si="34"/>
        <v>#N/A</v>
      </c>
      <c r="H53" s="91" t="e">
        <f t="shared" si="35"/>
        <v>#N/A</v>
      </c>
      <c r="J53" s="77" t="e">
        <f>HLOOKUP(J$4,'2020 Non-Cash Comp'!$7:$81,(3+$A53),FALSE)</f>
        <v>#N/A</v>
      </c>
      <c r="K53" s="77" t="e">
        <f>HLOOKUP(K$4,'2020 Non-Cash Comp'!$7:$81,(3+$A53),FALSE)</f>
        <v>#N/A</v>
      </c>
      <c r="L53" s="77" t="e">
        <f>HLOOKUP(L$4,'2020 Non-Cash Comp'!$7:$81,(3+$A53),FALSE)</f>
        <v>#N/A</v>
      </c>
      <c r="M53" s="77" t="e">
        <f>HLOOKUP(M$4,'2020 Non-Cash Comp'!$7:$81,(3+$A53),FALSE)</f>
        <v>#N/A</v>
      </c>
      <c r="N53" s="77" t="e">
        <f>HLOOKUP(N$4,'2020 Non-Cash Comp'!$7:$81,(3+$A53),FALSE)</f>
        <v>#N/A</v>
      </c>
      <c r="O53" s="77" t="e">
        <f>HLOOKUP(O$4,'2020 Non-Cash Comp'!$7:$81,(3+$A53),FALSE)</f>
        <v>#N/A</v>
      </c>
      <c r="P53" s="77" t="e">
        <f>HLOOKUP(P$4,'2020 Non-Cash Comp'!$7:$81,(3+$A53),FALSE)</f>
        <v>#N/A</v>
      </c>
      <c r="Q53" s="77" t="e">
        <f>HLOOKUP(Q$4,'2020 Non-Cash Comp'!$7:$81,(3+$A53),FALSE)</f>
        <v>#N/A</v>
      </c>
      <c r="R53" s="77" t="e">
        <f>HLOOKUP(R$4,'2020 Non-Cash Comp'!$7:$81,(3+$A53),FALSE)</f>
        <v>#N/A</v>
      </c>
      <c r="S53" s="77" t="e">
        <f>HLOOKUP(S$4,'2020 Non-Cash Comp'!$7:$81,(3+$A53),FALSE)</f>
        <v>#N/A</v>
      </c>
      <c r="T53" s="77" t="e">
        <f>HLOOKUP(T$4,'2020 Non-Cash Comp'!$7:$81,(3+$A53),FALSE)</f>
        <v>#N/A</v>
      </c>
      <c r="U53" s="77" t="e">
        <f>HLOOKUP(U$4,'2020 Non-Cash Comp'!$7:$81,(3+$A53),FALSE)</f>
        <v>#N/A</v>
      </c>
      <c r="V53" s="77" t="e">
        <f>HLOOKUP(V$4,'2020 Non-Cash Comp'!$7:$81,(3+$A53),FALSE)</f>
        <v>#N/A</v>
      </c>
      <c r="W53" s="77" t="e">
        <f>HLOOKUP(W$4,'2020 Non-Cash Comp'!$7:$81,(3+$A53),FALSE)</f>
        <v>#N/A</v>
      </c>
      <c r="X53" s="77" t="e">
        <f>HLOOKUP(X$4,'2020 Non-Cash Comp'!$7:$81,(3+$A53),FALSE)</f>
        <v>#N/A</v>
      </c>
      <c r="Y53" s="77" t="e">
        <f>HLOOKUP(Y$4,'2020 Non-Cash Comp'!$7:$81,(3+$A53),FALSE)</f>
        <v>#N/A</v>
      </c>
      <c r="Z53" s="77" t="e">
        <f>HLOOKUP(Z$4,'2020 Non-Cash Comp'!$7:$81,(3+$A53),FALSE)</f>
        <v>#N/A</v>
      </c>
      <c r="AA53" s="77" t="e">
        <f>HLOOKUP(AA$4,'2020 Non-Cash Comp'!$7:$81,(3+$A53),FALSE)</f>
        <v>#N/A</v>
      </c>
      <c r="AB53" s="77" t="e">
        <f>HLOOKUP(AB$4,'2020 Non-Cash Comp'!$7:$81,(3+$A53),FALSE)</f>
        <v>#N/A</v>
      </c>
      <c r="AC53" s="77" t="e">
        <f>HLOOKUP(AC$4,'2020 Non-Cash Comp'!$7:$81,(3+$A53),FALSE)</f>
        <v>#N/A</v>
      </c>
      <c r="AD53" s="77" t="e">
        <f>HLOOKUP(AD$4,'2020 Non-Cash Comp'!$7:$81,(3+$A53),FALSE)</f>
        <v>#N/A</v>
      </c>
      <c r="AE53" s="77" t="e">
        <f>HLOOKUP(AE$4,'2020 Non-Cash Comp'!$7:$81,(3+$A53),FALSE)</f>
        <v>#N/A</v>
      </c>
      <c r="AF53" s="77" t="e">
        <f>HLOOKUP(AF$4,'2020 Non-Cash Comp'!$7:$81,(3+$A53),FALSE)</f>
        <v>#N/A</v>
      </c>
      <c r="AG53" s="77" t="e">
        <f>HLOOKUP(AG$4,'2020 Non-Cash Comp'!$7:$81,(3+$A53),FALSE)</f>
        <v>#N/A</v>
      </c>
      <c r="AJ53" s="77" t="e">
        <f>HLOOKUP(J$4,'2020 Non-Cash Comp'!$6:$81,(3+$A54),FALSE)</f>
        <v>#N/A</v>
      </c>
      <c r="AK53" s="77" t="e">
        <f>HLOOKUP(K$4,'2020 Non-Cash Comp'!$6:$81,(3+$A54),FALSE)</f>
        <v>#N/A</v>
      </c>
      <c r="AL53" s="77" t="e">
        <f>HLOOKUP(L$4,'2020 Non-Cash Comp'!$6:$81,(3+$A54),FALSE)</f>
        <v>#N/A</v>
      </c>
      <c r="AM53" s="77" t="e">
        <f>HLOOKUP(M$4,'2020 Non-Cash Comp'!$6:$81,(3+$A54),FALSE)</f>
        <v>#N/A</v>
      </c>
      <c r="AN53" s="77" t="e">
        <f>HLOOKUP(N$4,'2020 Non-Cash Comp'!$6:$81,(3+$A54),FALSE)</f>
        <v>#N/A</v>
      </c>
      <c r="AO53" s="77" t="e">
        <f>HLOOKUP(O$4,'2020 Non-Cash Comp'!$6:$81,(3+$A54),FALSE)</f>
        <v>#N/A</v>
      </c>
      <c r="AP53" s="77" t="e">
        <f>HLOOKUP(P$4,'2020 Non-Cash Comp'!$6:$81,(3+$A54),FALSE)</f>
        <v>#N/A</v>
      </c>
      <c r="AQ53" s="77" t="e">
        <f>HLOOKUP(Q$4,'2020 Non-Cash Comp'!$6:$81,(3+$A54),FALSE)</f>
        <v>#N/A</v>
      </c>
      <c r="AR53" s="77" t="e">
        <f>HLOOKUP(R$4,'2020 Non-Cash Comp'!$6:$81,(3+$A54),FALSE)</f>
        <v>#N/A</v>
      </c>
      <c r="AS53" s="77" t="e">
        <f>HLOOKUP(S$4,'2020 Non-Cash Comp'!$6:$81,(3+$A54),FALSE)</f>
        <v>#N/A</v>
      </c>
      <c r="AT53" s="77" t="e">
        <f>HLOOKUP(T$4,'2020 Non-Cash Comp'!$6:$81,(3+$A54),FALSE)</f>
        <v>#N/A</v>
      </c>
      <c r="AU53" s="77" t="e">
        <f>HLOOKUP(U$4,'2020 Non-Cash Comp'!$6:$81,(3+$A54),FALSE)</f>
        <v>#N/A</v>
      </c>
      <c r="AV53" s="77" t="e">
        <f>HLOOKUP(V$4,'2020 Non-Cash Comp'!$6:$81,(3+$A54),FALSE)</f>
        <v>#N/A</v>
      </c>
      <c r="AW53" s="77" t="e">
        <f>HLOOKUP(W$4,'2020 Non-Cash Comp'!$6:$81,(3+$A54),FALSE)</f>
        <v>#N/A</v>
      </c>
      <c r="AX53" s="77" t="e">
        <f>HLOOKUP(X$4,'2020 Non-Cash Comp'!$6:$81,(3+$A54),FALSE)</f>
        <v>#N/A</v>
      </c>
      <c r="AY53" s="77" t="e">
        <f>HLOOKUP(Y$4,'2020 Non-Cash Comp'!$6:$81,(3+$A54),FALSE)</f>
        <v>#N/A</v>
      </c>
      <c r="AZ53" s="77" t="e">
        <f>HLOOKUP(Z$4,'2020 Non-Cash Comp'!$6:$81,(3+$A54),FALSE)</f>
        <v>#N/A</v>
      </c>
      <c r="BA53" s="77" t="e">
        <f>HLOOKUP(AA$4,'2020 Non-Cash Comp'!$6:$81,(3+$A54),FALSE)</f>
        <v>#N/A</v>
      </c>
      <c r="BB53" s="77" t="e">
        <f>HLOOKUP(AB$4,'2020 Non-Cash Comp'!$6:$81,(3+$A54),FALSE)</f>
        <v>#N/A</v>
      </c>
      <c r="BC53" s="77" t="e">
        <f>HLOOKUP(AC$4,'2020 Non-Cash Comp'!$6:$81,(3+$A54),FALSE)</f>
        <v>#N/A</v>
      </c>
      <c r="BD53" s="77" t="e">
        <f>HLOOKUP(AD$4,'2020 Non-Cash Comp'!$6:$81,(3+$A54),FALSE)</f>
        <v>#N/A</v>
      </c>
      <c r="BE53" s="77" t="e">
        <f>HLOOKUP(AE$4,'2020 Non-Cash Comp'!$6:$81,(3+$A54),FALSE)</f>
        <v>#N/A</v>
      </c>
      <c r="BF53" s="77" t="e">
        <f>HLOOKUP(AF$4,'2020 Non-Cash Comp'!$6:$81,(3+$A54),FALSE)</f>
        <v>#N/A</v>
      </c>
      <c r="BG53" s="77" t="e">
        <f>HLOOKUP(AG$4,'2020 Non-Cash Comp'!$6:$81,(3+$A54),FALSE)</f>
        <v>#N/A</v>
      </c>
      <c r="BJ53" s="77" t="e">
        <f>HLOOKUP(J$4,'2020 Non-Cash Comp'!$5:$81,(3+$A55),FALSE)</f>
        <v>#N/A</v>
      </c>
      <c r="BK53" s="77" t="e">
        <f>HLOOKUP(K$4,'2020 Non-Cash Comp'!$5:$81,(3+$A55),FALSE)</f>
        <v>#N/A</v>
      </c>
      <c r="BL53" s="77" t="e">
        <f>HLOOKUP(L$4,'2020 Non-Cash Comp'!$5:$81,(3+$A55),FALSE)</f>
        <v>#N/A</v>
      </c>
      <c r="BM53" s="77" t="e">
        <f>HLOOKUP(M$4,'2020 Non-Cash Comp'!$5:$81,(3+$A55),FALSE)</f>
        <v>#N/A</v>
      </c>
      <c r="BN53" s="77" t="e">
        <f>HLOOKUP(N$4,'2020 Non-Cash Comp'!$5:$81,(3+$A55),FALSE)</f>
        <v>#N/A</v>
      </c>
      <c r="BO53" s="77" t="e">
        <f>HLOOKUP(O$4,'2020 Non-Cash Comp'!$5:$81,(3+$A55),FALSE)</f>
        <v>#N/A</v>
      </c>
      <c r="BP53" s="77" t="e">
        <f>HLOOKUP(P$4,'2020 Non-Cash Comp'!$5:$81,(3+$A55),FALSE)</f>
        <v>#N/A</v>
      </c>
      <c r="BQ53" s="77" t="e">
        <f>HLOOKUP(Q$4,'2020 Non-Cash Comp'!$5:$81,(3+$A55),FALSE)</f>
        <v>#N/A</v>
      </c>
      <c r="BR53" s="77" t="e">
        <f>HLOOKUP(R$4,'2020 Non-Cash Comp'!$5:$81,(3+$A55),FALSE)</f>
        <v>#N/A</v>
      </c>
      <c r="BS53" s="77" t="e">
        <f>HLOOKUP(S$4,'2020 Non-Cash Comp'!$5:$81,(3+$A55),FALSE)</f>
        <v>#N/A</v>
      </c>
      <c r="BT53" s="77" t="e">
        <f>HLOOKUP(T$4,'2020 Non-Cash Comp'!$5:$81,(3+$A55),FALSE)</f>
        <v>#N/A</v>
      </c>
      <c r="BU53" s="77" t="e">
        <f>HLOOKUP(U$4,'2020 Non-Cash Comp'!$5:$81,(3+$A55),FALSE)</f>
        <v>#N/A</v>
      </c>
      <c r="BV53" s="77" t="e">
        <f>HLOOKUP(V$4,'2020 Non-Cash Comp'!$5:$81,(3+$A55),FALSE)</f>
        <v>#N/A</v>
      </c>
      <c r="BW53" s="77" t="e">
        <f>HLOOKUP(W$4,'2020 Non-Cash Comp'!$5:$81,(3+$A55),FALSE)</f>
        <v>#N/A</v>
      </c>
      <c r="BX53" s="77" t="e">
        <f>HLOOKUP(X$4,'2020 Non-Cash Comp'!$5:$81,(3+$A55),FALSE)</f>
        <v>#N/A</v>
      </c>
      <c r="BY53" s="77" t="e">
        <f>HLOOKUP(Y$4,'2020 Non-Cash Comp'!$5:$81,(3+$A55),FALSE)</f>
        <v>#N/A</v>
      </c>
      <c r="BZ53" s="77" t="e">
        <f>HLOOKUP(Z$4,'2020 Non-Cash Comp'!$5:$81,(3+$A55),FALSE)</f>
        <v>#N/A</v>
      </c>
      <c r="CA53" s="77" t="e">
        <f>HLOOKUP(AA$4,'2020 Non-Cash Comp'!$5:$81,(3+$A55),FALSE)</f>
        <v>#N/A</v>
      </c>
      <c r="CB53" s="77" t="e">
        <f>HLOOKUP(AB$4,'2020 Non-Cash Comp'!$5:$81,(3+$A55),FALSE)</f>
        <v>#N/A</v>
      </c>
      <c r="CC53" s="77" t="e">
        <f>HLOOKUP(AC$4,'2020 Non-Cash Comp'!$5:$81,(3+$A55),FALSE)</f>
        <v>#N/A</v>
      </c>
      <c r="CD53" s="77" t="e">
        <f>HLOOKUP(AD$4,'2020 Non-Cash Comp'!$5:$81,(3+$A55),FALSE)</f>
        <v>#N/A</v>
      </c>
      <c r="CE53" s="77" t="e">
        <f>HLOOKUP(AE$4,'2020 Non-Cash Comp'!$5:$81,(3+$A55),FALSE)</f>
        <v>#N/A</v>
      </c>
      <c r="CF53" s="77" t="e">
        <f>HLOOKUP(AF$4,'2020 Non-Cash Comp'!$5:$81,(3+$A55),FALSE)</f>
        <v>#N/A</v>
      </c>
      <c r="CG53" s="77" t="e">
        <f>HLOOKUP(AG$4,'2020 Non-Cash Comp'!$5:$81,(3+$A55),FALSE)</f>
        <v>#N/A</v>
      </c>
    </row>
    <row r="54" spans="1:85" x14ac:dyDescent="0.25">
      <c r="A54">
        <f t="shared" si="32"/>
        <v>48</v>
      </c>
      <c r="B54" s="74" t="str">
        <f>IF('2020 Non-Cash Comp'!B57&lt;&gt;0,'2020 Non-Cash Comp'!B57,"")</f>
        <v/>
      </c>
      <c r="C54" s="91" t="e">
        <f>SUMPRODUCT(($J$1:$AG$1&lt;=Input!$A$10)*J54:AG54)</f>
        <v>#N/A</v>
      </c>
      <c r="D54" s="91" t="e">
        <f>SUMPRODUCT(($AJ$1:$BG$1&lt;=Input!$A$10)*AJ54:BG54)</f>
        <v>#N/A</v>
      </c>
      <c r="E54" s="91" t="e">
        <f>SUMPRODUCT(($BJ$1:$CG$1&lt;=Input!$A$10)*BJ54:CG54)</f>
        <v>#N/A</v>
      </c>
      <c r="F54" s="91" t="e">
        <f t="shared" si="33"/>
        <v>#N/A</v>
      </c>
      <c r="G54" s="91" t="e">
        <f t="shared" si="34"/>
        <v>#N/A</v>
      </c>
      <c r="H54" s="91" t="e">
        <f t="shared" si="35"/>
        <v>#N/A</v>
      </c>
      <c r="J54" s="77" t="e">
        <f>HLOOKUP(J$4,'2020 Non-Cash Comp'!$7:$81,(3+$A54),FALSE)</f>
        <v>#N/A</v>
      </c>
      <c r="K54" s="77" t="e">
        <f>HLOOKUP(K$4,'2020 Non-Cash Comp'!$7:$81,(3+$A54),FALSE)</f>
        <v>#N/A</v>
      </c>
      <c r="L54" s="77" t="e">
        <f>HLOOKUP(L$4,'2020 Non-Cash Comp'!$7:$81,(3+$A54),FALSE)</f>
        <v>#N/A</v>
      </c>
      <c r="M54" s="77" t="e">
        <f>HLOOKUP(M$4,'2020 Non-Cash Comp'!$7:$81,(3+$A54),FALSE)</f>
        <v>#N/A</v>
      </c>
      <c r="N54" s="77" t="e">
        <f>HLOOKUP(N$4,'2020 Non-Cash Comp'!$7:$81,(3+$A54),FALSE)</f>
        <v>#N/A</v>
      </c>
      <c r="O54" s="77" t="e">
        <f>HLOOKUP(O$4,'2020 Non-Cash Comp'!$7:$81,(3+$A54),FALSE)</f>
        <v>#N/A</v>
      </c>
      <c r="P54" s="77" t="e">
        <f>HLOOKUP(P$4,'2020 Non-Cash Comp'!$7:$81,(3+$A54),FALSE)</f>
        <v>#N/A</v>
      </c>
      <c r="Q54" s="77" t="e">
        <f>HLOOKUP(Q$4,'2020 Non-Cash Comp'!$7:$81,(3+$A54),FALSE)</f>
        <v>#N/A</v>
      </c>
      <c r="R54" s="77" t="e">
        <f>HLOOKUP(R$4,'2020 Non-Cash Comp'!$7:$81,(3+$A54),FALSE)</f>
        <v>#N/A</v>
      </c>
      <c r="S54" s="77" t="e">
        <f>HLOOKUP(S$4,'2020 Non-Cash Comp'!$7:$81,(3+$A54),FALSE)</f>
        <v>#N/A</v>
      </c>
      <c r="T54" s="77" t="e">
        <f>HLOOKUP(T$4,'2020 Non-Cash Comp'!$7:$81,(3+$A54),FALSE)</f>
        <v>#N/A</v>
      </c>
      <c r="U54" s="77" t="e">
        <f>HLOOKUP(U$4,'2020 Non-Cash Comp'!$7:$81,(3+$A54),FALSE)</f>
        <v>#N/A</v>
      </c>
      <c r="V54" s="77" t="e">
        <f>HLOOKUP(V$4,'2020 Non-Cash Comp'!$7:$81,(3+$A54),FALSE)</f>
        <v>#N/A</v>
      </c>
      <c r="W54" s="77" t="e">
        <f>HLOOKUP(W$4,'2020 Non-Cash Comp'!$7:$81,(3+$A54),FALSE)</f>
        <v>#N/A</v>
      </c>
      <c r="X54" s="77" t="e">
        <f>HLOOKUP(X$4,'2020 Non-Cash Comp'!$7:$81,(3+$A54),FALSE)</f>
        <v>#N/A</v>
      </c>
      <c r="Y54" s="77" t="e">
        <f>HLOOKUP(Y$4,'2020 Non-Cash Comp'!$7:$81,(3+$A54),FALSE)</f>
        <v>#N/A</v>
      </c>
      <c r="Z54" s="77" t="e">
        <f>HLOOKUP(Z$4,'2020 Non-Cash Comp'!$7:$81,(3+$A54),FALSE)</f>
        <v>#N/A</v>
      </c>
      <c r="AA54" s="77" t="e">
        <f>HLOOKUP(AA$4,'2020 Non-Cash Comp'!$7:$81,(3+$A54),FALSE)</f>
        <v>#N/A</v>
      </c>
      <c r="AB54" s="77" t="e">
        <f>HLOOKUP(AB$4,'2020 Non-Cash Comp'!$7:$81,(3+$A54),FALSE)</f>
        <v>#N/A</v>
      </c>
      <c r="AC54" s="77" t="e">
        <f>HLOOKUP(AC$4,'2020 Non-Cash Comp'!$7:$81,(3+$A54),FALSE)</f>
        <v>#N/A</v>
      </c>
      <c r="AD54" s="77" t="e">
        <f>HLOOKUP(AD$4,'2020 Non-Cash Comp'!$7:$81,(3+$A54),FALSE)</f>
        <v>#N/A</v>
      </c>
      <c r="AE54" s="77" t="e">
        <f>HLOOKUP(AE$4,'2020 Non-Cash Comp'!$7:$81,(3+$A54),FALSE)</f>
        <v>#N/A</v>
      </c>
      <c r="AF54" s="77" t="e">
        <f>HLOOKUP(AF$4,'2020 Non-Cash Comp'!$7:$81,(3+$A54),FALSE)</f>
        <v>#N/A</v>
      </c>
      <c r="AG54" s="77" t="e">
        <f>HLOOKUP(AG$4,'2020 Non-Cash Comp'!$7:$81,(3+$A54),FALSE)</f>
        <v>#N/A</v>
      </c>
      <c r="AJ54" s="77" t="e">
        <f>HLOOKUP(J$4,'2020 Non-Cash Comp'!$6:$81,(3+$A55),FALSE)</f>
        <v>#N/A</v>
      </c>
      <c r="AK54" s="77" t="e">
        <f>HLOOKUP(K$4,'2020 Non-Cash Comp'!$6:$81,(3+$A55),FALSE)</f>
        <v>#N/A</v>
      </c>
      <c r="AL54" s="77" t="e">
        <f>HLOOKUP(L$4,'2020 Non-Cash Comp'!$6:$81,(3+$A55),FALSE)</f>
        <v>#N/A</v>
      </c>
      <c r="AM54" s="77" t="e">
        <f>HLOOKUP(M$4,'2020 Non-Cash Comp'!$6:$81,(3+$A55),FALSE)</f>
        <v>#N/A</v>
      </c>
      <c r="AN54" s="77" t="e">
        <f>HLOOKUP(N$4,'2020 Non-Cash Comp'!$6:$81,(3+$A55),FALSE)</f>
        <v>#N/A</v>
      </c>
      <c r="AO54" s="77" t="e">
        <f>HLOOKUP(O$4,'2020 Non-Cash Comp'!$6:$81,(3+$A55),FALSE)</f>
        <v>#N/A</v>
      </c>
      <c r="AP54" s="77" t="e">
        <f>HLOOKUP(P$4,'2020 Non-Cash Comp'!$6:$81,(3+$A55),FALSE)</f>
        <v>#N/A</v>
      </c>
      <c r="AQ54" s="77" t="e">
        <f>HLOOKUP(Q$4,'2020 Non-Cash Comp'!$6:$81,(3+$A55),FALSE)</f>
        <v>#N/A</v>
      </c>
      <c r="AR54" s="77" t="e">
        <f>HLOOKUP(R$4,'2020 Non-Cash Comp'!$6:$81,(3+$A55),FALSE)</f>
        <v>#N/A</v>
      </c>
      <c r="AS54" s="77" t="e">
        <f>HLOOKUP(S$4,'2020 Non-Cash Comp'!$6:$81,(3+$A55),FALSE)</f>
        <v>#N/A</v>
      </c>
      <c r="AT54" s="77" t="e">
        <f>HLOOKUP(T$4,'2020 Non-Cash Comp'!$6:$81,(3+$A55),FALSE)</f>
        <v>#N/A</v>
      </c>
      <c r="AU54" s="77" t="e">
        <f>HLOOKUP(U$4,'2020 Non-Cash Comp'!$6:$81,(3+$A55),FALSE)</f>
        <v>#N/A</v>
      </c>
      <c r="AV54" s="77" t="e">
        <f>HLOOKUP(V$4,'2020 Non-Cash Comp'!$6:$81,(3+$A55),FALSE)</f>
        <v>#N/A</v>
      </c>
      <c r="AW54" s="77" t="e">
        <f>HLOOKUP(W$4,'2020 Non-Cash Comp'!$6:$81,(3+$A55),FALSE)</f>
        <v>#N/A</v>
      </c>
      <c r="AX54" s="77" t="e">
        <f>HLOOKUP(X$4,'2020 Non-Cash Comp'!$6:$81,(3+$A55),FALSE)</f>
        <v>#N/A</v>
      </c>
      <c r="AY54" s="77" t="e">
        <f>HLOOKUP(Y$4,'2020 Non-Cash Comp'!$6:$81,(3+$A55),FALSE)</f>
        <v>#N/A</v>
      </c>
      <c r="AZ54" s="77" t="e">
        <f>HLOOKUP(Z$4,'2020 Non-Cash Comp'!$6:$81,(3+$A55),FALSE)</f>
        <v>#N/A</v>
      </c>
      <c r="BA54" s="77" t="e">
        <f>HLOOKUP(AA$4,'2020 Non-Cash Comp'!$6:$81,(3+$A55),FALSE)</f>
        <v>#N/A</v>
      </c>
      <c r="BB54" s="77" t="e">
        <f>HLOOKUP(AB$4,'2020 Non-Cash Comp'!$6:$81,(3+$A55),FALSE)</f>
        <v>#N/A</v>
      </c>
      <c r="BC54" s="77" t="e">
        <f>HLOOKUP(AC$4,'2020 Non-Cash Comp'!$6:$81,(3+$A55),FALSE)</f>
        <v>#N/A</v>
      </c>
      <c r="BD54" s="77" t="e">
        <f>HLOOKUP(AD$4,'2020 Non-Cash Comp'!$6:$81,(3+$A55),FALSE)</f>
        <v>#N/A</v>
      </c>
      <c r="BE54" s="77" t="e">
        <f>HLOOKUP(AE$4,'2020 Non-Cash Comp'!$6:$81,(3+$A55),FALSE)</f>
        <v>#N/A</v>
      </c>
      <c r="BF54" s="77" t="e">
        <f>HLOOKUP(AF$4,'2020 Non-Cash Comp'!$6:$81,(3+$A55),FALSE)</f>
        <v>#N/A</v>
      </c>
      <c r="BG54" s="77" t="e">
        <f>HLOOKUP(AG$4,'2020 Non-Cash Comp'!$6:$81,(3+$A55),FALSE)</f>
        <v>#N/A</v>
      </c>
      <c r="BJ54" s="77" t="e">
        <f>HLOOKUP(J$4,'2020 Non-Cash Comp'!$5:$81,(3+$A56),FALSE)</f>
        <v>#N/A</v>
      </c>
      <c r="BK54" s="77" t="e">
        <f>HLOOKUP(K$4,'2020 Non-Cash Comp'!$5:$81,(3+$A56),FALSE)</f>
        <v>#N/A</v>
      </c>
      <c r="BL54" s="77" t="e">
        <f>HLOOKUP(L$4,'2020 Non-Cash Comp'!$5:$81,(3+$A56),FALSE)</f>
        <v>#N/A</v>
      </c>
      <c r="BM54" s="77" t="e">
        <f>HLOOKUP(M$4,'2020 Non-Cash Comp'!$5:$81,(3+$A56),FALSE)</f>
        <v>#N/A</v>
      </c>
      <c r="BN54" s="77" t="e">
        <f>HLOOKUP(N$4,'2020 Non-Cash Comp'!$5:$81,(3+$A56),FALSE)</f>
        <v>#N/A</v>
      </c>
      <c r="BO54" s="77" t="e">
        <f>HLOOKUP(O$4,'2020 Non-Cash Comp'!$5:$81,(3+$A56),FALSE)</f>
        <v>#N/A</v>
      </c>
      <c r="BP54" s="77" t="e">
        <f>HLOOKUP(P$4,'2020 Non-Cash Comp'!$5:$81,(3+$A56),FALSE)</f>
        <v>#N/A</v>
      </c>
      <c r="BQ54" s="77" t="e">
        <f>HLOOKUP(Q$4,'2020 Non-Cash Comp'!$5:$81,(3+$A56),FALSE)</f>
        <v>#N/A</v>
      </c>
      <c r="BR54" s="77" t="e">
        <f>HLOOKUP(R$4,'2020 Non-Cash Comp'!$5:$81,(3+$A56),FALSE)</f>
        <v>#N/A</v>
      </c>
      <c r="BS54" s="77" t="e">
        <f>HLOOKUP(S$4,'2020 Non-Cash Comp'!$5:$81,(3+$A56),FALSE)</f>
        <v>#N/A</v>
      </c>
      <c r="BT54" s="77" t="e">
        <f>HLOOKUP(T$4,'2020 Non-Cash Comp'!$5:$81,(3+$A56),FALSE)</f>
        <v>#N/A</v>
      </c>
      <c r="BU54" s="77" t="e">
        <f>HLOOKUP(U$4,'2020 Non-Cash Comp'!$5:$81,(3+$A56),FALSE)</f>
        <v>#N/A</v>
      </c>
      <c r="BV54" s="77" t="e">
        <f>HLOOKUP(V$4,'2020 Non-Cash Comp'!$5:$81,(3+$A56),FALSE)</f>
        <v>#N/A</v>
      </c>
      <c r="BW54" s="77" t="e">
        <f>HLOOKUP(W$4,'2020 Non-Cash Comp'!$5:$81,(3+$A56),FALSE)</f>
        <v>#N/A</v>
      </c>
      <c r="BX54" s="77" t="e">
        <f>HLOOKUP(X$4,'2020 Non-Cash Comp'!$5:$81,(3+$A56),FALSE)</f>
        <v>#N/A</v>
      </c>
      <c r="BY54" s="77" t="e">
        <f>HLOOKUP(Y$4,'2020 Non-Cash Comp'!$5:$81,(3+$A56),FALSE)</f>
        <v>#N/A</v>
      </c>
      <c r="BZ54" s="77" t="e">
        <f>HLOOKUP(Z$4,'2020 Non-Cash Comp'!$5:$81,(3+$A56),FALSE)</f>
        <v>#N/A</v>
      </c>
      <c r="CA54" s="77" t="e">
        <f>HLOOKUP(AA$4,'2020 Non-Cash Comp'!$5:$81,(3+$A56),FALSE)</f>
        <v>#N/A</v>
      </c>
      <c r="CB54" s="77" t="e">
        <f>HLOOKUP(AB$4,'2020 Non-Cash Comp'!$5:$81,(3+$A56),FALSE)</f>
        <v>#N/A</v>
      </c>
      <c r="CC54" s="77" t="e">
        <f>HLOOKUP(AC$4,'2020 Non-Cash Comp'!$5:$81,(3+$A56),FALSE)</f>
        <v>#N/A</v>
      </c>
      <c r="CD54" s="77" t="e">
        <f>HLOOKUP(AD$4,'2020 Non-Cash Comp'!$5:$81,(3+$A56),FALSE)</f>
        <v>#N/A</v>
      </c>
      <c r="CE54" s="77" t="e">
        <f>HLOOKUP(AE$4,'2020 Non-Cash Comp'!$5:$81,(3+$A56),FALSE)</f>
        <v>#N/A</v>
      </c>
      <c r="CF54" s="77" t="e">
        <f>HLOOKUP(AF$4,'2020 Non-Cash Comp'!$5:$81,(3+$A56),FALSE)</f>
        <v>#N/A</v>
      </c>
      <c r="CG54" s="77" t="e">
        <f>HLOOKUP(AG$4,'2020 Non-Cash Comp'!$5:$81,(3+$A56),FALSE)</f>
        <v>#N/A</v>
      </c>
    </row>
    <row r="55" spans="1:85" x14ac:dyDescent="0.25">
      <c r="A55">
        <f t="shared" si="32"/>
        <v>49</v>
      </c>
      <c r="B55" s="74" t="str">
        <f>IF('2020 Non-Cash Comp'!B58&lt;&gt;0,'2020 Non-Cash Comp'!B58,"")</f>
        <v/>
      </c>
      <c r="C55" s="91" t="e">
        <f>SUMPRODUCT(($J$1:$AG$1&lt;=Input!$A$10)*J55:AG55)</f>
        <v>#N/A</v>
      </c>
      <c r="D55" s="91" t="e">
        <f>SUMPRODUCT(($AJ$1:$BG$1&lt;=Input!$A$10)*AJ55:BG55)</f>
        <v>#N/A</v>
      </c>
      <c r="E55" s="91" t="e">
        <f>SUMPRODUCT(($BJ$1:$CG$1&lt;=Input!$A$10)*BJ55:CG55)</f>
        <v>#N/A</v>
      </c>
      <c r="F55" s="91" t="e">
        <f t="shared" si="33"/>
        <v>#N/A</v>
      </c>
      <c r="G55" s="91" t="e">
        <f t="shared" si="34"/>
        <v>#N/A</v>
      </c>
      <c r="H55" s="91" t="e">
        <f t="shared" si="35"/>
        <v>#N/A</v>
      </c>
      <c r="J55" s="77" t="e">
        <f>HLOOKUP(J$4,'2020 Non-Cash Comp'!$7:$81,(3+$A55),FALSE)</f>
        <v>#N/A</v>
      </c>
      <c r="K55" s="77" t="e">
        <f>HLOOKUP(K$4,'2020 Non-Cash Comp'!$7:$81,(3+$A55),FALSE)</f>
        <v>#N/A</v>
      </c>
      <c r="L55" s="77" t="e">
        <f>HLOOKUP(L$4,'2020 Non-Cash Comp'!$7:$81,(3+$A55),FALSE)</f>
        <v>#N/A</v>
      </c>
      <c r="M55" s="77" t="e">
        <f>HLOOKUP(M$4,'2020 Non-Cash Comp'!$7:$81,(3+$A55),FALSE)</f>
        <v>#N/A</v>
      </c>
      <c r="N55" s="77" t="e">
        <f>HLOOKUP(N$4,'2020 Non-Cash Comp'!$7:$81,(3+$A55),FALSE)</f>
        <v>#N/A</v>
      </c>
      <c r="O55" s="77" t="e">
        <f>HLOOKUP(O$4,'2020 Non-Cash Comp'!$7:$81,(3+$A55),FALSE)</f>
        <v>#N/A</v>
      </c>
      <c r="P55" s="77" t="e">
        <f>HLOOKUP(P$4,'2020 Non-Cash Comp'!$7:$81,(3+$A55),FALSE)</f>
        <v>#N/A</v>
      </c>
      <c r="Q55" s="77" t="e">
        <f>HLOOKUP(Q$4,'2020 Non-Cash Comp'!$7:$81,(3+$A55),FALSE)</f>
        <v>#N/A</v>
      </c>
      <c r="R55" s="77" t="e">
        <f>HLOOKUP(R$4,'2020 Non-Cash Comp'!$7:$81,(3+$A55),FALSE)</f>
        <v>#N/A</v>
      </c>
      <c r="S55" s="77" t="e">
        <f>HLOOKUP(S$4,'2020 Non-Cash Comp'!$7:$81,(3+$A55),FALSE)</f>
        <v>#N/A</v>
      </c>
      <c r="T55" s="77" t="e">
        <f>HLOOKUP(T$4,'2020 Non-Cash Comp'!$7:$81,(3+$A55),FALSE)</f>
        <v>#N/A</v>
      </c>
      <c r="U55" s="77" t="e">
        <f>HLOOKUP(U$4,'2020 Non-Cash Comp'!$7:$81,(3+$A55),FALSE)</f>
        <v>#N/A</v>
      </c>
      <c r="V55" s="77" t="e">
        <f>HLOOKUP(V$4,'2020 Non-Cash Comp'!$7:$81,(3+$A55),FALSE)</f>
        <v>#N/A</v>
      </c>
      <c r="W55" s="77" t="e">
        <f>HLOOKUP(W$4,'2020 Non-Cash Comp'!$7:$81,(3+$A55),FALSE)</f>
        <v>#N/A</v>
      </c>
      <c r="X55" s="77" t="e">
        <f>HLOOKUP(X$4,'2020 Non-Cash Comp'!$7:$81,(3+$A55),FALSE)</f>
        <v>#N/A</v>
      </c>
      <c r="Y55" s="77" t="e">
        <f>HLOOKUP(Y$4,'2020 Non-Cash Comp'!$7:$81,(3+$A55),FALSE)</f>
        <v>#N/A</v>
      </c>
      <c r="Z55" s="77" t="e">
        <f>HLOOKUP(Z$4,'2020 Non-Cash Comp'!$7:$81,(3+$A55),FALSE)</f>
        <v>#N/A</v>
      </c>
      <c r="AA55" s="77" t="e">
        <f>HLOOKUP(AA$4,'2020 Non-Cash Comp'!$7:$81,(3+$A55),FALSE)</f>
        <v>#N/A</v>
      </c>
      <c r="AB55" s="77" t="e">
        <f>HLOOKUP(AB$4,'2020 Non-Cash Comp'!$7:$81,(3+$A55),FALSE)</f>
        <v>#N/A</v>
      </c>
      <c r="AC55" s="77" t="e">
        <f>HLOOKUP(AC$4,'2020 Non-Cash Comp'!$7:$81,(3+$A55),FALSE)</f>
        <v>#N/A</v>
      </c>
      <c r="AD55" s="77" t="e">
        <f>HLOOKUP(AD$4,'2020 Non-Cash Comp'!$7:$81,(3+$A55),FALSE)</f>
        <v>#N/A</v>
      </c>
      <c r="AE55" s="77" t="e">
        <f>HLOOKUP(AE$4,'2020 Non-Cash Comp'!$7:$81,(3+$A55),FALSE)</f>
        <v>#N/A</v>
      </c>
      <c r="AF55" s="77" t="e">
        <f>HLOOKUP(AF$4,'2020 Non-Cash Comp'!$7:$81,(3+$A55),FALSE)</f>
        <v>#N/A</v>
      </c>
      <c r="AG55" s="77" t="e">
        <f>HLOOKUP(AG$4,'2020 Non-Cash Comp'!$7:$81,(3+$A55),FALSE)</f>
        <v>#N/A</v>
      </c>
      <c r="AJ55" s="77" t="e">
        <f>HLOOKUP(J$4,'2020 Non-Cash Comp'!$6:$81,(3+$A56),FALSE)</f>
        <v>#N/A</v>
      </c>
      <c r="AK55" s="77" t="e">
        <f>HLOOKUP(K$4,'2020 Non-Cash Comp'!$6:$81,(3+$A56),FALSE)</f>
        <v>#N/A</v>
      </c>
      <c r="AL55" s="77" t="e">
        <f>HLOOKUP(L$4,'2020 Non-Cash Comp'!$6:$81,(3+$A56),FALSE)</f>
        <v>#N/A</v>
      </c>
      <c r="AM55" s="77" t="e">
        <f>HLOOKUP(M$4,'2020 Non-Cash Comp'!$6:$81,(3+$A56),FALSE)</f>
        <v>#N/A</v>
      </c>
      <c r="AN55" s="77" t="e">
        <f>HLOOKUP(N$4,'2020 Non-Cash Comp'!$6:$81,(3+$A56),FALSE)</f>
        <v>#N/A</v>
      </c>
      <c r="AO55" s="77" t="e">
        <f>HLOOKUP(O$4,'2020 Non-Cash Comp'!$6:$81,(3+$A56),FALSE)</f>
        <v>#N/A</v>
      </c>
      <c r="AP55" s="77" t="e">
        <f>HLOOKUP(P$4,'2020 Non-Cash Comp'!$6:$81,(3+$A56),FALSE)</f>
        <v>#N/A</v>
      </c>
      <c r="AQ55" s="77" t="e">
        <f>HLOOKUP(Q$4,'2020 Non-Cash Comp'!$6:$81,(3+$A56),FALSE)</f>
        <v>#N/A</v>
      </c>
      <c r="AR55" s="77" t="e">
        <f>HLOOKUP(R$4,'2020 Non-Cash Comp'!$6:$81,(3+$A56),FALSE)</f>
        <v>#N/A</v>
      </c>
      <c r="AS55" s="77" t="e">
        <f>HLOOKUP(S$4,'2020 Non-Cash Comp'!$6:$81,(3+$A56),FALSE)</f>
        <v>#N/A</v>
      </c>
      <c r="AT55" s="77" t="e">
        <f>HLOOKUP(T$4,'2020 Non-Cash Comp'!$6:$81,(3+$A56),FALSE)</f>
        <v>#N/A</v>
      </c>
      <c r="AU55" s="77" t="e">
        <f>HLOOKUP(U$4,'2020 Non-Cash Comp'!$6:$81,(3+$A56),FALSE)</f>
        <v>#N/A</v>
      </c>
      <c r="AV55" s="77" t="e">
        <f>HLOOKUP(V$4,'2020 Non-Cash Comp'!$6:$81,(3+$A56),FALSE)</f>
        <v>#N/A</v>
      </c>
      <c r="AW55" s="77" t="e">
        <f>HLOOKUP(W$4,'2020 Non-Cash Comp'!$6:$81,(3+$A56),FALSE)</f>
        <v>#N/A</v>
      </c>
      <c r="AX55" s="77" t="e">
        <f>HLOOKUP(X$4,'2020 Non-Cash Comp'!$6:$81,(3+$A56),FALSE)</f>
        <v>#N/A</v>
      </c>
      <c r="AY55" s="77" t="e">
        <f>HLOOKUP(Y$4,'2020 Non-Cash Comp'!$6:$81,(3+$A56),FALSE)</f>
        <v>#N/A</v>
      </c>
      <c r="AZ55" s="77" t="e">
        <f>HLOOKUP(Z$4,'2020 Non-Cash Comp'!$6:$81,(3+$A56),FALSE)</f>
        <v>#N/A</v>
      </c>
      <c r="BA55" s="77" t="e">
        <f>HLOOKUP(AA$4,'2020 Non-Cash Comp'!$6:$81,(3+$A56),FALSE)</f>
        <v>#N/A</v>
      </c>
      <c r="BB55" s="77" t="e">
        <f>HLOOKUP(AB$4,'2020 Non-Cash Comp'!$6:$81,(3+$A56),FALSE)</f>
        <v>#N/A</v>
      </c>
      <c r="BC55" s="77" t="e">
        <f>HLOOKUP(AC$4,'2020 Non-Cash Comp'!$6:$81,(3+$A56),FALSE)</f>
        <v>#N/A</v>
      </c>
      <c r="BD55" s="77" t="e">
        <f>HLOOKUP(AD$4,'2020 Non-Cash Comp'!$6:$81,(3+$A56),FALSE)</f>
        <v>#N/A</v>
      </c>
      <c r="BE55" s="77" t="e">
        <f>HLOOKUP(AE$4,'2020 Non-Cash Comp'!$6:$81,(3+$A56),FALSE)</f>
        <v>#N/A</v>
      </c>
      <c r="BF55" s="77" t="e">
        <f>HLOOKUP(AF$4,'2020 Non-Cash Comp'!$6:$81,(3+$A56),FALSE)</f>
        <v>#N/A</v>
      </c>
      <c r="BG55" s="77" t="e">
        <f>HLOOKUP(AG$4,'2020 Non-Cash Comp'!$6:$81,(3+$A56),FALSE)</f>
        <v>#N/A</v>
      </c>
      <c r="BJ55" s="77" t="e">
        <f>HLOOKUP(J$4,'2020 Non-Cash Comp'!$5:$81,(3+$A57),FALSE)</f>
        <v>#N/A</v>
      </c>
      <c r="BK55" s="77" t="e">
        <f>HLOOKUP(K$4,'2020 Non-Cash Comp'!$5:$81,(3+$A57),FALSE)</f>
        <v>#N/A</v>
      </c>
      <c r="BL55" s="77" t="e">
        <f>HLOOKUP(L$4,'2020 Non-Cash Comp'!$5:$81,(3+$A57),FALSE)</f>
        <v>#N/A</v>
      </c>
      <c r="BM55" s="77" t="e">
        <f>HLOOKUP(M$4,'2020 Non-Cash Comp'!$5:$81,(3+$A57),FALSE)</f>
        <v>#N/A</v>
      </c>
      <c r="BN55" s="77" t="e">
        <f>HLOOKUP(N$4,'2020 Non-Cash Comp'!$5:$81,(3+$A57),FALSE)</f>
        <v>#N/A</v>
      </c>
      <c r="BO55" s="77" t="e">
        <f>HLOOKUP(O$4,'2020 Non-Cash Comp'!$5:$81,(3+$A57),FALSE)</f>
        <v>#N/A</v>
      </c>
      <c r="BP55" s="77" t="e">
        <f>HLOOKUP(P$4,'2020 Non-Cash Comp'!$5:$81,(3+$A57),FALSE)</f>
        <v>#N/A</v>
      </c>
      <c r="BQ55" s="77" t="e">
        <f>HLOOKUP(Q$4,'2020 Non-Cash Comp'!$5:$81,(3+$A57),FALSE)</f>
        <v>#N/A</v>
      </c>
      <c r="BR55" s="77" t="e">
        <f>HLOOKUP(R$4,'2020 Non-Cash Comp'!$5:$81,(3+$A57),FALSE)</f>
        <v>#N/A</v>
      </c>
      <c r="BS55" s="77" t="e">
        <f>HLOOKUP(S$4,'2020 Non-Cash Comp'!$5:$81,(3+$A57),FALSE)</f>
        <v>#N/A</v>
      </c>
      <c r="BT55" s="77" t="e">
        <f>HLOOKUP(T$4,'2020 Non-Cash Comp'!$5:$81,(3+$A57),FALSE)</f>
        <v>#N/A</v>
      </c>
      <c r="BU55" s="77" t="e">
        <f>HLOOKUP(U$4,'2020 Non-Cash Comp'!$5:$81,(3+$A57),FALSE)</f>
        <v>#N/A</v>
      </c>
      <c r="BV55" s="77" t="e">
        <f>HLOOKUP(V$4,'2020 Non-Cash Comp'!$5:$81,(3+$A57),FALSE)</f>
        <v>#N/A</v>
      </c>
      <c r="BW55" s="77" t="e">
        <f>HLOOKUP(W$4,'2020 Non-Cash Comp'!$5:$81,(3+$A57),FALSE)</f>
        <v>#N/A</v>
      </c>
      <c r="BX55" s="77" t="e">
        <f>HLOOKUP(X$4,'2020 Non-Cash Comp'!$5:$81,(3+$A57),FALSE)</f>
        <v>#N/A</v>
      </c>
      <c r="BY55" s="77" t="e">
        <f>HLOOKUP(Y$4,'2020 Non-Cash Comp'!$5:$81,(3+$A57),FALSE)</f>
        <v>#N/A</v>
      </c>
      <c r="BZ55" s="77" t="e">
        <f>HLOOKUP(Z$4,'2020 Non-Cash Comp'!$5:$81,(3+$A57),FALSE)</f>
        <v>#N/A</v>
      </c>
      <c r="CA55" s="77" t="e">
        <f>HLOOKUP(AA$4,'2020 Non-Cash Comp'!$5:$81,(3+$A57),FALSE)</f>
        <v>#N/A</v>
      </c>
      <c r="CB55" s="77" t="e">
        <f>HLOOKUP(AB$4,'2020 Non-Cash Comp'!$5:$81,(3+$A57),FALSE)</f>
        <v>#N/A</v>
      </c>
      <c r="CC55" s="77" t="e">
        <f>HLOOKUP(AC$4,'2020 Non-Cash Comp'!$5:$81,(3+$A57),FALSE)</f>
        <v>#N/A</v>
      </c>
      <c r="CD55" s="77" t="e">
        <f>HLOOKUP(AD$4,'2020 Non-Cash Comp'!$5:$81,(3+$A57),FALSE)</f>
        <v>#N/A</v>
      </c>
      <c r="CE55" s="77" t="e">
        <f>HLOOKUP(AE$4,'2020 Non-Cash Comp'!$5:$81,(3+$A57),FALSE)</f>
        <v>#N/A</v>
      </c>
      <c r="CF55" s="77" t="e">
        <f>HLOOKUP(AF$4,'2020 Non-Cash Comp'!$5:$81,(3+$A57),FALSE)</f>
        <v>#N/A</v>
      </c>
      <c r="CG55" s="77" t="e">
        <f>HLOOKUP(AG$4,'2020 Non-Cash Comp'!$5:$81,(3+$A57),FALSE)</f>
        <v>#N/A</v>
      </c>
    </row>
    <row r="56" spans="1:85" x14ac:dyDescent="0.25">
      <c r="A56">
        <f t="shared" si="32"/>
        <v>50</v>
      </c>
      <c r="B56" s="74" t="str">
        <f>IF('2020 Non-Cash Comp'!B59&lt;&gt;0,'2020 Non-Cash Comp'!B59,"")</f>
        <v/>
      </c>
      <c r="C56" s="91" t="e">
        <f>SUMPRODUCT(($J$1:$AG$1&lt;=Input!$A$10)*J56:AG56)</f>
        <v>#N/A</v>
      </c>
      <c r="D56" s="91" t="e">
        <f>SUMPRODUCT(($AJ$1:$BG$1&lt;=Input!$A$10)*AJ56:BG56)</f>
        <v>#N/A</v>
      </c>
      <c r="E56" s="91" t="e">
        <f>SUMPRODUCT(($BJ$1:$CG$1&lt;=Input!$A$10)*BJ56:CG56)</f>
        <v>#N/A</v>
      </c>
      <c r="F56" s="91" t="e">
        <f t="shared" si="33"/>
        <v>#N/A</v>
      </c>
      <c r="G56" s="91" t="e">
        <f t="shared" si="34"/>
        <v>#N/A</v>
      </c>
      <c r="H56" s="91" t="e">
        <f t="shared" si="35"/>
        <v>#N/A</v>
      </c>
      <c r="J56" s="77" t="e">
        <f>HLOOKUP(J$4,'2020 Non-Cash Comp'!$7:$81,(3+$A56),FALSE)</f>
        <v>#N/A</v>
      </c>
      <c r="K56" s="77" t="e">
        <f>HLOOKUP(K$4,'2020 Non-Cash Comp'!$7:$81,(3+$A56),FALSE)</f>
        <v>#N/A</v>
      </c>
      <c r="L56" s="77" t="e">
        <f>HLOOKUP(L$4,'2020 Non-Cash Comp'!$7:$81,(3+$A56),FALSE)</f>
        <v>#N/A</v>
      </c>
      <c r="M56" s="77" t="e">
        <f>HLOOKUP(M$4,'2020 Non-Cash Comp'!$7:$81,(3+$A56),FALSE)</f>
        <v>#N/A</v>
      </c>
      <c r="N56" s="77" t="e">
        <f>HLOOKUP(N$4,'2020 Non-Cash Comp'!$7:$81,(3+$A56),FALSE)</f>
        <v>#N/A</v>
      </c>
      <c r="O56" s="77" t="e">
        <f>HLOOKUP(O$4,'2020 Non-Cash Comp'!$7:$81,(3+$A56),FALSE)</f>
        <v>#N/A</v>
      </c>
      <c r="P56" s="77" t="e">
        <f>HLOOKUP(P$4,'2020 Non-Cash Comp'!$7:$81,(3+$A56),FALSE)</f>
        <v>#N/A</v>
      </c>
      <c r="Q56" s="77" t="e">
        <f>HLOOKUP(Q$4,'2020 Non-Cash Comp'!$7:$81,(3+$A56),FALSE)</f>
        <v>#N/A</v>
      </c>
      <c r="R56" s="77" t="e">
        <f>HLOOKUP(R$4,'2020 Non-Cash Comp'!$7:$81,(3+$A56),FALSE)</f>
        <v>#N/A</v>
      </c>
      <c r="S56" s="77" t="e">
        <f>HLOOKUP(S$4,'2020 Non-Cash Comp'!$7:$81,(3+$A56),FALSE)</f>
        <v>#N/A</v>
      </c>
      <c r="T56" s="77" t="e">
        <f>HLOOKUP(T$4,'2020 Non-Cash Comp'!$7:$81,(3+$A56),FALSE)</f>
        <v>#N/A</v>
      </c>
      <c r="U56" s="77" t="e">
        <f>HLOOKUP(U$4,'2020 Non-Cash Comp'!$7:$81,(3+$A56),FALSE)</f>
        <v>#N/A</v>
      </c>
      <c r="V56" s="77" t="e">
        <f>HLOOKUP(V$4,'2020 Non-Cash Comp'!$7:$81,(3+$A56),FALSE)</f>
        <v>#N/A</v>
      </c>
      <c r="W56" s="77" t="e">
        <f>HLOOKUP(W$4,'2020 Non-Cash Comp'!$7:$81,(3+$A56),FALSE)</f>
        <v>#N/A</v>
      </c>
      <c r="X56" s="77" t="e">
        <f>HLOOKUP(X$4,'2020 Non-Cash Comp'!$7:$81,(3+$A56),FALSE)</f>
        <v>#N/A</v>
      </c>
      <c r="Y56" s="77" t="e">
        <f>HLOOKUP(Y$4,'2020 Non-Cash Comp'!$7:$81,(3+$A56),FALSE)</f>
        <v>#N/A</v>
      </c>
      <c r="Z56" s="77" t="e">
        <f>HLOOKUP(Z$4,'2020 Non-Cash Comp'!$7:$81,(3+$A56),FALSE)</f>
        <v>#N/A</v>
      </c>
      <c r="AA56" s="77" t="e">
        <f>HLOOKUP(AA$4,'2020 Non-Cash Comp'!$7:$81,(3+$A56),FALSE)</f>
        <v>#N/A</v>
      </c>
      <c r="AB56" s="77" t="e">
        <f>HLOOKUP(AB$4,'2020 Non-Cash Comp'!$7:$81,(3+$A56),FALSE)</f>
        <v>#N/A</v>
      </c>
      <c r="AC56" s="77" t="e">
        <f>HLOOKUP(AC$4,'2020 Non-Cash Comp'!$7:$81,(3+$A56),FALSE)</f>
        <v>#N/A</v>
      </c>
      <c r="AD56" s="77" t="e">
        <f>HLOOKUP(AD$4,'2020 Non-Cash Comp'!$7:$81,(3+$A56),FALSE)</f>
        <v>#N/A</v>
      </c>
      <c r="AE56" s="77" t="e">
        <f>HLOOKUP(AE$4,'2020 Non-Cash Comp'!$7:$81,(3+$A56),FALSE)</f>
        <v>#N/A</v>
      </c>
      <c r="AF56" s="77" t="e">
        <f>HLOOKUP(AF$4,'2020 Non-Cash Comp'!$7:$81,(3+$A56),FALSE)</f>
        <v>#N/A</v>
      </c>
      <c r="AG56" s="77" t="e">
        <f>HLOOKUP(AG$4,'2020 Non-Cash Comp'!$7:$81,(3+$A56),FALSE)</f>
        <v>#N/A</v>
      </c>
      <c r="AJ56" s="77" t="e">
        <f>HLOOKUP(J$4,'2020 Non-Cash Comp'!$6:$81,(3+$A57),FALSE)</f>
        <v>#N/A</v>
      </c>
      <c r="AK56" s="77" t="e">
        <f>HLOOKUP(K$4,'2020 Non-Cash Comp'!$6:$81,(3+$A57),FALSE)</f>
        <v>#N/A</v>
      </c>
      <c r="AL56" s="77" t="e">
        <f>HLOOKUP(L$4,'2020 Non-Cash Comp'!$6:$81,(3+$A57),FALSE)</f>
        <v>#N/A</v>
      </c>
      <c r="AM56" s="77" t="e">
        <f>HLOOKUP(M$4,'2020 Non-Cash Comp'!$6:$81,(3+$A57),FALSE)</f>
        <v>#N/A</v>
      </c>
      <c r="AN56" s="77" t="e">
        <f>HLOOKUP(N$4,'2020 Non-Cash Comp'!$6:$81,(3+$A57),FALSE)</f>
        <v>#N/A</v>
      </c>
      <c r="AO56" s="77" t="e">
        <f>HLOOKUP(O$4,'2020 Non-Cash Comp'!$6:$81,(3+$A57),FALSE)</f>
        <v>#N/A</v>
      </c>
      <c r="AP56" s="77" t="e">
        <f>HLOOKUP(P$4,'2020 Non-Cash Comp'!$6:$81,(3+$A57),FALSE)</f>
        <v>#N/A</v>
      </c>
      <c r="AQ56" s="77" t="e">
        <f>HLOOKUP(Q$4,'2020 Non-Cash Comp'!$6:$81,(3+$A57),FALSE)</f>
        <v>#N/A</v>
      </c>
      <c r="AR56" s="77" t="e">
        <f>HLOOKUP(R$4,'2020 Non-Cash Comp'!$6:$81,(3+$A57),FALSE)</f>
        <v>#N/A</v>
      </c>
      <c r="AS56" s="77" t="e">
        <f>HLOOKUP(S$4,'2020 Non-Cash Comp'!$6:$81,(3+$A57),FALSE)</f>
        <v>#N/A</v>
      </c>
      <c r="AT56" s="77" t="e">
        <f>HLOOKUP(T$4,'2020 Non-Cash Comp'!$6:$81,(3+$A57),FALSE)</f>
        <v>#N/A</v>
      </c>
      <c r="AU56" s="77" t="e">
        <f>HLOOKUP(U$4,'2020 Non-Cash Comp'!$6:$81,(3+$A57),FALSE)</f>
        <v>#N/A</v>
      </c>
      <c r="AV56" s="77" t="e">
        <f>HLOOKUP(V$4,'2020 Non-Cash Comp'!$6:$81,(3+$A57),FALSE)</f>
        <v>#N/A</v>
      </c>
      <c r="AW56" s="77" t="e">
        <f>HLOOKUP(W$4,'2020 Non-Cash Comp'!$6:$81,(3+$A57),FALSE)</f>
        <v>#N/A</v>
      </c>
      <c r="AX56" s="77" t="e">
        <f>HLOOKUP(X$4,'2020 Non-Cash Comp'!$6:$81,(3+$A57),FALSE)</f>
        <v>#N/A</v>
      </c>
      <c r="AY56" s="77" t="e">
        <f>HLOOKUP(Y$4,'2020 Non-Cash Comp'!$6:$81,(3+$A57),FALSE)</f>
        <v>#N/A</v>
      </c>
      <c r="AZ56" s="77" t="e">
        <f>HLOOKUP(Z$4,'2020 Non-Cash Comp'!$6:$81,(3+$A57),FALSE)</f>
        <v>#N/A</v>
      </c>
      <c r="BA56" s="77" t="e">
        <f>HLOOKUP(AA$4,'2020 Non-Cash Comp'!$6:$81,(3+$A57),FALSE)</f>
        <v>#N/A</v>
      </c>
      <c r="BB56" s="77" t="e">
        <f>HLOOKUP(AB$4,'2020 Non-Cash Comp'!$6:$81,(3+$A57),FALSE)</f>
        <v>#N/A</v>
      </c>
      <c r="BC56" s="77" t="e">
        <f>HLOOKUP(AC$4,'2020 Non-Cash Comp'!$6:$81,(3+$A57),FALSE)</f>
        <v>#N/A</v>
      </c>
      <c r="BD56" s="77" t="e">
        <f>HLOOKUP(AD$4,'2020 Non-Cash Comp'!$6:$81,(3+$A57),FALSE)</f>
        <v>#N/A</v>
      </c>
      <c r="BE56" s="77" t="e">
        <f>HLOOKUP(AE$4,'2020 Non-Cash Comp'!$6:$81,(3+$A57),FALSE)</f>
        <v>#N/A</v>
      </c>
      <c r="BF56" s="77" t="e">
        <f>HLOOKUP(AF$4,'2020 Non-Cash Comp'!$6:$81,(3+$A57),FALSE)</f>
        <v>#N/A</v>
      </c>
      <c r="BG56" s="77" t="e">
        <f>HLOOKUP(AG$4,'2020 Non-Cash Comp'!$6:$81,(3+$A57),FALSE)</f>
        <v>#N/A</v>
      </c>
      <c r="BJ56" s="77" t="e">
        <f>HLOOKUP(J$4,'2020 Non-Cash Comp'!$5:$81,(3+$A58),FALSE)</f>
        <v>#N/A</v>
      </c>
      <c r="BK56" s="77" t="e">
        <f>HLOOKUP(K$4,'2020 Non-Cash Comp'!$5:$81,(3+$A58),FALSE)</f>
        <v>#N/A</v>
      </c>
      <c r="BL56" s="77" t="e">
        <f>HLOOKUP(L$4,'2020 Non-Cash Comp'!$5:$81,(3+$A58),FALSE)</f>
        <v>#N/A</v>
      </c>
      <c r="BM56" s="77" t="e">
        <f>HLOOKUP(M$4,'2020 Non-Cash Comp'!$5:$81,(3+$A58),FALSE)</f>
        <v>#N/A</v>
      </c>
      <c r="BN56" s="77" t="e">
        <f>HLOOKUP(N$4,'2020 Non-Cash Comp'!$5:$81,(3+$A58),FALSE)</f>
        <v>#N/A</v>
      </c>
      <c r="BO56" s="77" t="e">
        <f>HLOOKUP(O$4,'2020 Non-Cash Comp'!$5:$81,(3+$A58),FALSE)</f>
        <v>#N/A</v>
      </c>
      <c r="BP56" s="77" t="e">
        <f>HLOOKUP(P$4,'2020 Non-Cash Comp'!$5:$81,(3+$A58),FALSE)</f>
        <v>#N/A</v>
      </c>
      <c r="BQ56" s="77" t="e">
        <f>HLOOKUP(Q$4,'2020 Non-Cash Comp'!$5:$81,(3+$A58),FALSE)</f>
        <v>#N/A</v>
      </c>
      <c r="BR56" s="77" t="e">
        <f>HLOOKUP(R$4,'2020 Non-Cash Comp'!$5:$81,(3+$A58),FALSE)</f>
        <v>#N/A</v>
      </c>
      <c r="BS56" s="77" t="e">
        <f>HLOOKUP(S$4,'2020 Non-Cash Comp'!$5:$81,(3+$A58),FALSE)</f>
        <v>#N/A</v>
      </c>
      <c r="BT56" s="77" t="e">
        <f>HLOOKUP(T$4,'2020 Non-Cash Comp'!$5:$81,(3+$A58),FALSE)</f>
        <v>#N/A</v>
      </c>
      <c r="BU56" s="77" t="e">
        <f>HLOOKUP(U$4,'2020 Non-Cash Comp'!$5:$81,(3+$A58),FALSE)</f>
        <v>#N/A</v>
      </c>
      <c r="BV56" s="77" t="e">
        <f>HLOOKUP(V$4,'2020 Non-Cash Comp'!$5:$81,(3+$A58),FALSE)</f>
        <v>#N/A</v>
      </c>
      <c r="BW56" s="77" t="e">
        <f>HLOOKUP(W$4,'2020 Non-Cash Comp'!$5:$81,(3+$A58),FALSE)</f>
        <v>#N/A</v>
      </c>
      <c r="BX56" s="77" t="e">
        <f>HLOOKUP(X$4,'2020 Non-Cash Comp'!$5:$81,(3+$A58),FALSE)</f>
        <v>#N/A</v>
      </c>
      <c r="BY56" s="77" t="e">
        <f>HLOOKUP(Y$4,'2020 Non-Cash Comp'!$5:$81,(3+$A58),FALSE)</f>
        <v>#N/A</v>
      </c>
      <c r="BZ56" s="77" t="e">
        <f>HLOOKUP(Z$4,'2020 Non-Cash Comp'!$5:$81,(3+$A58),FALSE)</f>
        <v>#N/A</v>
      </c>
      <c r="CA56" s="77" t="e">
        <f>HLOOKUP(AA$4,'2020 Non-Cash Comp'!$5:$81,(3+$A58),FALSE)</f>
        <v>#N/A</v>
      </c>
      <c r="CB56" s="77" t="e">
        <f>HLOOKUP(AB$4,'2020 Non-Cash Comp'!$5:$81,(3+$A58),FALSE)</f>
        <v>#N/A</v>
      </c>
      <c r="CC56" s="77" t="e">
        <f>HLOOKUP(AC$4,'2020 Non-Cash Comp'!$5:$81,(3+$A58),FALSE)</f>
        <v>#N/A</v>
      </c>
      <c r="CD56" s="77" t="e">
        <f>HLOOKUP(AD$4,'2020 Non-Cash Comp'!$5:$81,(3+$A58),FALSE)</f>
        <v>#N/A</v>
      </c>
      <c r="CE56" s="77" t="e">
        <f>HLOOKUP(AE$4,'2020 Non-Cash Comp'!$5:$81,(3+$A58),FALSE)</f>
        <v>#N/A</v>
      </c>
      <c r="CF56" s="77" t="e">
        <f>HLOOKUP(AF$4,'2020 Non-Cash Comp'!$5:$81,(3+$A58),FALSE)</f>
        <v>#N/A</v>
      </c>
      <c r="CG56" s="77" t="e">
        <f>HLOOKUP(AG$4,'2020 Non-Cash Comp'!$5:$81,(3+$A58),FALSE)</f>
        <v>#N/A</v>
      </c>
    </row>
    <row r="57" spans="1:85" x14ac:dyDescent="0.25">
      <c r="A57">
        <f t="shared" si="32"/>
        <v>51</v>
      </c>
      <c r="B57" s="74" t="str">
        <f>IF('2020 Non-Cash Comp'!B60&lt;&gt;0,'2020 Non-Cash Comp'!B60,"")</f>
        <v/>
      </c>
      <c r="C57" s="91" t="e">
        <f>SUMPRODUCT(($J$1:$AG$1&lt;=Input!$A$10)*J57:AG57)</f>
        <v>#N/A</v>
      </c>
      <c r="D57" s="91" t="e">
        <f>SUMPRODUCT(($AJ$1:$BG$1&lt;=Input!$A$10)*AJ57:BG57)</f>
        <v>#N/A</v>
      </c>
      <c r="E57" s="91" t="e">
        <f>SUMPRODUCT(($BJ$1:$CG$1&lt;=Input!$A$10)*BJ57:CG57)</f>
        <v>#N/A</v>
      </c>
      <c r="F57" s="91" t="e">
        <f t="shared" si="33"/>
        <v>#N/A</v>
      </c>
      <c r="G57" s="91" t="e">
        <f t="shared" si="34"/>
        <v>#N/A</v>
      </c>
      <c r="H57" s="91" t="e">
        <f t="shared" si="35"/>
        <v>#N/A</v>
      </c>
      <c r="J57" s="77" t="e">
        <f>HLOOKUP(J$4,'2020 Non-Cash Comp'!$7:$81,(3+$A57),FALSE)</f>
        <v>#N/A</v>
      </c>
      <c r="K57" s="77" t="e">
        <f>HLOOKUP(K$4,'2020 Non-Cash Comp'!$7:$81,(3+$A57),FALSE)</f>
        <v>#N/A</v>
      </c>
      <c r="L57" s="77" t="e">
        <f>HLOOKUP(L$4,'2020 Non-Cash Comp'!$7:$81,(3+$A57),FALSE)</f>
        <v>#N/A</v>
      </c>
      <c r="M57" s="77" t="e">
        <f>HLOOKUP(M$4,'2020 Non-Cash Comp'!$7:$81,(3+$A57),FALSE)</f>
        <v>#N/A</v>
      </c>
      <c r="N57" s="77" t="e">
        <f>HLOOKUP(N$4,'2020 Non-Cash Comp'!$7:$81,(3+$A57),FALSE)</f>
        <v>#N/A</v>
      </c>
      <c r="O57" s="77" t="e">
        <f>HLOOKUP(O$4,'2020 Non-Cash Comp'!$7:$81,(3+$A57),FALSE)</f>
        <v>#N/A</v>
      </c>
      <c r="P57" s="77" t="e">
        <f>HLOOKUP(P$4,'2020 Non-Cash Comp'!$7:$81,(3+$A57),FALSE)</f>
        <v>#N/A</v>
      </c>
      <c r="Q57" s="77" t="e">
        <f>HLOOKUP(Q$4,'2020 Non-Cash Comp'!$7:$81,(3+$A57),FALSE)</f>
        <v>#N/A</v>
      </c>
      <c r="R57" s="77" t="e">
        <f>HLOOKUP(R$4,'2020 Non-Cash Comp'!$7:$81,(3+$A57),FALSE)</f>
        <v>#N/A</v>
      </c>
      <c r="S57" s="77" t="e">
        <f>HLOOKUP(S$4,'2020 Non-Cash Comp'!$7:$81,(3+$A57),FALSE)</f>
        <v>#N/A</v>
      </c>
      <c r="T57" s="77" t="e">
        <f>HLOOKUP(T$4,'2020 Non-Cash Comp'!$7:$81,(3+$A57),FALSE)</f>
        <v>#N/A</v>
      </c>
      <c r="U57" s="77" t="e">
        <f>HLOOKUP(U$4,'2020 Non-Cash Comp'!$7:$81,(3+$A57),FALSE)</f>
        <v>#N/A</v>
      </c>
      <c r="V57" s="77" t="e">
        <f>HLOOKUP(V$4,'2020 Non-Cash Comp'!$7:$81,(3+$A57),FALSE)</f>
        <v>#N/A</v>
      </c>
      <c r="W57" s="77" t="e">
        <f>HLOOKUP(W$4,'2020 Non-Cash Comp'!$7:$81,(3+$A57),FALSE)</f>
        <v>#N/A</v>
      </c>
      <c r="X57" s="77" t="e">
        <f>HLOOKUP(X$4,'2020 Non-Cash Comp'!$7:$81,(3+$A57),FALSE)</f>
        <v>#N/A</v>
      </c>
      <c r="Y57" s="77" t="e">
        <f>HLOOKUP(Y$4,'2020 Non-Cash Comp'!$7:$81,(3+$A57),FALSE)</f>
        <v>#N/A</v>
      </c>
      <c r="Z57" s="77" t="e">
        <f>HLOOKUP(Z$4,'2020 Non-Cash Comp'!$7:$81,(3+$A57),FALSE)</f>
        <v>#N/A</v>
      </c>
      <c r="AA57" s="77" t="e">
        <f>HLOOKUP(AA$4,'2020 Non-Cash Comp'!$7:$81,(3+$A57),FALSE)</f>
        <v>#N/A</v>
      </c>
      <c r="AB57" s="77" t="e">
        <f>HLOOKUP(AB$4,'2020 Non-Cash Comp'!$7:$81,(3+$A57),FALSE)</f>
        <v>#N/A</v>
      </c>
      <c r="AC57" s="77" t="e">
        <f>HLOOKUP(AC$4,'2020 Non-Cash Comp'!$7:$81,(3+$A57),FALSE)</f>
        <v>#N/A</v>
      </c>
      <c r="AD57" s="77" t="e">
        <f>HLOOKUP(AD$4,'2020 Non-Cash Comp'!$7:$81,(3+$A57),FALSE)</f>
        <v>#N/A</v>
      </c>
      <c r="AE57" s="77" t="e">
        <f>HLOOKUP(AE$4,'2020 Non-Cash Comp'!$7:$81,(3+$A57),FALSE)</f>
        <v>#N/A</v>
      </c>
      <c r="AF57" s="77" t="e">
        <f>HLOOKUP(AF$4,'2020 Non-Cash Comp'!$7:$81,(3+$A57),FALSE)</f>
        <v>#N/A</v>
      </c>
      <c r="AG57" s="77" t="e">
        <f>HLOOKUP(AG$4,'2020 Non-Cash Comp'!$7:$81,(3+$A57),FALSE)</f>
        <v>#N/A</v>
      </c>
      <c r="AJ57" s="77" t="e">
        <f>HLOOKUP(J$4,'2020 Non-Cash Comp'!$6:$81,(3+$A58),FALSE)</f>
        <v>#N/A</v>
      </c>
      <c r="AK57" s="77" t="e">
        <f>HLOOKUP(K$4,'2020 Non-Cash Comp'!$6:$81,(3+$A58),FALSE)</f>
        <v>#N/A</v>
      </c>
      <c r="AL57" s="77" t="e">
        <f>HLOOKUP(L$4,'2020 Non-Cash Comp'!$6:$81,(3+$A58),FALSE)</f>
        <v>#N/A</v>
      </c>
      <c r="AM57" s="77" t="e">
        <f>HLOOKUP(M$4,'2020 Non-Cash Comp'!$6:$81,(3+$A58),FALSE)</f>
        <v>#N/A</v>
      </c>
      <c r="AN57" s="77" t="e">
        <f>HLOOKUP(N$4,'2020 Non-Cash Comp'!$6:$81,(3+$A58),FALSE)</f>
        <v>#N/A</v>
      </c>
      <c r="AO57" s="77" t="e">
        <f>HLOOKUP(O$4,'2020 Non-Cash Comp'!$6:$81,(3+$A58),FALSE)</f>
        <v>#N/A</v>
      </c>
      <c r="AP57" s="77" t="e">
        <f>HLOOKUP(P$4,'2020 Non-Cash Comp'!$6:$81,(3+$A58),FALSE)</f>
        <v>#N/A</v>
      </c>
      <c r="AQ57" s="77" t="e">
        <f>HLOOKUP(Q$4,'2020 Non-Cash Comp'!$6:$81,(3+$A58),FALSE)</f>
        <v>#N/A</v>
      </c>
      <c r="AR57" s="77" t="e">
        <f>HLOOKUP(R$4,'2020 Non-Cash Comp'!$6:$81,(3+$A58),FALSE)</f>
        <v>#N/A</v>
      </c>
      <c r="AS57" s="77" t="e">
        <f>HLOOKUP(S$4,'2020 Non-Cash Comp'!$6:$81,(3+$A58),FALSE)</f>
        <v>#N/A</v>
      </c>
      <c r="AT57" s="77" t="e">
        <f>HLOOKUP(T$4,'2020 Non-Cash Comp'!$6:$81,(3+$A58),FALSE)</f>
        <v>#N/A</v>
      </c>
      <c r="AU57" s="77" t="e">
        <f>HLOOKUP(U$4,'2020 Non-Cash Comp'!$6:$81,(3+$A58),FALSE)</f>
        <v>#N/A</v>
      </c>
      <c r="AV57" s="77" t="e">
        <f>HLOOKUP(V$4,'2020 Non-Cash Comp'!$6:$81,(3+$A58),FALSE)</f>
        <v>#N/A</v>
      </c>
      <c r="AW57" s="77" t="e">
        <f>HLOOKUP(W$4,'2020 Non-Cash Comp'!$6:$81,(3+$A58),FALSE)</f>
        <v>#N/A</v>
      </c>
      <c r="AX57" s="77" t="e">
        <f>HLOOKUP(X$4,'2020 Non-Cash Comp'!$6:$81,(3+$A58),FALSE)</f>
        <v>#N/A</v>
      </c>
      <c r="AY57" s="77" t="e">
        <f>HLOOKUP(Y$4,'2020 Non-Cash Comp'!$6:$81,(3+$A58),FALSE)</f>
        <v>#N/A</v>
      </c>
      <c r="AZ57" s="77" t="e">
        <f>HLOOKUP(Z$4,'2020 Non-Cash Comp'!$6:$81,(3+$A58),FALSE)</f>
        <v>#N/A</v>
      </c>
      <c r="BA57" s="77" t="e">
        <f>HLOOKUP(AA$4,'2020 Non-Cash Comp'!$6:$81,(3+$A58),FALSE)</f>
        <v>#N/A</v>
      </c>
      <c r="BB57" s="77" t="e">
        <f>HLOOKUP(AB$4,'2020 Non-Cash Comp'!$6:$81,(3+$A58),FALSE)</f>
        <v>#N/A</v>
      </c>
      <c r="BC57" s="77" t="e">
        <f>HLOOKUP(AC$4,'2020 Non-Cash Comp'!$6:$81,(3+$A58),FALSE)</f>
        <v>#N/A</v>
      </c>
      <c r="BD57" s="77" t="e">
        <f>HLOOKUP(AD$4,'2020 Non-Cash Comp'!$6:$81,(3+$A58),FALSE)</f>
        <v>#N/A</v>
      </c>
      <c r="BE57" s="77" t="e">
        <f>HLOOKUP(AE$4,'2020 Non-Cash Comp'!$6:$81,(3+$A58),FALSE)</f>
        <v>#N/A</v>
      </c>
      <c r="BF57" s="77" t="e">
        <f>HLOOKUP(AF$4,'2020 Non-Cash Comp'!$6:$81,(3+$A58),FALSE)</f>
        <v>#N/A</v>
      </c>
      <c r="BG57" s="77" t="e">
        <f>HLOOKUP(AG$4,'2020 Non-Cash Comp'!$6:$81,(3+$A58),FALSE)</f>
        <v>#N/A</v>
      </c>
      <c r="BJ57" s="77" t="e">
        <f>HLOOKUP(J$4,'2020 Non-Cash Comp'!$5:$81,(3+$A59),FALSE)</f>
        <v>#N/A</v>
      </c>
      <c r="BK57" s="77" t="e">
        <f>HLOOKUP(K$4,'2020 Non-Cash Comp'!$5:$81,(3+$A59),FALSE)</f>
        <v>#N/A</v>
      </c>
      <c r="BL57" s="77" t="e">
        <f>HLOOKUP(L$4,'2020 Non-Cash Comp'!$5:$81,(3+$A59),FALSE)</f>
        <v>#N/A</v>
      </c>
      <c r="BM57" s="77" t="e">
        <f>HLOOKUP(M$4,'2020 Non-Cash Comp'!$5:$81,(3+$A59),FALSE)</f>
        <v>#N/A</v>
      </c>
      <c r="BN57" s="77" t="e">
        <f>HLOOKUP(N$4,'2020 Non-Cash Comp'!$5:$81,(3+$A59),FALSE)</f>
        <v>#N/A</v>
      </c>
      <c r="BO57" s="77" t="e">
        <f>HLOOKUP(O$4,'2020 Non-Cash Comp'!$5:$81,(3+$A59),FALSE)</f>
        <v>#N/A</v>
      </c>
      <c r="BP57" s="77" t="e">
        <f>HLOOKUP(P$4,'2020 Non-Cash Comp'!$5:$81,(3+$A59),FALSE)</f>
        <v>#N/A</v>
      </c>
      <c r="BQ57" s="77" t="e">
        <f>HLOOKUP(Q$4,'2020 Non-Cash Comp'!$5:$81,(3+$A59),FALSE)</f>
        <v>#N/A</v>
      </c>
      <c r="BR57" s="77" t="e">
        <f>HLOOKUP(R$4,'2020 Non-Cash Comp'!$5:$81,(3+$A59),FALSE)</f>
        <v>#N/A</v>
      </c>
      <c r="BS57" s="77" t="e">
        <f>HLOOKUP(S$4,'2020 Non-Cash Comp'!$5:$81,(3+$A59),FALSE)</f>
        <v>#N/A</v>
      </c>
      <c r="BT57" s="77" t="e">
        <f>HLOOKUP(T$4,'2020 Non-Cash Comp'!$5:$81,(3+$A59),FALSE)</f>
        <v>#N/A</v>
      </c>
      <c r="BU57" s="77" t="e">
        <f>HLOOKUP(U$4,'2020 Non-Cash Comp'!$5:$81,(3+$A59),FALSE)</f>
        <v>#N/A</v>
      </c>
      <c r="BV57" s="77" t="e">
        <f>HLOOKUP(V$4,'2020 Non-Cash Comp'!$5:$81,(3+$A59),FALSE)</f>
        <v>#N/A</v>
      </c>
      <c r="BW57" s="77" t="e">
        <f>HLOOKUP(W$4,'2020 Non-Cash Comp'!$5:$81,(3+$A59),FALSE)</f>
        <v>#N/A</v>
      </c>
      <c r="BX57" s="77" t="e">
        <f>HLOOKUP(X$4,'2020 Non-Cash Comp'!$5:$81,(3+$A59),FALSE)</f>
        <v>#N/A</v>
      </c>
      <c r="BY57" s="77" t="e">
        <f>HLOOKUP(Y$4,'2020 Non-Cash Comp'!$5:$81,(3+$A59),FALSE)</f>
        <v>#N/A</v>
      </c>
      <c r="BZ57" s="77" t="e">
        <f>HLOOKUP(Z$4,'2020 Non-Cash Comp'!$5:$81,(3+$A59),FALSE)</f>
        <v>#N/A</v>
      </c>
      <c r="CA57" s="77" t="e">
        <f>HLOOKUP(AA$4,'2020 Non-Cash Comp'!$5:$81,(3+$A59),FALSE)</f>
        <v>#N/A</v>
      </c>
      <c r="CB57" s="77" t="e">
        <f>HLOOKUP(AB$4,'2020 Non-Cash Comp'!$5:$81,(3+$A59),FALSE)</f>
        <v>#N/A</v>
      </c>
      <c r="CC57" s="77" t="e">
        <f>HLOOKUP(AC$4,'2020 Non-Cash Comp'!$5:$81,(3+$A59),FALSE)</f>
        <v>#N/A</v>
      </c>
      <c r="CD57" s="77" t="e">
        <f>HLOOKUP(AD$4,'2020 Non-Cash Comp'!$5:$81,(3+$A59),FALSE)</f>
        <v>#N/A</v>
      </c>
      <c r="CE57" s="77" t="e">
        <f>HLOOKUP(AE$4,'2020 Non-Cash Comp'!$5:$81,(3+$A59),FALSE)</f>
        <v>#N/A</v>
      </c>
      <c r="CF57" s="77" t="e">
        <f>HLOOKUP(AF$4,'2020 Non-Cash Comp'!$5:$81,(3+$A59),FALSE)</f>
        <v>#N/A</v>
      </c>
      <c r="CG57" s="77" t="e">
        <f>HLOOKUP(AG$4,'2020 Non-Cash Comp'!$5:$81,(3+$A59),FALSE)</f>
        <v>#N/A</v>
      </c>
    </row>
    <row r="58" spans="1:85" x14ac:dyDescent="0.25">
      <c r="A58">
        <f t="shared" si="32"/>
        <v>52</v>
      </c>
      <c r="B58" s="74" t="str">
        <f>IF('2020 Non-Cash Comp'!B61&lt;&gt;0,'2020 Non-Cash Comp'!B61,"")</f>
        <v/>
      </c>
      <c r="C58" s="91" t="e">
        <f>SUMPRODUCT(($J$1:$AG$1&lt;=Input!$A$10)*J58:AG58)</f>
        <v>#N/A</v>
      </c>
      <c r="D58" s="91" t="e">
        <f>SUMPRODUCT(($AJ$1:$BG$1&lt;=Input!$A$10)*AJ58:BG58)</f>
        <v>#N/A</v>
      </c>
      <c r="E58" s="91" t="e">
        <f>SUMPRODUCT(($BJ$1:$CG$1&lt;=Input!$A$10)*BJ58:CG58)</f>
        <v>#N/A</v>
      </c>
      <c r="F58" s="91" t="e">
        <f t="shared" si="33"/>
        <v>#N/A</v>
      </c>
      <c r="G58" s="91" t="e">
        <f t="shared" si="34"/>
        <v>#N/A</v>
      </c>
      <c r="H58" s="91" t="e">
        <f t="shared" si="35"/>
        <v>#N/A</v>
      </c>
      <c r="J58" s="77" t="e">
        <f>HLOOKUP(J$4,'2020 Non-Cash Comp'!$7:$81,(3+$A58),FALSE)</f>
        <v>#N/A</v>
      </c>
      <c r="K58" s="77" t="e">
        <f>HLOOKUP(K$4,'2020 Non-Cash Comp'!$7:$81,(3+$A58),FALSE)</f>
        <v>#N/A</v>
      </c>
      <c r="L58" s="77" t="e">
        <f>HLOOKUP(L$4,'2020 Non-Cash Comp'!$7:$81,(3+$A58),FALSE)</f>
        <v>#N/A</v>
      </c>
      <c r="M58" s="77" t="e">
        <f>HLOOKUP(M$4,'2020 Non-Cash Comp'!$7:$81,(3+$A58),FALSE)</f>
        <v>#N/A</v>
      </c>
      <c r="N58" s="77" t="e">
        <f>HLOOKUP(N$4,'2020 Non-Cash Comp'!$7:$81,(3+$A58),FALSE)</f>
        <v>#N/A</v>
      </c>
      <c r="O58" s="77" t="e">
        <f>HLOOKUP(O$4,'2020 Non-Cash Comp'!$7:$81,(3+$A58),FALSE)</f>
        <v>#N/A</v>
      </c>
      <c r="P58" s="77" t="e">
        <f>HLOOKUP(P$4,'2020 Non-Cash Comp'!$7:$81,(3+$A58),FALSE)</f>
        <v>#N/A</v>
      </c>
      <c r="Q58" s="77" t="e">
        <f>HLOOKUP(Q$4,'2020 Non-Cash Comp'!$7:$81,(3+$A58),FALSE)</f>
        <v>#N/A</v>
      </c>
      <c r="R58" s="77" t="e">
        <f>HLOOKUP(R$4,'2020 Non-Cash Comp'!$7:$81,(3+$A58),FALSE)</f>
        <v>#N/A</v>
      </c>
      <c r="S58" s="77" t="e">
        <f>HLOOKUP(S$4,'2020 Non-Cash Comp'!$7:$81,(3+$A58),FALSE)</f>
        <v>#N/A</v>
      </c>
      <c r="T58" s="77" t="e">
        <f>HLOOKUP(T$4,'2020 Non-Cash Comp'!$7:$81,(3+$A58),FALSE)</f>
        <v>#N/A</v>
      </c>
      <c r="U58" s="77" t="e">
        <f>HLOOKUP(U$4,'2020 Non-Cash Comp'!$7:$81,(3+$A58),FALSE)</f>
        <v>#N/A</v>
      </c>
      <c r="V58" s="77" t="e">
        <f>HLOOKUP(V$4,'2020 Non-Cash Comp'!$7:$81,(3+$A58),FALSE)</f>
        <v>#N/A</v>
      </c>
      <c r="W58" s="77" t="e">
        <f>HLOOKUP(W$4,'2020 Non-Cash Comp'!$7:$81,(3+$A58),FALSE)</f>
        <v>#N/A</v>
      </c>
      <c r="X58" s="77" t="e">
        <f>HLOOKUP(X$4,'2020 Non-Cash Comp'!$7:$81,(3+$A58),FALSE)</f>
        <v>#N/A</v>
      </c>
      <c r="Y58" s="77" t="e">
        <f>HLOOKUP(Y$4,'2020 Non-Cash Comp'!$7:$81,(3+$A58),FALSE)</f>
        <v>#N/A</v>
      </c>
      <c r="Z58" s="77" t="e">
        <f>HLOOKUP(Z$4,'2020 Non-Cash Comp'!$7:$81,(3+$A58),FALSE)</f>
        <v>#N/A</v>
      </c>
      <c r="AA58" s="77" t="e">
        <f>HLOOKUP(AA$4,'2020 Non-Cash Comp'!$7:$81,(3+$A58),FALSE)</f>
        <v>#N/A</v>
      </c>
      <c r="AB58" s="77" t="e">
        <f>HLOOKUP(AB$4,'2020 Non-Cash Comp'!$7:$81,(3+$A58),FALSE)</f>
        <v>#N/A</v>
      </c>
      <c r="AC58" s="77" t="e">
        <f>HLOOKUP(AC$4,'2020 Non-Cash Comp'!$7:$81,(3+$A58),FALSE)</f>
        <v>#N/A</v>
      </c>
      <c r="AD58" s="77" t="e">
        <f>HLOOKUP(AD$4,'2020 Non-Cash Comp'!$7:$81,(3+$A58),FALSE)</f>
        <v>#N/A</v>
      </c>
      <c r="AE58" s="77" t="e">
        <f>HLOOKUP(AE$4,'2020 Non-Cash Comp'!$7:$81,(3+$A58),FALSE)</f>
        <v>#N/A</v>
      </c>
      <c r="AF58" s="77" t="e">
        <f>HLOOKUP(AF$4,'2020 Non-Cash Comp'!$7:$81,(3+$A58),FALSE)</f>
        <v>#N/A</v>
      </c>
      <c r="AG58" s="77" t="e">
        <f>HLOOKUP(AG$4,'2020 Non-Cash Comp'!$7:$81,(3+$A58),FALSE)</f>
        <v>#N/A</v>
      </c>
      <c r="AJ58" s="77" t="e">
        <f>HLOOKUP(J$4,'2020 Non-Cash Comp'!$6:$81,(3+$A59),FALSE)</f>
        <v>#N/A</v>
      </c>
      <c r="AK58" s="77" t="e">
        <f>HLOOKUP(K$4,'2020 Non-Cash Comp'!$6:$81,(3+$A59),FALSE)</f>
        <v>#N/A</v>
      </c>
      <c r="AL58" s="77" t="e">
        <f>HLOOKUP(L$4,'2020 Non-Cash Comp'!$6:$81,(3+$A59),FALSE)</f>
        <v>#N/A</v>
      </c>
      <c r="AM58" s="77" t="e">
        <f>HLOOKUP(M$4,'2020 Non-Cash Comp'!$6:$81,(3+$A59),FALSE)</f>
        <v>#N/A</v>
      </c>
      <c r="AN58" s="77" t="e">
        <f>HLOOKUP(N$4,'2020 Non-Cash Comp'!$6:$81,(3+$A59),FALSE)</f>
        <v>#N/A</v>
      </c>
      <c r="AO58" s="77" t="e">
        <f>HLOOKUP(O$4,'2020 Non-Cash Comp'!$6:$81,(3+$A59),FALSE)</f>
        <v>#N/A</v>
      </c>
      <c r="AP58" s="77" t="e">
        <f>HLOOKUP(P$4,'2020 Non-Cash Comp'!$6:$81,(3+$A59),FALSE)</f>
        <v>#N/A</v>
      </c>
      <c r="AQ58" s="77" t="e">
        <f>HLOOKUP(Q$4,'2020 Non-Cash Comp'!$6:$81,(3+$A59),FALSE)</f>
        <v>#N/A</v>
      </c>
      <c r="AR58" s="77" t="e">
        <f>HLOOKUP(R$4,'2020 Non-Cash Comp'!$6:$81,(3+$A59),FALSE)</f>
        <v>#N/A</v>
      </c>
      <c r="AS58" s="77" t="e">
        <f>HLOOKUP(S$4,'2020 Non-Cash Comp'!$6:$81,(3+$A59),FALSE)</f>
        <v>#N/A</v>
      </c>
      <c r="AT58" s="77" t="e">
        <f>HLOOKUP(T$4,'2020 Non-Cash Comp'!$6:$81,(3+$A59),FALSE)</f>
        <v>#N/A</v>
      </c>
      <c r="AU58" s="77" t="e">
        <f>HLOOKUP(U$4,'2020 Non-Cash Comp'!$6:$81,(3+$A59),FALSE)</f>
        <v>#N/A</v>
      </c>
      <c r="AV58" s="77" t="e">
        <f>HLOOKUP(V$4,'2020 Non-Cash Comp'!$6:$81,(3+$A59),FALSE)</f>
        <v>#N/A</v>
      </c>
      <c r="AW58" s="77" t="e">
        <f>HLOOKUP(W$4,'2020 Non-Cash Comp'!$6:$81,(3+$A59),FALSE)</f>
        <v>#N/A</v>
      </c>
      <c r="AX58" s="77" t="e">
        <f>HLOOKUP(X$4,'2020 Non-Cash Comp'!$6:$81,(3+$A59),FALSE)</f>
        <v>#N/A</v>
      </c>
      <c r="AY58" s="77" t="e">
        <f>HLOOKUP(Y$4,'2020 Non-Cash Comp'!$6:$81,(3+$A59),FALSE)</f>
        <v>#N/A</v>
      </c>
      <c r="AZ58" s="77" t="e">
        <f>HLOOKUP(Z$4,'2020 Non-Cash Comp'!$6:$81,(3+$A59),FALSE)</f>
        <v>#N/A</v>
      </c>
      <c r="BA58" s="77" t="e">
        <f>HLOOKUP(AA$4,'2020 Non-Cash Comp'!$6:$81,(3+$A59),FALSE)</f>
        <v>#N/A</v>
      </c>
      <c r="BB58" s="77" t="e">
        <f>HLOOKUP(AB$4,'2020 Non-Cash Comp'!$6:$81,(3+$A59),FALSE)</f>
        <v>#N/A</v>
      </c>
      <c r="BC58" s="77" t="e">
        <f>HLOOKUP(AC$4,'2020 Non-Cash Comp'!$6:$81,(3+$A59),FALSE)</f>
        <v>#N/A</v>
      </c>
      <c r="BD58" s="77" t="e">
        <f>HLOOKUP(AD$4,'2020 Non-Cash Comp'!$6:$81,(3+$A59),FALSE)</f>
        <v>#N/A</v>
      </c>
      <c r="BE58" s="77" t="e">
        <f>HLOOKUP(AE$4,'2020 Non-Cash Comp'!$6:$81,(3+$A59),FALSE)</f>
        <v>#N/A</v>
      </c>
      <c r="BF58" s="77" t="e">
        <f>HLOOKUP(AF$4,'2020 Non-Cash Comp'!$6:$81,(3+$A59),FALSE)</f>
        <v>#N/A</v>
      </c>
      <c r="BG58" s="77" t="e">
        <f>HLOOKUP(AG$4,'2020 Non-Cash Comp'!$6:$81,(3+$A59),FALSE)</f>
        <v>#N/A</v>
      </c>
      <c r="BJ58" s="77" t="e">
        <f>HLOOKUP(J$4,'2020 Non-Cash Comp'!$5:$81,(3+$A60),FALSE)</f>
        <v>#N/A</v>
      </c>
      <c r="BK58" s="77" t="e">
        <f>HLOOKUP(K$4,'2020 Non-Cash Comp'!$5:$81,(3+$A60),FALSE)</f>
        <v>#N/A</v>
      </c>
      <c r="BL58" s="77" t="e">
        <f>HLOOKUP(L$4,'2020 Non-Cash Comp'!$5:$81,(3+$A60),FALSE)</f>
        <v>#N/A</v>
      </c>
      <c r="BM58" s="77" t="e">
        <f>HLOOKUP(M$4,'2020 Non-Cash Comp'!$5:$81,(3+$A60),FALSE)</f>
        <v>#N/A</v>
      </c>
      <c r="BN58" s="77" t="e">
        <f>HLOOKUP(N$4,'2020 Non-Cash Comp'!$5:$81,(3+$A60),FALSE)</f>
        <v>#N/A</v>
      </c>
      <c r="BO58" s="77" t="e">
        <f>HLOOKUP(O$4,'2020 Non-Cash Comp'!$5:$81,(3+$A60),FALSE)</f>
        <v>#N/A</v>
      </c>
      <c r="BP58" s="77" t="e">
        <f>HLOOKUP(P$4,'2020 Non-Cash Comp'!$5:$81,(3+$A60),FALSE)</f>
        <v>#N/A</v>
      </c>
      <c r="BQ58" s="77" t="e">
        <f>HLOOKUP(Q$4,'2020 Non-Cash Comp'!$5:$81,(3+$A60),FALSE)</f>
        <v>#N/A</v>
      </c>
      <c r="BR58" s="77" t="e">
        <f>HLOOKUP(R$4,'2020 Non-Cash Comp'!$5:$81,(3+$A60),FALSE)</f>
        <v>#N/A</v>
      </c>
      <c r="BS58" s="77" t="e">
        <f>HLOOKUP(S$4,'2020 Non-Cash Comp'!$5:$81,(3+$A60),FALSE)</f>
        <v>#N/A</v>
      </c>
      <c r="BT58" s="77" t="e">
        <f>HLOOKUP(T$4,'2020 Non-Cash Comp'!$5:$81,(3+$A60),FALSE)</f>
        <v>#N/A</v>
      </c>
      <c r="BU58" s="77" t="e">
        <f>HLOOKUP(U$4,'2020 Non-Cash Comp'!$5:$81,(3+$A60),FALSE)</f>
        <v>#N/A</v>
      </c>
      <c r="BV58" s="77" t="e">
        <f>HLOOKUP(V$4,'2020 Non-Cash Comp'!$5:$81,(3+$A60),FALSE)</f>
        <v>#N/A</v>
      </c>
      <c r="BW58" s="77" t="e">
        <f>HLOOKUP(W$4,'2020 Non-Cash Comp'!$5:$81,(3+$A60),FALSE)</f>
        <v>#N/A</v>
      </c>
      <c r="BX58" s="77" t="e">
        <f>HLOOKUP(X$4,'2020 Non-Cash Comp'!$5:$81,(3+$A60),FALSE)</f>
        <v>#N/A</v>
      </c>
      <c r="BY58" s="77" t="e">
        <f>HLOOKUP(Y$4,'2020 Non-Cash Comp'!$5:$81,(3+$A60),FALSE)</f>
        <v>#N/A</v>
      </c>
      <c r="BZ58" s="77" t="e">
        <f>HLOOKUP(Z$4,'2020 Non-Cash Comp'!$5:$81,(3+$A60),FALSE)</f>
        <v>#N/A</v>
      </c>
      <c r="CA58" s="77" t="e">
        <f>HLOOKUP(AA$4,'2020 Non-Cash Comp'!$5:$81,(3+$A60),FALSE)</f>
        <v>#N/A</v>
      </c>
      <c r="CB58" s="77" t="e">
        <f>HLOOKUP(AB$4,'2020 Non-Cash Comp'!$5:$81,(3+$A60),FALSE)</f>
        <v>#N/A</v>
      </c>
      <c r="CC58" s="77" t="e">
        <f>HLOOKUP(AC$4,'2020 Non-Cash Comp'!$5:$81,(3+$A60),FALSE)</f>
        <v>#N/A</v>
      </c>
      <c r="CD58" s="77" t="e">
        <f>HLOOKUP(AD$4,'2020 Non-Cash Comp'!$5:$81,(3+$A60),FALSE)</f>
        <v>#N/A</v>
      </c>
      <c r="CE58" s="77" t="e">
        <f>HLOOKUP(AE$4,'2020 Non-Cash Comp'!$5:$81,(3+$A60),FALSE)</f>
        <v>#N/A</v>
      </c>
      <c r="CF58" s="77" t="e">
        <f>HLOOKUP(AF$4,'2020 Non-Cash Comp'!$5:$81,(3+$A60),FALSE)</f>
        <v>#N/A</v>
      </c>
      <c r="CG58" s="77" t="e">
        <f>HLOOKUP(AG$4,'2020 Non-Cash Comp'!$5:$81,(3+$A60),FALSE)</f>
        <v>#N/A</v>
      </c>
    </row>
    <row r="59" spans="1:85" x14ac:dyDescent="0.25">
      <c r="A59">
        <f t="shared" si="32"/>
        <v>53</v>
      </c>
      <c r="B59" s="74" t="str">
        <f>IF('2020 Non-Cash Comp'!B62&lt;&gt;0,'2020 Non-Cash Comp'!B62,"")</f>
        <v/>
      </c>
      <c r="C59" s="91" t="e">
        <f>SUMPRODUCT(($J$1:$AG$1&lt;=Input!$A$10)*J59:AG59)</f>
        <v>#N/A</v>
      </c>
      <c r="D59" s="91" t="e">
        <f>SUMPRODUCT(($AJ$1:$BG$1&lt;=Input!$A$10)*AJ59:BG59)</f>
        <v>#N/A</v>
      </c>
      <c r="E59" s="91" t="e">
        <f>SUMPRODUCT(($BJ$1:$CG$1&lt;=Input!$A$10)*BJ59:CG59)</f>
        <v>#N/A</v>
      </c>
      <c r="F59" s="91" t="e">
        <f t="shared" si="33"/>
        <v>#N/A</v>
      </c>
      <c r="G59" s="91" t="e">
        <f t="shared" si="34"/>
        <v>#N/A</v>
      </c>
      <c r="H59" s="91" t="e">
        <f t="shared" si="35"/>
        <v>#N/A</v>
      </c>
      <c r="J59" s="77" t="e">
        <f>HLOOKUP(J$4,'2020 Non-Cash Comp'!$7:$81,(3+$A59),FALSE)</f>
        <v>#N/A</v>
      </c>
      <c r="K59" s="77" t="e">
        <f>HLOOKUP(K$4,'2020 Non-Cash Comp'!$7:$81,(3+$A59),FALSE)</f>
        <v>#N/A</v>
      </c>
      <c r="L59" s="77" t="e">
        <f>HLOOKUP(L$4,'2020 Non-Cash Comp'!$7:$81,(3+$A59),FALSE)</f>
        <v>#N/A</v>
      </c>
      <c r="M59" s="77" t="e">
        <f>HLOOKUP(M$4,'2020 Non-Cash Comp'!$7:$81,(3+$A59),FALSE)</f>
        <v>#N/A</v>
      </c>
      <c r="N59" s="77" t="e">
        <f>HLOOKUP(N$4,'2020 Non-Cash Comp'!$7:$81,(3+$A59),FALSE)</f>
        <v>#N/A</v>
      </c>
      <c r="O59" s="77" t="e">
        <f>HLOOKUP(O$4,'2020 Non-Cash Comp'!$7:$81,(3+$A59),FALSE)</f>
        <v>#N/A</v>
      </c>
      <c r="P59" s="77" t="e">
        <f>HLOOKUP(P$4,'2020 Non-Cash Comp'!$7:$81,(3+$A59),FALSE)</f>
        <v>#N/A</v>
      </c>
      <c r="Q59" s="77" t="e">
        <f>HLOOKUP(Q$4,'2020 Non-Cash Comp'!$7:$81,(3+$A59),FALSE)</f>
        <v>#N/A</v>
      </c>
      <c r="R59" s="77" t="e">
        <f>HLOOKUP(R$4,'2020 Non-Cash Comp'!$7:$81,(3+$A59),FALSE)</f>
        <v>#N/A</v>
      </c>
      <c r="S59" s="77" t="e">
        <f>HLOOKUP(S$4,'2020 Non-Cash Comp'!$7:$81,(3+$A59),FALSE)</f>
        <v>#N/A</v>
      </c>
      <c r="T59" s="77" t="e">
        <f>HLOOKUP(T$4,'2020 Non-Cash Comp'!$7:$81,(3+$A59),FALSE)</f>
        <v>#N/A</v>
      </c>
      <c r="U59" s="77" t="e">
        <f>HLOOKUP(U$4,'2020 Non-Cash Comp'!$7:$81,(3+$A59),FALSE)</f>
        <v>#N/A</v>
      </c>
      <c r="V59" s="77" t="e">
        <f>HLOOKUP(V$4,'2020 Non-Cash Comp'!$7:$81,(3+$A59),FALSE)</f>
        <v>#N/A</v>
      </c>
      <c r="W59" s="77" t="e">
        <f>HLOOKUP(W$4,'2020 Non-Cash Comp'!$7:$81,(3+$A59),FALSE)</f>
        <v>#N/A</v>
      </c>
      <c r="X59" s="77" t="e">
        <f>HLOOKUP(X$4,'2020 Non-Cash Comp'!$7:$81,(3+$A59),FALSE)</f>
        <v>#N/A</v>
      </c>
      <c r="Y59" s="77" t="e">
        <f>HLOOKUP(Y$4,'2020 Non-Cash Comp'!$7:$81,(3+$A59),FALSE)</f>
        <v>#N/A</v>
      </c>
      <c r="Z59" s="77" t="e">
        <f>HLOOKUP(Z$4,'2020 Non-Cash Comp'!$7:$81,(3+$A59),FALSE)</f>
        <v>#N/A</v>
      </c>
      <c r="AA59" s="77" t="e">
        <f>HLOOKUP(AA$4,'2020 Non-Cash Comp'!$7:$81,(3+$A59),FALSE)</f>
        <v>#N/A</v>
      </c>
      <c r="AB59" s="77" t="e">
        <f>HLOOKUP(AB$4,'2020 Non-Cash Comp'!$7:$81,(3+$A59),FALSE)</f>
        <v>#N/A</v>
      </c>
      <c r="AC59" s="77" t="e">
        <f>HLOOKUP(AC$4,'2020 Non-Cash Comp'!$7:$81,(3+$A59),FALSE)</f>
        <v>#N/A</v>
      </c>
      <c r="AD59" s="77" t="e">
        <f>HLOOKUP(AD$4,'2020 Non-Cash Comp'!$7:$81,(3+$A59),FALSE)</f>
        <v>#N/A</v>
      </c>
      <c r="AE59" s="77" t="e">
        <f>HLOOKUP(AE$4,'2020 Non-Cash Comp'!$7:$81,(3+$A59),FALSE)</f>
        <v>#N/A</v>
      </c>
      <c r="AF59" s="77" t="e">
        <f>HLOOKUP(AF$4,'2020 Non-Cash Comp'!$7:$81,(3+$A59),FALSE)</f>
        <v>#N/A</v>
      </c>
      <c r="AG59" s="77" t="e">
        <f>HLOOKUP(AG$4,'2020 Non-Cash Comp'!$7:$81,(3+$A59),FALSE)</f>
        <v>#N/A</v>
      </c>
      <c r="AJ59" s="77" t="e">
        <f>HLOOKUP(J$4,'2020 Non-Cash Comp'!$6:$81,(3+$A60),FALSE)</f>
        <v>#N/A</v>
      </c>
      <c r="AK59" s="77" t="e">
        <f>HLOOKUP(K$4,'2020 Non-Cash Comp'!$6:$81,(3+$A60),FALSE)</f>
        <v>#N/A</v>
      </c>
      <c r="AL59" s="77" t="e">
        <f>HLOOKUP(L$4,'2020 Non-Cash Comp'!$6:$81,(3+$A60),FALSE)</f>
        <v>#N/A</v>
      </c>
      <c r="AM59" s="77" t="e">
        <f>HLOOKUP(M$4,'2020 Non-Cash Comp'!$6:$81,(3+$A60),FALSE)</f>
        <v>#N/A</v>
      </c>
      <c r="AN59" s="77" t="e">
        <f>HLOOKUP(N$4,'2020 Non-Cash Comp'!$6:$81,(3+$A60),FALSE)</f>
        <v>#N/A</v>
      </c>
      <c r="AO59" s="77" t="e">
        <f>HLOOKUP(O$4,'2020 Non-Cash Comp'!$6:$81,(3+$A60),FALSE)</f>
        <v>#N/A</v>
      </c>
      <c r="AP59" s="77" t="e">
        <f>HLOOKUP(P$4,'2020 Non-Cash Comp'!$6:$81,(3+$A60),FALSE)</f>
        <v>#N/A</v>
      </c>
      <c r="AQ59" s="77" t="e">
        <f>HLOOKUP(Q$4,'2020 Non-Cash Comp'!$6:$81,(3+$A60),FALSE)</f>
        <v>#N/A</v>
      </c>
      <c r="AR59" s="77" t="e">
        <f>HLOOKUP(R$4,'2020 Non-Cash Comp'!$6:$81,(3+$A60),FALSE)</f>
        <v>#N/A</v>
      </c>
      <c r="AS59" s="77" t="e">
        <f>HLOOKUP(S$4,'2020 Non-Cash Comp'!$6:$81,(3+$A60),FALSE)</f>
        <v>#N/A</v>
      </c>
      <c r="AT59" s="77" t="e">
        <f>HLOOKUP(T$4,'2020 Non-Cash Comp'!$6:$81,(3+$A60),FALSE)</f>
        <v>#N/A</v>
      </c>
      <c r="AU59" s="77" t="e">
        <f>HLOOKUP(U$4,'2020 Non-Cash Comp'!$6:$81,(3+$A60),FALSE)</f>
        <v>#N/A</v>
      </c>
      <c r="AV59" s="77" t="e">
        <f>HLOOKUP(V$4,'2020 Non-Cash Comp'!$6:$81,(3+$A60),FALSE)</f>
        <v>#N/A</v>
      </c>
      <c r="AW59" s="77" t="e">
        <f>HLOOKUP(W$4,'2020 Non-Cash Comp'!$6:$81,(3+$A60),FALSE)</f>
        <v>#N/A</v>
      </c>
      <c r="AX59" s="77" t="e">
        <f>HLOOKUP(X$4,'2020 Non-Cash Comp'!$6:$81,(3+$A60),FALSE)</f>
        <v>#N/A</v>
      </c>
      <c r="AY59" s="77" t="e">
        <f>HLOOKUP(Y$4,'2020 Non-Cash Comp'!$6:$81,(3+$A60),FALSE)</f>
        <v>#N/A</v>
      </c>
      <c r="AZ59" s="77" t="e">
        <f>HLOOKUP(Z$4,'2020 Non-Cash Comp'!$6:$81,(3+$A60),FALSE)</f>
        <v>#N/A</v>
      </c>
      <c r="BA59" s="77" t="e">
        <f>HLOOKUP(AA$4,'2020 Non-Cash Comp'!$6:$81,(3+$A60),FALSE)</f>
        <v>#N/A</v>
      </c>
      <c r="BB59" s="77" t="e">
        <f>HLOOKUP(AB$4,'2020 Non-Cash Comp'!$6:$81,(3+$A60),FALSE)</f>
        <v>#N/A</v>
      </c>
      <c r="BC59" s="77" t="e">
        <f>HLOOKUP(AC$4,'2020 Non-Cash Comp'!$6:$81,(3+$A60),FALSE)</f>
        <v>#N/A</v>
      </c>
      <c r="BD59" s="77" t="e">
        <f>HLOOKUP(AD$4,'2020 Non-Cash Comp'!$6:$81,(3+$A60),FALSE)</f>
        <v>#N/A</v>
      </c>
      <c r="BE59" s="77" t="e">
        <f>HLOOKUP(AE$4,'2020 Non-Cash Comp'!$6:$81,(3+$A60),FALSE)</f>
        <v>#N/A</v>
      </c>
      <c r="BF59" s="77" t="e">
        <f>HLOOKUP(AF$4,'2020 Non-Cash Comp'!$6:$81,(3+$A60),FALSE)</f>
        <v>#N/A</v>
      </c>
      <c r="BG59" s="77" t="e">
        <f>HLOOKUP(AG$4,'2020 Non-Cash Comp'!$6:$81,(3+$A60),FALSE)</f>
        <v>#N/A</v>
      </c>
      <c r="BJ59" s="77" t="e">
        <f>HLOOKUP(J$4,'2020 Non-Cash Comp'!$5:$81,(3+$A61),FALSE)</f>
        <v>#N/A</v>
      </c>
      <c r="BK59" s="77" t="e">
        <f>HLOOKUP(K$4,'2020 Non-Cash Comp'!$5:$81,(3+$A61),FALSE)</f>
        <v>#N/A</v>
      </c>
      <c r="BL59" s="77" t="e">
        <f>HLOOKUP(L$4,'2020 Non-Cash Comp'!$5:$81,(3+$A61),FALSE)</f>
        <v>#N/A</v>
      </c>
      <c r="BM59" s="77" t="e">
        <f>HLOOKUP(M$4,'2020 Non-Cash Comp'!$5:$81,(3+$A61),FALSE)</f>
        <v>#N/A</v>
      </c>
      <c r="BN59" s="77" t="e">
        <f>HLOOKUP(N$4,'2020 Non-Cash Comp'!$5:$81,(3+$A61),FALSE)</f>
        <v>#N/A</v>
      </c>
      <c r="BO59" s="77" t="e">
        <f>HLOOKUP(O$4,'2020 Non-Cash Comp'!$5:$81,(3+$A61),FALSE)</f>
        <v>#N/A</v>
      </c>
      <c r="BP59" s="77" t="e">
        <f>HLOOKUP(P$4,'2020 Non-Cash Comp'!$5:$81,(3+$A61),FALSE)</f>
        <v>#N/A</v>
      </c>
      <c r="BQ59" s="77" t="e">
        <f>HLOOKUP(Q$4,'2020 Non-Cash Comp'!$5:$81,(3+$A61),FALSE)</f>
        <v>#N/A</v>
      </c>
      <c r="BR59" s="77" t="e">
        <f>HLOOKUP(R$4,'2020 Non-Cash Comp'!$5:$81,(3+$A61),FALSE)</f>
        <v>#N/A</v>
      </c>
      <c r="BS59" s="77" t="e">
        <f>HLOOKUP(S$4,'2020 Non-Cash Comp'!$5:$81,(3+$A61),FALSE)</f>
        <v>#N/A</v>
      </c>
      <c r="BT59" s="77" t="e">
        <f>HLOOKUP(T$4,'2020 Non-Cash Comp'!$5:$81,(3+$A61),FALSE)</f>
        <v>#N/A</v>
      </c>
      <c r="BU59" s="77" t="e">
        <f>HLOOKUP(U$4,'2020 Non-Cash Comp'!$5:$81,(3+$A61),FALSE)</f>
        <v>#N/A</v>
      </c>
      <c r="BV59" s="77" t="e">
        <f>HLOOKUP(V$4,'2020 Non-Cash Comp'!$5:$81,(3+$A61),FALSE)</f>
        <v>#N/A</v>
      </c>
      <c r="BW59" s="77" t="e">
        <f>HLOOKUP(W$4,'2020 Non-Cash Comp'!$5:$81,(3+$A61),FALSE)</f>
        <v>#N/A</v>
      </c>
      <c r="BX59" s="77" t="e">
        <f>HLOOKUP(X$4,'2020 Non-Cash Comp'!$5:$81,(3+$A61),FALSE)</f>
        <v>#N/A</v>
      </c>
      <c r="BY59" s="77" t="e">
        <f>HLOOKUP(Y$4,'2020 Non-Cash Comp'!$5:$81,(3+$A61),FALSE)</f>
        <v>#N/A</v>
      </c>
      <c r="BZ59" s="77" t="e">
        <f>HLOOKUP(Z$4,'2020 Non-Cash Comp'!$5:$81,(3+$A61),FALSE)</f>
        <v>#N/A</v>
      </c>
      <c r="CA59" s="77" t="e">
        <f>HLOOKUP(AA$4,'2020 Non-Cash Comp'!$5:$81,(3+$A61),FALSE)</f>
        <v>#N/A</v>
      </c>
      <c r="CB59" s="77" t="e">
        <f>HLOOKUP(AB$4,'2020 Non-Cash Comp'!$5:$81,(3+$A61),FALSE)</f>
        <v>#N/A</v>
      </c>
      <c r="CC59" s="77" t="e">
        <f>HLOOKUP(AC$4,'2020 Non-Cash Comp'!$5:$81,(3+$A61),FALSE)</f>
        <v>#N/A</v>
      </c>
      <c r="CD59" s="77" t="e">
        <f>HLOOKUP(AD$4,'2020 Non-Cash Comp'!$5:$81,(3+$A61),FALSE)</f>
        <v>#N/A</v>
      </c>
      <c r="CE59" s="77" t="e">
        <f>HLOOKUP(AE$4,'2020 Non-Cash Comp'!$5:$81,(3+$A61),FALSE)</f>
        <v>#N/A</v>
      </c>
      <c r="CF59" s="77" t="e">
        <f>HLOOKUP(AF$4,'2020 Non-Cash Comp'!$5:$81,(3+$A61),FALSE)</f>
        <v>#N/A</v>
      </c>
      <c r="CG59" s="77" t="e">
        <f>HLOOKUP(AG$4,'2020 Non-Cash Comp'!$5:$81,(3+$A61),FALSE)</f>
        <v>#N/A</v>
      </c>
    </row>
    <row r="60" spans="1:85" x14ac:dyDescent="0.25">
      <c r="A60">
        <f t="shared" si="32"/>
        <v>54</v>
      </c>
      <c r="B60" s="74" t="str">
        <f>IF('2020 Non-Cash Comp'!B63&lt;&gt;0,'2020 Non-Cash Comp'!B63,"")</f>
        <v>High Comp Employee 1</v>
      </c>
      <c r="C60" s="91" t="e">
        <f>SUMPRODUCT(($J$1:$AG$1&lt;=Input!$A$10)*J60:AG60)</f>
        <v>#N/A</v>
      </c>
      <c r="D60" s="91" t="e">
        <f>SUMPRODUCT(($AJ$1:$BG$1&lt;=Input!$A$10)*AJ60:BG60)</f>
        <v>#N/A</v>
      </c>
      <c r="E60" s="91" t="e">
        <f>SUMPRODUCT(($BJ$1:$CG$1&lt;=Input!$A$10)*BJ60:CG60)</f>
        <v>#N/A</v>
      </c>
      <c r="F60" s="91" t="e">
        <f t="shared" si="33"/>
        <v>#N/A</v>
      </c>
      <c r="G60" s="91" t="e">
        <f t="shared" si="34"/>
        <v>#N/A</v>
      </c>
      <c r="H60" s="91" t="e">
        <f t="shared" si="35"/>
        <v>#N/A</v>
      </c>
      <c r="J60" s="77" t="e">
        <f>HLOOKUP(J$4,'2020 Non-Cash Comp'!$7:$81,(3+$A60),FALSE)</f>
        <v>#N/A</v>
      </c>
      <c r="K60" s="77" t="e">
        <f>HLOOKUP(K$4,'2020 Non-Cash Comp'!$7:$81,(3+$A60),FALSE)</f>
        <v>#N/A</v>
      </c>
      <c r="L60" s="77" t="e">
        <f>HLOOKUP(L$4,'2020 Non-Cash Comp'!$7:$81,(3+$A60),FALSE)</f>
        <v>#N/A</v>
      </c>
      <c r="M60" s="77" t="e">
        <f>HLOOKUP(M$4,'2020 Non-Cash Comp'!$7:$81,(3+$A60),FALSE)</f>
        <v>#N/A</v>
      </c>
      <c r="N60" s="77" t="e">
        <f>HLOOKUP(N$4,'2020 Non-Cash Comp'!$7:$81,(3+$A60),FALSE)</f>
        <v>#N/A</v>
      </c>
      <c r="O60" s="77" t="e">
        <f>HLOOKUP(O$4,'2020 Non-Cash Comp'!$7:$81,(3+$A60),FALSE)</f>
        <v>#N/A</v>
      </c>
      <c r="P60" s="77" t="e">
        <f>HLOOKUP(P$4,'2020 Non-Cash Comp'!$7:$81,(3+$A60),FALSE)</f>
        <v>#N/A</v>
      </c>
      <c r="Q60" s="77" t="e">
        <f>HLOOKUP(Q$4,'2020 Non-Cash Comp'!$7:$81,(3+$A60),FALSE)</f>
        <v>#N/A</v>
      </c>
      <c r="R60" s="77" t="e">
        <f>HLOOKUP(R$4,'2020 Non-Cash Comp'!$7:$81,(3+$A60),FALSE)</f>
        <v>#N/A</v>
      </c>
      <c r="S60" s="77" t="e">
        <f>HLOOKUP(S$4,'2020 Non-Cash Comp'!$7:$81,(3+$A60),FALSE)</f>
        <v>#N/A</v>
      </c>
      <c r="T60" s="77" t="e">
        <f>HLOOKUP(T$4,'2020 Non-Cash Comp'!$7:$81,(3+$A60),FALSE)</f>
        <v>#N/A</v>
      </c>
      <c r="U60" s="77" t="e">
        <f>HLOOKUP(U$4,'2020 Non-Cash Comp'!$7:$81,(3+$A60),FALSE)</f>
        <v>#N/A</v>
      </c>
      <c r="V60" s="77" t="e">
        <f>HLOOKUP(V$4,'2020 Non-Cash Comp'!$7:$81,(3+$A60),FALSE)</f>
        <v>#N/A</v>
      </c>
      <c r="W60" s="77" t="e">
        <f>HLOOKUP(W$4,'2020 Non-Cash Comp'!$7:$81,(3+$A60),FALSE)</f>
        <v>#N/A</v>
      </c>
      <c r="X60" s="77" t="e">
        <f>HLOOKUP(X$4,'2020 Non-Cash Comp'!$7:$81,(3+$A60),FALSE)</f>
        <v>#N/A</v>
      </c>
      <c r="Y60" s="77" t="e">
        <f>HLOOKUP(Y$4,'2020 Non-Cash Comp'!$7:$81,(3+$A60),FALSE)</f>
        <v>#N/A</v>
      </c>
      <c r="Z60" s="77" t="e">
        <f>HLOOKUP(Z$4,'2020 Non-Cash Comp'!$7:$81,(3+$A60),FALSE)</f>
        <v>#N/A</v>
      </c>
      <c r="AA60" s="77" t="e">
        <f>HLOOKUP(AA$4,'2020 Non-Cash Comp'!$7:$81,(3+$A60),FALSE)</f>
        <v>#N/A</v>
      </c>
      <c r="AB60" s="77" t="e">
        <f>HLOOKUP(AB$4,'2020 Non-Cash Comp'!$7:$81,(3+$A60),FALSE)</f>
        <v>#N/A</v>
      </c>
      <c r="AC60" s="77" t="e">
        <f>HLOOKUP(AC$4,'2020 Non-Cash Comp'!$7:$81,(3+$A60),FALSE)</f>
        <v>#N/A</v>
      </c>
      <c r="AD60" s="77" t="e">
        <f>HLOOKUP(AD$4,'2020 Non-Cash Comp'!$7:$81,(3+$A60),FALSE)</f>
        <v>#N/A</v>
      </c>
      <c r="AE60" s="77" t="e">
        <f>HLOOKUP(AE$4,'2020 Non-Cash Comp'!$7:$81,(3+$A60),FALSE)</f>
        <v>#N/A</v>
      </c>
      <c r="AF60" s="77" t="e">
        <f>HLOOKUP(AF$4,'2020 Non-Cash Comp'!$7:$81,(3+$A60),FALSE)</f>
        <v>#N/A</v>
      </c>
      <c r="AG60" s="77" t="e">
        <f>HLOOKUP(AG$4,'2020 Non-Cash Comp'!$7:$81,(3+$A60),FALSE)</f>
        <v>#N/A</v>
      </c>
      <c r="AJ60" s="77" t="e">
        <f>HLOOKUP(J$4,'2020 Non-Cash Comp'!$6:$81,(3+$A61),FALSE)</f>
        <v>#N/A</v>
      </c>
      <c r="AK60" s="77" t="e">
        <f>HLOOKUP(K$4,'2020 Non-Cash Comp'!$6:$81,(3+$A61),FALSE)</f>
        <v>#N/A</v>
      </c>
      <c r="AL60" s="77" t="e">
        <f>HLOOKUP(L$4,'2020 Non-Cash Comp'!$6:$81,(3+$A61),FALSE)</f>
        <v>#N/A</v>
      </c>
      <c r="AM60" s="77" t="e">
        <f>HLOOKUP(M$4,'2020 Non-Cash Comp'!$6:$81,(3+$A61),FALSE)</f>
        <v>#N/A</v>
      </c>
      <c r="AN60" s="77" t="e">
        <f>HLOOKUP(N$4,'2020 Non-Cash Comp'!$6:$81,(3+$A61),FALSE)</f>
        <v>#N/A</v>
      </c>
      <c r="AO60" s="77" t="e">
        <f>HLOOKUP(O$4,'2020 Non-Cash Comp'!$6:$81,(3+$A61),FALSE)</f>
        <v>#N/A</v>
      </c>
      <c r="AP60" s="77" t="e">
        <f>HLOOKUP(P$4,'2020 Non-Cash Comp'!$6:$81,(3+$A61),FALSE)</f>
        <v>#N/A</v>
      </c>
      <c r="AQ60" s="77" t="e">
        <f>HLOOKUP(Q$4,'2020 Non-Cash Comp'!$6:$81,(3+$A61),FALSE)</f>
        <v>#N/A</v>
      </c>
      <c r="AR60" s="77" t="e">
        <f>HLOOKUP(R$4,'2020 Non-Cash Comp'!$6:$81,(3+$A61),FALSE)</f>
        <v>#N/A</v>
      </c>
      <c r="AS60" s="77" t="e">
        <f>HLOOKUP(S$4,'2020 Non-Cash Comp'!$6:$81,(3+$A61),FALSE)</f>
        <v>#N/A</v>
      </c>
      <c r="AT60" s="77" t="e">
        <f>HLOOKUP(T$4,'2020 Non-Cash Comp'!$6:$81,(3+$A61),FALSE)</f>
        <v>#N/A</v>
      </c>
      <c r="AU60" s="77" t="e">
        <f>HLOOKUP(U$4,'2020 Non-Cash Comp'!$6:$81,(3+$A61),FALSE)</f>
        <v>#N/A</v>
      </c>
      <c r="AV60" s="77" t="e">
        <f>HLOOKUP(V$4,'2020 Non-Cash Comp'!$6:$81,(3+$A61),FALSE)</f>
        <v>#N/A</v>
      </c>
      <c r="AW60" s="77" t="e">
        <f>HLOOKUP(W$4,'2020 Non-Cash Comp'!$6:$81,(3+$A61),FALSE)</f>
        <v>#N/A</v>
      </c>
      <c r="AX60" s="77" t="e">
        <f>HLOOKUP(X$4,'2020 Non-Cash Comp'!$6:$81,(3+$A61),FALSE)</f>
        <v>#N/A</v>
      </c>
      <c r="AY60" s="77" t="e">
        <f>HLOOKUP(Y$4,'2020 Non-Cash Comp'!$6:$81,(3+$A61),FALSE)</f>
        <v>#N/A</v>
      </c>
      <c r="AZ60" s="77" t="e">
        <f>HLOOKUP(Z$4,'2020 Non-Cash Comp'!$6:$81,(3+$A61),FALSE)</f>
        <v>#N/A</v>
      </c>
      <c r="BA60" s="77" t="e">
        <f>HLOOKUP(AA$4,'2020 Non-Cash Comp'!$6:$81,(3+$A61),FALSE)</f>
        <v>#N/A</v>
      </c>
      <c r="BB60" s="77" t="e">
        <f>HLOOKUP(AB$4,'2020 Non-Cash Comp'!$6:$81,(3+$A61),FALSE)</f>
        <v>#N/A</v>
      </c>
      <c r="BC60" s="77" t="e">
        <f>HLOOKUP(AC$4,'2020 Non-Cash Comp'!$6:$81,(3+$A61),FALSE)</f>
        <v>#N/A</v>
      </c>
      <c r="BD60" s="77" t="e">
        <f>HLOOKUP(AD$4,'2020 Non-Cash Comp'!$6:$81,(3+$A61),FALSE)</f>
        <v>#N/A</v>
      </c>
      <c r="BE60" s="77" t="e">
        <f>HLOOKUP(AE$4,'2020 Non-Cash Comp'!$6:$81,(3+$A61),FALSE)</f>
        <v>#N/A</v>
      </c>
      <c r="BF60" s="77" t="e">
        <f>HLOOKUP(AF$4,'2020 Non-Cash Comp'!$6:$81,(3+$A61),FALSE)</f>
        <v>#N/A</v>
      </c>
      <c r="BG60" s="77" t="e">
        <f>HLOOKUP(AG$4,'2020 Non-Cash Comp'!$6:$81,(3+$A61),FALSE)</f>
        <v>#N/A</v>
      </c>
      <c r="BJ60" s="77" t="e">
        <f>HLOOKUP(J$4,'2020 Non-Cash Comp'!$5:$81,(3+$A62),FALSE)</f>
        <v>#N/A</v>
      </c>
      <c r="BK60" s="77" t="e">
        <f>HLOOKUP(K$4,'2020 Non-Cash Comp'!$5:$81,(3+$A62),FALSE)</f>
        <v>#N/A</v>
      </c>
      <c r="BL60" s="77" t="e">
        <f>HLOOKUP(L$4,'2020 Non-Cash Comp'!$5:$81,(3+$A62),FALSE)</f>
        <v>#N/A</v>
      </c>
      <c r="BM60" s="77" t="e">
        <f>HLOOKUP(M$4,'2020 Non-Cash Comp'!$5:$81,(3+$A62),FALSE)</f>
        <v>#N/A</v>
      </c>
      <c r="BN60" s="77" t="e">
        <f>HLOOKUP(N$4,'2020 Non-Cash Comp'!$5:$81,(3+$A62),FALSE)</f>
        <v>#N/A</v>
      </c>
      <c r="BO60" s="77" t="e">
        <f>HLOOKUP(O$4,'2020 Non-Cash Comp'!$5:$81,(3+$A62),FALSE)</f>
        <v>#N/A</v>
      </c>
      <c r="BP60" s="77" t="e">
        <f>HLOOKUP(P$4,'2020 Non-Cash Comp'!$5:$81,(3+$A62),FALSE)</f>
        <v>#N/A</v>
      </c>
      <c r="BQ60" s="77" t="e">
        <f>HLOOKUP(Q$4,'2020 Non-Cash Comp'!$5:$81,(3+$A62),FALSE)</f>
        <v>#N/A</v>
      </c>
      <c r="BR60" s="77" t="e">
        <f>HLOOKUP(R$4,'2020 Non-Cash Comp'!$5:$81,(3+$A62),FALSE)</f>
        <v>#N/A</v>
      </c>
      <c r="BS60" s="77" t="e">
        <f>HLOOKUP(S$4,'2020 Non-Cash Comp'!$5:$81,(3+$A62),FALSE)</f>
        <v>#N/A</v>
      </c>
      <c r="BT60" s="77" t="e">
        <f>HLOOKUP(T$4,'2020 Non-Cash Comp'!$5:$81,(3+$A62),FALSE)</f>
        <v>#N/A</v>
      </c>
      <c r="BU60" s="77" t="e">
        <f>HLOOKUP(U$4,'2020 Non-Cash Comp'!$5:$81,(3+$A62),FALSE)</f>
        <v>#N/A</v>
      </c>
      <c r="BV60" s="77" t="e">
        <f>HLOOKUP(V$4,'2020 Non-Cash Comp'!$5:$81,(3+$A62),FALSE)</f>
        <v>#N/A</v>
      </c>
      <c r="BW60" s="77" t="e">
        <f>HLOOKUP(W$4,'2020 Non-Cash Comp'!$5:$81,(3+$A62),FALSE)</f>
        <v>#N/A</v>
      </c>
      <c r="BX60" s="77" t="e">
        <f>HLOOKUP(X$4,'2020 Non-Cash Comp'!$5:$81,(3+$A62),FALSE)</f>
        <v>#N/A</v>
      </c>
      <c r="BY60" s="77" t="e">
        <f>HLOOKUP(Y$4,'2020 Non-Cash Comp'!$5:$81,(3+$A62),FALSE)</f>
        <v>#N/A</v>
      </c>
      <c r="BZ60" s="77" t="e">
        <f>HLOOKUP(Z$4,'2020 Non-Cash Comp'!$5:$81,(3+$A62),FALSE)</f>
        <v>#N/A</v>
      </c>
      <c r="CA60" s="77" t="e">
        <f>HLOOKUP(AA$4,'2020 Non-Cash Comp'!$5:$81,(3+$A62),FALSE)</f>
        <v>#N/A</v>
      </c>
      <c r="CB60" s="77" t="e">
        <f>HLOOKUP(AB$4,'2020 Non-Cash Comp'!$5:$81,(3+$A62),FALSE)</f>
        <v>#N/A</v>
      </c>
      <c r="CC60" s="77" t="e">
        <f>HLOOKUP(AC$4,'2020 Non-Cash Comp'!$5:$81,(3+$A62),FALSE)</f>
        <v>#N/A</v>
      </c>
      <c r="CD60" s="77" t="e">
        <f>HLOOKUP(AD$4,'2020 Non-Cash Comp'!$5:$81,(3+$A62),FALSE)</f>
        <v>#N/A</v>
      </c>
      <c r="CE60" s="77" t="e">
        <f>HLOOKUP(AE$4,'2020 Non-Cash Comp'!$5:$81,(3+$A62),FALSE)</f>
        <v>#N/A</v>
      </c>
      <c r="CF60" s="77" t="e">
        <f>HLOOKUP(AF$4,'2020 Non-Cash Comp'!$5:$81,(3+$A62),FALSE)</f>
        <v>#N/A</v>
      </c>
      <c r="CG60" s="77" t="e">
        <f>HLOOKUP(AG$4,'2020 Non-Cash Comp'!$5:$81,(3+$A62),FALSE)</f>
        <v>#N/A</v>
      </c>
    </row>
    <row r="61" spans="1:85" x14ac:dyDescent="0.25">
      <c r="A61">
        <f t="shared" si="32"/>
        <v>55</v>
      </c>
      <c r="B61" s="74" t="str">
        <f>IF('2020 Non-Cash Comp'!B64&lt;&gt;0,'2020 Non-Cash Comp'!B64,"")</f>
        <v/>
      </c>
      <c r="C61" s="91" t="e">
        <f>SUMPRODUCT(($J$1:$AG$1&lt;=Input!$A$10)*J61:AG61)</f>
        <v>#N/A</v>
      </c>
      <c r="D61" s="91" t="e">
        <f>SUMPRODUCT(($AJ$1:$BG$1&lt;=Input!$A$10)*AJ61:BG61)</f>
        <v>#N/A</v>
      </c>
      <c r="E61" s="91" t="e">
        <f>SUMPRODUCT(($BJ$1:$CG$1&lt;=Input!$A$10)*BJ61:CG61)</f>
        <v>#N/A</v>
      </c>
      <c r="F61" s="91" t="e">
        <f t="shared" si="33"/>
        <v>#N/A</v>
      </c>
      <c r="G61" s="91" t="e">
        <f t="shared" si="34"/>
        <v>#N/A</v>
      </c>
      <c r="H61" s="91" t="e">
        <f t="shared" si="35"/>
        <v>#N/A</v>
      </c>
      <c r="J61" s="77" t="e">
        <f>HLOOKUP(J$4,'2020 Non-Cash Comp'!$7:$81,(3+$A61),FALSE)</f>
        <v>#N/A</v>
      </c>
      <c r="K61" s="77" t="e">
        <f>HLOOKUP(K$4,'2020 Non-Cash Comp'!$7:$81,(3+$A61),FALSE)</f>
        <v>#N/A</v>
      </c>
      <c r="L61" s="77" t="e">
        <f>HLOOKUP(L$4,'2020 Non-Cash Comp'!$7:$81,(3+$A61),FALSE)</f>
        <v>#N/A</v>
      </c>
      <c r="M61" s="77" t="e">
        <f>HLOOKUP(M$4,'2020 Non-Cash Comp'!$7:$81,(3+$A61),FALSE)</f>
        <v>#N/A</v>
      </c>
      <c r="N61" s="77" t="e">
        <f>HLOOKUP(N$4,'2020 Non-Cash Comp'!$7:$81,(3+$A61),FALSE)</f>
        <v>#N/A</v>
      </c>
      <c r="O61" s="77" t="e">
        <f>HLOOKUP(O$4,'2020 Non-Cash Comp'!$7:$81,(3+$A61),FALSE)</f>
        <v>#N/A</v>
      </c>
      <c r="P61" s="77" t="e">
        <f>HLOOKUP(P$4,'2020 Non-Cash Comp'!$7:$81,(3+$A61),FALSE)</f>
        <v>#N/A</v>
      </c>
      <c r="Q61" s="77" t="e">
        <f>HLOOKUP(Q$4,'2020 Non-Cash Comp'!$7:$81,(3+$A61),FALSE)</f>
        <v>#N/A</v>
      </c>
      <c r="R61" s="77" t="e">
        <f>HLOOKUP(R$4,'2020 Non-Cash Comp'!$7:$81,(3+$A61),FALSE)</f>
        <v>#N/A</v>
      </c>
      <c r="S61" s="77" t="e">
        <f>HLOOKUP(S$4,'2020 Non-Cash Comp'!$7:$81,(3+$A61),FALSE)</f>
        <v>#N/A</v>
      </c>
      <c r="T61" s="77" t="e">
        <f>HLOOKUP(T$4,'2020 Non-Cash Comp'!$7:$81,(3+$A61),FALSE)</f>
        <v>#N/A</v>
      </c>
      <c r="U61" s="77" t="e">
        <f>HLOOKUP(U$4,'2020 Non-Cash Comp'!$7:$81,(3+$A61),FALSE)</f>
        <v>#N/A</v>
      </c>
      <c r="V61" s="77" t="e">
        <f>HLOOKUP(V$4,'2020 Non-Cash Comp'!$7:$81,(3+$A61),FALSE)</f>
        <v>#N/A</v>
      </c>
      <c r="W61" s="77" t="e">
        <f>HLOOKUP(W$4,'2020 Non-Cash Comp'!$7:$81,(3+$A61),FALSE)</f>
        <v>#N/A</v>
      </c>
      <c r="X61" s="77" t="e">
        <f>HLOOKUP(X$4,'2020 Non-Cash Comp'!$7:$81,(3+$A61),FALSE)</f>
        <v>#N/A</v>
      </c>
      <c r="Y61" s="77" t="e">
        <f>HLOOKUP(Y$4,'2020 Non-Cash Comp'!$7:$81,(3+$A61),FALSE)</f>
        <v>#N/A</v>
      </c>
      <c r="Z61" s="77" t="e">
        <f>HLOOKUP(Z$4,'2020 Non-Cash Comp'!$7:$81,(3+$A61),FALSE)</f>
        <v>#N/A</v>
      </c>
      <c r="AA61" s="77" t="e">
        <f>HLOOKUP(AA$4,'2020 Non-Cash Comp'!$7:$81,(3+$A61),FALSE)</f>
        <v>#N/A</v>
      </c>
      <c r="AB61" s="77" t="e">
        <f>HLOOKUP(AB$4,'2020 Non-Cash Comp'!$7:$81,(3+$A61),FALSE)</f>
        <v>#N/A</v>
      </c>
      <c r="AC61" s="77" t="e">
        <f>HLOOKUP(AC$4,'2020 Non-Cash Comp'!$7:$81,(3+$A61),FALSE)</f>
        <v>#N/A</v>
      </c>
      <c r="AD61" s="77" t="e">
        <f>HLOOKUP(AD$4,'2020 Non-Cash Comp'!$7:$81,(3+$A61),FALSE)</f>
        <v>#N/A</v>
      </c>
      <c r="AE61" s="77" t="e">
        <f>HLOOKUP(AE$4,'2020 Non-Cash Comp'!$7:$81,(3+$A61),FALSE)</f>
        <v>#N/A</v>
      </c>
      <c r="AF61" s="77" t="e">
        <f>HLOOKUP(AF$4,'2020 Non-Cash Comp'!$7:$81,(3+$A61),FALSE)</f>
        <v>#N/A</v>
      </c>
      <c r="AG61" s="77" t="e">
        <f>HLOOKUP(AG$4,'2020 Non-Cash Comp'!$7:$81,(3+$A61),FALSE)</f>
        <v>#N/A</v>
      </c>
      <c r="AJ61" s="77" t="e">
        <f>HLOOKUP(J$4,'2020 Non-Cash Comp'!$6:$81,(3+$A62),FALSE)</f>
        <v>#N/A</v>
      </c>
      <c r="AK61" s="77" t="e">
        <f>HLOOKUP(K$4,'2020 Non-Cash Comp'!$6:$81,(3+$A62),FALSE)</f>
        <v>#N/A</v>
      </c>
      <c r="AL61" s="77" t="e">
        <f>HLOOKUP(L$4,'2020 Non-Cash Comp'!$6:$81,(3+$A62),FALSE)</f>
        <v>#N/A</v>
      </c>
      <c r="AM61" s="77" t="e">
        <f>HLOOKUP(M$4,'2020 Non-Cash Comp'!$6:$81,(3+$A62),FALSE)</f>
        <v>#N/A</v>
      </c>
      <c r="AN61" s="77" t="e">
        <f>HLOOKUP(N$4,'2020 Non-Cash Comp'!$6:$81,(3+$A62),FALSE)</f>
        <v>#N/A</v>
      </c>
      <c r="AO61" s="77" t="e">
        <f>HLOOKUP(O$4,'2020 Non-Cash Comp'!$6:$81,(3+$A62),FALSE)</f>
        <v>#N/A</v>
      </c>
      <c r="AP61" s="77" t="e">
        <f>HLOOKUP(P$4,'2020 Non-Cash Comp'!$6:$81,(3+$A62),FALSE)</f>
        <v>#N/A</v>
      </c>
      <c r="AQ61" s="77" t="e">
        <f>HLOOKUP(Q$4,'2020 Non-Cash Comp'!$6:$81,(3+$A62),FALSE)</f>
        <v>#N/A</v>
      </c>
      <c r="AR61" s="77" t="e">
        <f>HLOOKUP(R$4,'2020 Non-Cash Comp'!$6:$81,(3+$A62),FALSE)</f>
        <v>#N/A</v>
      </c>
      <c r="AS61" s="77" t="e">
        <f>HLOOKUP(S$4,'2020 Non-Cash Comp'!$6:$81,(3+$A62),FALSE)</f>
        <v>#N/A</v>
      </c>
      <c r="AT61" s="77" t="e">
        <f>HLOOKUP(T$4,'2020 Non-Cash Comp'!$6:$81,(3+$A62),FALSE)</f>
        <v>#N/A</v>
      </c>
      <c r="AU61" s="77" t="e">
        <f>HLOOKUP(U$4,'2020 Non-Cash Comp'!$6:$81,(3+$A62),FALSE)</f>
        <v>#N/A</v>
      </c>
      <c r="AV61" s="77" t="e">
        <f>HLOOKUP(V$4,'2020 Non-Cash Comp'!$6:$81,(3+$A62),FALSE)</f>
        <v>#N/A</v>
      </c>
      <c r="AW61" s="77" t="e">
        <f>HLOOKUP(W$4,'2020 Non-Cash Comp'!$6:$81,(3+$A62),FALSE)</f>
        <v>#N/A</v>
      </c>
      <c r="AX61" s="77" t="e">
        <f>HLOOKUP(X$4,'2020 Non-Cash Comp'!$6:$81,(3+$A62),FALSE)</f>
        <v>#N/A</v>
      </c>
      <c r="AY61" s="77" t="e">
        <f>HLOOKUP(Y$4,'2020 Non-Cash Comp'!$6:$81,(3+$A62),FALSE)</f>
        <v>#N/A</v>
      </c>
      <c r="AZ61" s="77" t="e">
        <f>HLOOKUP(Z$4,'2020 Non-Cash Comp'!$6:$81,(3+$A62),FALSE)</f>
        <v>#N/A</v>
      </c>
      <c r="BA61" s="77" t="e">
        <f>HLOOKUP(AA$4,'2020 Non-Cash Comp'!$6:$81,(3+$A62),FALSE)</f>
        <v>#N/A</v>
      </c>
      <c r="BB61" s="77" t="e">
        <f>HLOOKUP(AB$4,'2020 Non-Cash Comp'!$6:$81,(3+$A62),FALSE)</f>
        <v>#N/A</v>
      </c>
      <c r="BC61" s="77" t="e">
        <f>HLOOKUP(AC$4,'2020 Non-Cash Comp'!$6:$81,(3+$A62),FALSE)</f>
        <v>#N/A</v>
      </c>
      <c r="BD61" s="77" t="e">
        <f>HLOOKUP(AD$4,'2020 Non-Cash Comp'!$6:$81,(3+$A62),FALSE)</f>
        <v>#N/A</v>
      </c>
      <c r="BE61" s="77" t="e">
        <f>HLOOKUP(AE$4,'2020 Non-Cash Comp'!$6:$81,(3+$A62),FALSE)</f>
        <v>#N/A</v>
      </c>
      <c r="BF61" s="77" t="e">
        <f>HLOOKUP(AF$4,'2020 Non-Cash Comp'!$6:$81,(3+$A62),FALSE)</f>
        <v>#N/A</v>
      </c>
      <c r="BG61" s="77" t="e">
        <f>HLOOKUP(AG$4,'2020 Non-Cash Comp'!$6:$81,(3+$A62),FALSE)</f>
        <v>#N/A</v>
      </c>
      <c r="BJ61" s="77" t="e">
        <f>HLOOKUP(J$4,'2020 Non-Cash Comp'!$5:$81,(3+$A63),FALSE)</f>
        <v>#N/A</v>
      </c>
      <c r="BK61" s="77" t="e">
        <f>HLOOKUP(K$4,'2020 Non-Cash Comp'!$5:$81,(3+$A63),FALSE)</f>
        <v>#N/A</v>
      </c>
      <c r="BL61" s="77" t="e">
        <f>HLOOKUP(L$4,'2020 Non-Cash Comp'!$5:$81,(3+$A63),FALSE)</f>
        <v>#N/A</v>
      </c>
      <c r="BM61" s="77" t="e">
        <f>HLOOKUP(M$4,'2020 Non-Cash Comp'!$5:$81,(3+$A63),FALSE)</f>
        <v>#N/A</v>
      </c>
      <c r="BN61" s="77" t="e">
        <f>HLOOKUP(N$4,'2020 Non-Cash Comp'!$5:$81,(3+$A63),FALSE)</f>
        <v>#N/A</v>
      </c>
      <c r="BO61" s="77" t="e">
        <f>HLOOKUP(O$4,'2020 Non-Cash Comp'!$5:$81,(3+$A63),FALSE)</f>
        <v>#N/A</v>
      </c>
      <c r="BP61" s="77" t="e">
        <f>HLOOKUP(P$4,'2020 Non-Cash Comp'!$5:$81,(3+$A63),FALSE)</f>
        <v>#N/A</v>
      </c>
      <c r="BQ61" s="77" t="e">
        <f>HLOOKUP(Q$4,'2020 Non-Cash Comp'!$5:$81,(3+$A63),FALSE)</f>
        <v>#N/A</v>
      </c>
      <c r="BR61" s="77" t="e">
        <f>HLOOKUP(R$4,'2020 Non-Cash Comp'!$5:$81,(3+$A63),FALSE)</f>
        <v>#N/A</v>
      </c>
      <c r="BS61" s="77" t="e">
        <f>HLOOKUP(S$4,'2020 Non-Cash Comp'!$5:$81,(3+$A63),FALSE)</f>
        <v>#N/A</v>
      </c>
      <c r="BT61" s="77" t="e">
        <f>HLOOKUP(T$4,'2020 Non-Cash Comp'!$5:$81,(3+$A63),FALSE)</f>
        <v>#N/A</v>
      </c>
      <c r="BU61" s="77" t="e">
        <f>HLOOKUP(U$4,'2020 Non-Cash Comp'!$5:$81,(3+$A63),FALSE)</f>
        <v>#N/A</v>
      </c>
      <c r="BV61" s="77" t="e">
        <f>HLOOKUP(V$4,'2020 Non-Cash Comp'!$5:$81,(3+$A63),FALSE)</f>
        <v>#N/A</v>
      </c>
      <c r="BW61" s="77" t="e">
        <f>HLOOKUP(W$4,'2020 Non-Cash Comp'!$5:$81,(3+$A63),FALSE)</f>
        <v>#N/A</v>
      </c>
      <c r="BX61" s="77" t="e">
        <f>HLOOKUP(X$4,'2020 Non-Cash Comp'!$5:$81,(3+$A63),FALSE)</f>
        <v>#N/A</v>
      </c>
      <c r="BY61" s="77" t="e">
        <f>HLOOKUP(Y$4,'2020 Non-Cash Comp'!$5:$81,(3+$A63),FALSE)</f>
        <v>#N/A</v>
      </c>
      <c r="BZ61" s="77" t="e">
        <f>HLOOKUP(Z$4,'2020 Non-Cash Comp'!$5:$81,(3+$A63),FALSE)</f>
        <v>#N/A</v>
      </c>
      <c r="CA61" s="77" t="e">
        <f>HLOOKUP(AA$4,'2020 Non-Cash Comp'!$5:$81,(3+$A63),FALSE)</f>
        <v>#N/A</v>
      </c>
      <c r="CB61" s="77" t="e">
        <f>HLOOKUP(AB$4,'2020 Non-Cash Comp'!$5:$81,(3+$A63),FALSE)</f>
        <v>#N/A</v>
      </c>
      <c r="CC61" s="77" t="e">
        <f>HLOOKUP(AC$4,'2020 Non-Cash Comp'!$5:$81,(3+$A63),FALSE)</f>
        <v>#N/A</v>
      </c>
      <c r="CD61" s="77" t="e">
        <f>HLOOKUP(AD$4,'2020 Non-Cash Comp'!$5:$81,(3+$A63),FALSE)</f>
        <v>#N/A</v>
      </c>
      <c r="CE61" s="77" t="e">
        <f>HLOOKUP(AE$4,'2020 Non-Cash Comp'!$5:$81,(3+$A63),FALSE)</f>
        <v>#N/A</v>
      </c>
      <c r="CF61" s="77" t="e">
        <f>HLOOKUP(AF$4,'2020 Non-Cash Comp'!$5:$81,(3+$A63),FALSE)</f>
        <v>#N/A</v>
      </c>
      <c r="CG61" s="77" t="e">
        <f>HLOOKUP(AG$4,'2020 Non-Cash Comp'!$5:$81,(3+$A63),FALSE)</f>
        <v>#N/A</v>
      </c>
    </row>
    <row r="62" spans="1:85" x14ac:dyDescent="0.25">
      <c r="A62">
        <f t="shared" si="32"/>
        <v>56</v>
      </c>
      <c r="B62" s="74" t="str">
        <f>IF('2020 Non-Cash Comp'!B65&lt;&gt;0,'2020 Non-Cash Comp'!B65,"")</f>
        <v/>
      </c>
      <c r="C62" s="91" t="e">
        <f>SUMPRODUCT(($J$1:$AG$1&lt;=Input!$A$10)*J62:AG62)</f>
        <v>#N/A</v>
      </c>
      <c r="D62" s="91" t="e">
        <f>SUMPRODUCT(($AJ$1:$BG$1&lt;=Input!$A$10)*AJ62:BG62)</f>
        <v>#N/A</v>
      </c>
      <c r="E62" s="91" t="e">
        <f>SUMPRODUCT(($BJ$1:$CG$1&lt;=Input!$A$10)*BJ62:CG62)</f>
        <v>#N/A</v>
      </c>
      <c r="F62" s="91" t="e">
        <f t="shared" si="33"/>
        <v>#N/A</v>
      </c>
      <c r="G62" s="91" t="e">
        <f t="shared" si="34"/>
        <v>#N/A</v>
      </c>
      <c r="H62" s="91" t="e">
        <f t="shared" si="35"/>
        <v>#N/A</v>
      </c>
      <c r="J62" s="77" t="e">
        <f>HLOOKUP(J$4,'2020 Non-Cash Comp'!$7:$81,(3+$A62),FALSE)</f>
        <v>#N/A</v>
      </c>
      <c r="K62" s="77" t="e">
        <f>HLOOKUP(K$4,'2020 Non-Cash Comp'!$7:$81,(3+$A62),FALSE)</f>
        <v>#N/A</v>
      </c>
      <c r="L62" s="77" t="e">
        <f>HLOOKUP(L$4,'2020 Non-Cash Comp'!$7:$81,(3+$A62),FALSE)</f>
        <v>#N/A</v>
      </c>
      <c r="M62" s="77" t="e">
        <f>HLOOKUP(M$4,'2020 Non-Cash Comp'!$7:$81,(3+$A62),FALSE)</f>
        <v>#N/A</v>
      </c>
      <c r="N62" s="77" t="e">
        <f>HLOOKUP(N$4,'2020 Non-Cash Comp'!$7:$81,(3+$A62),FALSE)</f>
        <v>#N/A</v>
      </c>
      <c r="O62" s="77" t="e">
        <f>HLOOKUP(O$4,'2020 Non-Cash Comp'!$7:$81,(3+$A62),FALSE)</f>
        <v>#N/A</v>
      </c>
      <c r="P62" s="77" t="e">
        <f>HLOOKUP(P$4,'2020 Non-Cash Comp'!$7:$81,(3+$A62),FALSE)</f>
        <v>#N/A</v>
      </c>
      <c r="Q62" s="77" t="e">
        <f>HLOOKUP(Q$4,'2020 Non-Cash Comp'!$7:$81,(3+$A62),FALSE)</f>
        <v>#N/A</v>
      </c>
      <c r="R62" s="77" t="e">
        <f>HLOOKUP(R$4,'2020 Non-Cash Comp'!$7:$81,(3+$A62),FALSE)</f>
        <v>#N/A</v>
      </c>
      <c r="S62" s="77" t="e">
        <f>HLOOKUP(S$4,'2020 Non-Cash Comp'!$7:$81,(3+$A62),FALSE)</f>
        <v>#N/A</v>
      </c>
      <c r="T62" s="77" t="e">
        <f>HLOOKUP(T$4,'2020 Non-Cash Comp'!$7:$81,(3+$A62),FALSE)</f>
        <v>#N/A</v>
      </c>
      <c r="U62" s="77" t="e">
        <f>HLOOKUP(U$4,'2020 Non-Cash Comp'!$7:$81,(3+$A62),FALSE)</f>
        <v>#N/A</v>
      </c>
      <c r="V62" s="77" t="e">
        <f>HLOOKUP(V$4,'2020 Non-Cash Comp'!$7:$81,(3+$A62),FALSE)</f>
        <v>#N/A</v>
      </c>
      <c r="W62" s="77" t="e">
        <f>HLOOKUP(W$4,'2020 Non-Cash Comp'!$7:$81,(3+$A62),FALSE)</f>
        <v>#N/A</v>
      </c>
      <c r="X62" s="77" t="e">
        <f>HLOOKUP(X$4,'2020 Non-Cash Comp'!$7:$81,(3+$A62),FALSE)</f>
        <v>#N/A</v>
      </c>
      <c r="Y62" s="77" t="e">
        <f>HLOOKUP(Y$4,'2020 Non-Cash Comp'!$7:$81,(3+$A62),FALSE)</f>
        <v>#N/A</v>
      </c>
      <c r="Z62" s="77" t="e">
        <f>HLOOKUP(Z$4,'2020 Non-Cash Comp'!$7:$81,(3+$A62),FALSE)</f>
        <v>#N/A</v>
      </c>
      <c r="AA62" s="77" t="e">
        <f>HLOOKUP(AA$4,'2020 Non-Cash Comp'!$7:$81,(3+$A62),FALSE)</f>
        <v>#N/A</v>
      </c>
      <c r="AB62" s="77" t="e">
        <f>HLOOKUP(AB$4,'2020 Non-Cash Comp'!$7:$81,(3+$A62),FALSE)</f>
        <v>#N/A</v>
      </c>
      <c r="AC62" s="77" t="e">
        <f>HLOOKUP(AC$4,'2020 Non-Cash Comp'!$7:$81,(3+$A62),FALSE)</f>
        <v>#N/A</v>
      </c>
      <c r="AD62" s="77" t="e">
        <f>HLOOKUP(AD$4,'2020 Non-Cash Comp'!$7:$81,(3+$A62),FALSE)</f>
        <v>#N/A</v>
      </c>
      <c r="AE62" s="77" t="e">
        <f>HLOOKUP(AE$4,'2020 Non-Cash Comp'!$7:$81,(3+$A62),FALSE)</f>
        <v>#N/A</v>
      </c>
      <c r="AF62" s="77" t="e">
        <f>HLOOKUP(AF$4,'2020 Non-Cash Comp'!$7:$81,(3+$A62),FALSE)</f>
        <v>#N/A</v>
      </c>
      <c r="AG62" s="77" t="e">
        <f>HLOOKUP(AG$4,'2020 Non-Cash Comp'!$7:$81,(3+$A62),FALSE)</f>
        <v>#N/A</v>
      </c>
      <c r="AJ62" s="77" t="e">
        <f>HLOOKUP(J$4,'2020 Non-Cash Comp'!$6:$81,(3+$A63),FALSE)</f>
        <v>#N/A</v>
      </c>
      <c r="AK62" s="77" t="e">
        <f>HLOOKUP(K$4,'2020 Non-Cash Comp'!$6:$81,(3+$A63),FALSE)</f>
        <v>#N/A</v>
      </c>
      <c r="AL62" s="77" t="e">
        <f>HLOOKUP(L$4,'2020 Non-Cash Comp'!$6:$81,(3+$A63),FALSE)</f>
        <v>#N/A</v>
      </c>
      <c r="AM62" s="77" t="e">
        <f>HLOOKUP(M$4,'2020 Non-Cash Comp'!$6:$81,(3+$A63),FALSE)</f>
        <v>#N/A</v>
      </c>
      <c r="AN62" s="77" t="e">
        <f>HLOOKUP(N$4,'2020 Non-Cash Comp'!$6:$81,(3+$A63),FALSE)</f>
        <v>#N/A</v>
      </c>
      <c r="AO62" s="77" t="e">
        <f>HLOOKUP(O$4,'2020 Non-Cash Comp'!$6:$81,(3+$A63),FALSE)</f>
        <v>#N/A</v>
      </c>
      <c r="AP62" s="77" t="e">
        <f>HLOOKUP(P$4,'2020 Non-Cash Comp'!$6:$81,(3+$A63),FALSE)</f>
        <v>#N/A</v>
      </c>
      <c r="AQ62" s="77" t="e">
        <f>HLOOKUP(Q$4,'2020 Non-Cash Comp'!$6:$81,(3+$A63),FALSE)</f>
        <v>#N/A</v>
      </c>
      <c r="AR62" s="77" t="e">
        <f>HLOOKUP(R$4,'2020 Non-Cash Comp'!$6:$81,(3+$A63),FALSE)</f>
        <v>#N/A</v>
      </c>
      <c r="AS62" s="77" t="e">
        <f>HLOOKUP(S$4,'2020 Non-Cash Comp'!$6:$81,(3+$A63),FALSE)</f>
        <v>#N/A</v>
      </c>
      <c r="AT62" s="77" t="e">
        <f>HLOOKUP(T$4,'2020 Non-Cash Comp'!$6:$81,(3+$A63),FALSE)</f>
        <v>#N/A</v>
      </c>
      <c r="AU62" s="77" t="e">
        <f>HLOOKUP(U$4,'2020 Non-Cash Comp'!$6:$81,(3+$A63),FALSE)</f>
        <v>#N/A</v>
      </c>
      <c r="AV62" s="77" t="e">
        <f>HLOOKUP(V$4,'2020 Non-Cash Comp'!$6:$81,(3+$A63),FALSE)</f>
        <v>#N/A</v>
      </c>
      <c r="AW62" s="77" t="e">
        <f>HLOOKUP(W$4,'2020 Non-Cash Comp'!$6:$81,(3+$A63),FALSE)</f>
        <v>#N/A</v>
      </c>
      <c r="AX62" s="77" t="e">
        <f>HLOOKUP(X$4,'2020 Non-Cash Comp'!$6:$81,(3+$A63),FALSE)</f>
        <v>#N/A</v>
      </c>
      <c r="AY62" s="77" t="e">
        <f>HLOOKUP(Y$4,'2020 Non-Cash Comp'!$6:$81,(3+$A63),FALSE)</f>
        <v>#N/A</v>
      </c>
      <c r="AZ62" s="77" t="e">
        <f>HLOOKUP(Z$4,'2020 Non-Cash Comp'!$6:$81,(3+$A63),FALSE)</f>
        <v>#N/A</v>
      </c>
      <c r="BA62" s="77" t="e">
        <f>HLOOKUP(AA$4,'2020 Non-Cash Comp'!$6:$81,(3+$A63),FALSE)</f>
        <v>#N/A</v>
      </c>
      <c r="BB62" s="77" t="e">
        <f>HLOOKUP(AB$4,'2020 Non-Cash Comp'!$6:$81,(3+$A63),FALSE)</f>
        <v>#N/A</v>
      </c>
      <c r="BC62" s="77" t="e">
        <f>HLOOKUP(AC$4,'2020 Non-Cash Comp'!$6:$81,(3+$A63),FALSE)</f>
        <v>#N/A</v>
      </c>
      <c r="BD62" s="77" t="e">
        <f>HLOOKUP(AD$4,'2020 Non-Cash Comp'!$6:$81,(3+$A63),FALSE)</f>
        <v>#N/A</v>
      </c>
      <c r="BE62" s="77" t="e">
        <f>HLOOKUP(AE$4,'2020 Non-Cash Comp'!$6:$81,(3+$A63),FALSE)</f>
        <v>#N/A</v>
      </c>
      <c r="BF62" s="77" t="e">
        <f>HLOOKUP(AF$4,'2020 Non-Cash Comp'!$6:$81,(3+$A63),FALSE)</f>
        <v>#N/A</v>
      </c>
      <c r="BG62" s="77" t="e">
        <f>HLOOKUP(AG$4,'2020 Non-Cash Comp'!$6:$81,(3+$A63),FALSE)</f>
        <v>#N/A</v>
      </c>
      <c r="BJ62" s="77" t="e">
        <f>HLOOKUP(J$4,'2020 Non-Cash Comp'!$5:$81,(3+$A64),FALSE)</f>
        <v>#N/A</v>
      </c>
      <c r="BK62" s="77" t="e">
        <f>HLOOKUP(K$4,'2020 Non-Cash Comp'!$5:$81,(3+$A64),FALSE)</f>
        <v>#N/A</v>
      </c>
      <c r="BL62" s="77" t="e">
        <f>HLOOKUP(L$4,'2020 Non-Cash Comp'!$5:$81,(3+$A64),FALSE)</f>
        <v>#N/A</v>
      </c>
      <c r="BM62" s="77" t="e">
        <f>HLOOKUP(M$4,'2020 Non-Cash Comp'!$5:$81,(3+$A64),FALSE)</f>
        <v>#N/A</v>
      </c>
      <c r="BN62" s="77" t="e">
        <f>HLOOKUP(N$4,'2020 Non-Cash Comp'!$5:$81,(3+$A64),FALSE)</f>
        <v>#N/A</v>
      </c>
      <c r="BO62" s="77" t="e">
        <f>HLOOKUP(O$4,'2020 Non-Cash Comp'!$5:$81,(3+$A64),FALSE)</f>
        <v>#N/A</v>
      </c>
      <c r="BP62" s="77" t="e">
        <f>HLOOKUP(P$4,'2020 Non-Cash Comp'!$5:$81,(3+$A64),FALSE)</f>
        <v>#N/A</v>
      </c>
      <c r="BQ62" s="77" t="e">
        <f>HLOOKUP(Q$4,'2020 Non-Cash Comp'!$5:$81,(3+$A64),FALSE)</f>
        <v>#N/A</v>
      </c>
      <c r="BR62" s="77" t="e">
        <f>HLOOKUP(R$4,'2020 Non-Cash Comp'!$5:$81,(3+$A64),FALSE)</f>
        <v>#N/A</v>
      </c>
      <c r="BS62" s="77" t="e">
        <f>HLOOKUP(S$4,'2020 Non-Cash Comp'!$5:$81,(3+$A64),FALSE)</f>
        <v>#N/A</v>
      </c>
      <c r="BT62" s="77" t="e">
        <f>HLOOKUP(T$4,'2020 Non-Cash Comp'!$5:$81,(3+$A64),FALSE)</f>
        <v>#N/A</v>
      </c>
      <c r="BU62" s="77" t="e">
        <f>HLOOKUP(U$4,'2020 Non-Cash Comp'!$5:$81,(3+$A64),FALSE)</f>
        <v>#N/A</v>
      </c>
      <c r="BV62" s="77" t="e">
        <f>HLOOKUP(V$4,'2020 Non-Cash Comp'!$5:$81,(3+$A64),FALSE)</f>
        <v>#N/A</v>
      </c>
      <c r="BW62" s="77" t="e">
        <f>HLOOKUP(W$4,'2020 Non-Cash Comp'!$5:$81,(3+$A64),FALSE)</f>
        <v>#N/A</v>
      </c>
      <c r="BX62" s="77" t="e">
        <f>HLOOKUP(X$4,'2020 Non-Cash Comp'!$5:$81,(3+$A64),FALSE)</f>
        <v>#N/A</v>
      </c>
      <c r="BY62" s="77" t="e">
        <f>HLOOKUP(Y$4,'2020 Non-Cash Comp'!$5:$81,(3+$A64),FALSE)</f>
        <v>#N/A</v>
      </c>
      <c r="BZ62" s="77" t="e">
        <f>HLOOKUP(Z$4,'2020 Non-Cash Comp'!$5:$81,(3+$A64),FALSE)</f>
        <v>#N/A</v>
      </c>
      <c r="CA62" s="77" t="e">
        <f>HLOOKUP(AA$4,'2020 Non-Cash Comp'!$5:$81,(3+$A64),FALSE)</f>
        <v>#N/A</v>
      </c>
      <c r="CB62" s="77" t="e">
        <f>HLOOKUP(AB$4,'2020 Non-Cash Comp'!$5:$81,(3+$A64),FALSE)</f>
        <v>#N/A</v>
      </c>
      <c r="CC62" s="77" t="e">
        <f>HLOOKUP(AC$4,'2020 Non-Cash Comp'!$5:$81,(3+$A64),FALSE)</f>
        <v>#N/A</v>
      </c>
      <c r="CD62" s="77" t="e">
        <f>HLOOKUP(AD$4,'2020 Non-Cash Comp'!$5:$81,(3+$A64),FALSE)</f>
        <v>#N/A</v>
      </c>
      <c r="CE62" s="77" t="e">
        <f>HLOOKUP(AE$4,'2020 Non-Cash Comp'!$5:$81,(3+$A64),FALSE)</f>
        <v>#N/A</v>
      </c>
      <c r="CF62" s="77" t="e">
        <f>HLOOKUP(AF$4,'2020 Non-Cash Comp'!$5:$81,(3+$A64),FALSE)</f>
        <v>#N/A</v>
      </c>
      <c r="CG62" s="77" t="e">
        <f>HLOOKUP(AG$4,'2020 Non-Cash Comp'!$5:$81,(3+$A64),FALSE)</f>
        <v>#N/A</v>
      </c>
    </row>
    <row r="63" spans="1:85" x14ac:dyDescent="0.25">
      <c r="A63">
        <f t="shared" si="32"/>
        <v>57</v>
      </c>
      <c r="B63" s="74" t="str">
        <f>IF('2020 Non-Cash Comp'!B66&lt;&gt;0,'2020 Non-Cash Comp'!B66,"")</f>
        <v/>
      </c>
      <c r="C63" s="91" t="e">
        <f>SUMPRODUCT(($J$1:$AG$1&lt;=Input!$A$10)*J63:AG63)</f>
        <v>#N/A</v>
      </c>
      <c r="D63" s="91" t="e">
        <f>SUMPRODUCT(($AJ$1:$BG$1&lt;=Input!$A$10)*AJ63:BG63)</f>
        <v>#N/A</v>
      </c>
      <c r="E63" s="91" t="e">
        <f>SUMPRODUCT(($BJ$1:$CG$1&lt;=Input!$A$10)*BJ63:CG63)</f>
        <v>#N/A</v>
      </c>
      <c r="F63" s="91" t="e">
        <f t="shared" si="33"/>
        <v>#N/A</v>
      </c>
      <c r="G63" s="91" t="e">
        <f t="shared" si="34"/>
        <v>#N/A</v>
      </c>
      <c r="H63" s="91" t="e">
        <f t="shared" si="35"/>
        <v>#N/A</v>
      </c>
      <c r="J63" s="77" t="e">
        <f>HLOOKUP(J$4,'2020 Non-Cash Comp'!$7:$81,(3+$A63),FALSE)</f>
        <v>#N/A</v>
      </c>
      <c r="K63" s="77" t="e">
        <f>HLOOKUP(K$4,'2020 Non-Cash Comp'!$7:$81,(3+$A63),FALSE)</f>
        <v>#N/A</v>
      </c>
      <c r="L63" s="77" t="e">
        <f>HLOOKUP(L$4,'2020 Non-Cash Comp'!$7:$81,(3+$A63),FALSE)</f>
        <v>#N/A</v>
      </c>
      <c r="M63" s="77" t="e">
        <f>HLOOKUP(M$4,'2020 Non-Cash Comp'!$7:$81,(3+$A63),FALSE)</f>
        <v>#N/A</v>
      </c>
      <c r="N63" s="77" t="e">
        <f>HLOOKUP(N$4,'2020 Non-Cash Comp'!$7:$81,(3+$A63),FALSE)</f>
        <v>#N/A</v>
      </c>
      <c r="O63" s="77" t="e">
        <f>HLOOKUP(O$4,'2020 Non-Cash Comp'!$7:$81,(3+$A63),FALSE)</f>
        <v>#N/A</v>
      </c>
      <c r="P63" s="77" t="e">
        <f>HLOOKUP(P$4,'2020 Non-Cash Comp'!$7:$81,(3+$A63),FALSE)</f>
        <v>#N/A</v>
      </c>
      <c r="Q63" s="77" t="e">
        <f>HLOOKUP(Q$4,'2020 Non-Cash Comp'!$7:$81,(3+$A63),FALSE)</f>
        <v>#N/A</v>
      </c>
      <c r="R63" s="77" t="e">
        <f>HLOOKUP(R$4,'2020 Non-Cash Comp'!$7:$81,(3+$A63),FALSE)</f>
        <v>#N/A</v>
      </c>
      <c r="S63" s="77" t="e">
        <f>HLOOKUP(S$4,'2020 Non-Cash Comp'!$7:$81,(3+$A63),FALSE)</f>
        <v>#N/A</v>
      </c>
      <c r="T63" s="77" t="e">
        <f>HLOOKUP(T$4,'2020 Non-Cash Comp'!$7:$81,(3+$A63),FALSE)</f>
        <v>#N/A</v>
      </c>
      <c r="U63" s="77" t="e">
        <f>HLOOKUP(U$4,'2020 Non-Cash Comp'!$7:$81,(3+$A63),FALSE)</f>
        <v>#N/A</v>
      </c>
      <c r="V63" s="77" t="e">
        <f>HLOOKUP(V$4,'2020 Non-Cash Comp'!$7:$81,(3+$A63),FALSE)</f>
        <v>#N/A</v>
      </c>
      <c r="W63" s="77" t="e">
        <f>HLOOKUP(W$4,'2020 Non-Cash Comp'!$7:$81,(3+$A63),FALSE)</f>
        <v>#N/A</v>
      </c>
      <c r="X63" s="77" t="e">
        <f>HLOOKUP(X$4,'2020 Non-Cash Comp'!$7:$81,(3+$A63),FALSE)</f>
        <v>#N/A</v>
      </c>
      <c r="Y63" s="77" t="e">
        <f>HLOOKUP(Y$4,'2020 Non-Cash Comp'!$7:$81,(3+$A63),FALSE)</f>
        <v>#N/A</v>
      </c>
      <c r="Z63" s="77" t="e">
        <f>HLOOKUP(Z$4,'2020 Non-Cash Comp'!$7:$81,(3+$A63),FALSE)</f>
        <v>#N/A</v>
      </c>
      <c r="AA63" s="77" t="e">
        <f>HLOOKUP(AA$4,'2020 Non-Cash Comp'!$7:$81,(3+$A63),FALSE)</f>
        <v>#N/A</v>
      </c>
      <c r="AB63" s="77" t="e">
        <f>HLOOKUP(AB$4,'2020 Non-Cash Comp'!$7:$81,(3+$A63),FALSE)</f>
        <v>#N/A</v>
      </c>
      <c r="AC63" s="77" t="e">
        <f>HLOOKUP(AC$4,'2020 Non-Cash Comp'!$7:$81,(3+$A63),FALSE)</f>
        <v>#N/A</v>
      </c>
      <c r="AD63" s="77" t="e">
        <f>HLOOKUP(AD$4,'2020 Non-Cash Comp'!$7:$81,(3+$A63),FALSE)</f>
        <v>#N/A</v>
      </c>
      <c r="AE63" s="77" t="e">
        <f>HLOOKUP(AE$4,'2020 Non-Cash Comp'!$7:$81,(3+$A63),FALSE)</f>
        <v>#N/A</v>
      </c>
      <c r="AF63" s="77" t="e">
        <f>HLOOKUP(AF$4,'2020 Non-Cash Comp'!$7:$81,(3+$A63),FALSE)</f>
        <v>#N/A</v>
      </c>
      <c r="AG63" s="77" t="e">
        <f>HLOOKUP(AG$4,'2020 Non-Cash Comp'!$7:$81,(3+$A63),FALSE)</f>
        <v>#N/A</v>
      </c>
      <c r="AJ63" s="77" t="e">
        <f>HLOOKUP(J$4,'2020 Non-Cash Comp'!$6:$81,(3+$A64),FALSE)</f>
        <v>#N/A</v>
      </c>
      <c r="AK63" s="77" t="e">
        <f>HLOOKUP(K$4,'2020 Non-Cash Comp'!$6:$81,(3+$A64),FALSE)</f>
        <v>#N/A</v>
      </c>
      <c r="AL63" s="77" t="e">
        <f>HLOOKUP(L$4,'2020 Non-Cash Comp'!$6:$81,(3+$A64),FALSE)</f>
        <v>#N/A</v>
      </c>
      <c r="AM63" s="77" t="e">
        <f>HLOOKUP(M$4,'2020 Non-Cash Comp'!$6:$81,(3+$A64),FALSE)</f>
        <v>#N/A</v>
      </c>
      <c r="AN63" s="77" t="e">
        <f>HLOOKUP(N$4,'2020 Non-Cash Comp'!$6:$81,(3+$A64),FALSE)</f>
        <v>#N/A</v>
      </c>
      <c r="AO63" s="77" t="e">
        <f>HLOOKUP(O$4,'2020 Non-Cash Comp'!$6:$81,(3+$A64),FALSE)</f>
        <v>#N/A</v>
      </c>
      <c r="AP63" s="77" t="e">
        <f>HLOOKUP(P$4,'2020 Non-Cash Comp'!$6:$81,(3+$A64),FALSE)</f>
        <v>#N/A</v>
      </c>
      <c r="AQ63" s="77" t="e">
        <f>HLOOKUP(Q$4,'2020 Non-Cash Comp'!$6:$81,(3+$A64),FALSE)</f>
        <v>#N/A</v>
      </c>
      <c r="AR63" s="77" t="e">
        <f>HLOOKUP(R$4,'2020 Non-Cash Comp'!$6:$81,(3+$A64),FALSE)</f>
        <v>#N/A</v>
      </c>
      <c r="AS63" s="77" t="e">
        <f>HLOOKUP(S$4,'2020 Non-Cash Comp'!$6:$81,(3+$A64),FALSE)</f>
        <v>#N/A</v>
      </c>
      <c r="AT63" s="77" t="e">
        <f>HLOOKUP(T$4,'2020 Non-Cash Comp'!$6:$81,(3+$A64),FALSE)</f>
        <v>#N/A</v>
      </c>
      <c r="AU63" s="77" t="e">
        <f>HLOOKUP(U$4,'2020 Non-Cash Comp'!$6:$81,(3+$A64),FALSE)</f>
        <v>#N/A</v>
      </c>
      <c r="AV63" s="77" t="e">
        <f>HLOOKUP(V$4,'2020 Non-Cash Comp'!$6:$81,(3+$A64),FALSE)</f>
        <v>#N/A</v>
      </c>
      <c r="AW63" s="77" t="e">
        <f>HLOOKUP(W$4,'2020 Non-Cash Comp'!$6:$81,(3+$A64),FALSE)</f>
        <v>#N/A</v>
      </c>
      <c r="AX63" s="77" t="e">
        <f>HLOOKUP(X$4,'2020 Non-Cash Comp'!$6:$81,(3+$A64),FALSE)</f>
        <v>#N/A</v>
      </c>
      <c r="AY63" s="77" t="e">
        <f>HLOOKUP(Y$4,'2020 Non-Cash Comp'!$6:$81,(3+$A64),FALSE)</f>
        <v>#N/A</v>
      </c>
      <c r="AZ63" s="77" t="e">
        <f>HLOOKUP(Z$4,'2020 Non-Cash Comp'!$6:$81,(3+$A64),FALSE)</f>
        <v>#N/A</v>
      </c>
      <c r="BA63" s="77" t="e">
        <f>HLOOKUP(AA$4,'2020 Non-Cash Comp'!$6:$81,(3+$A64),FALSE)</f>
        <v>#N/A</v>
      </c>
      <c r="BB63" s="77" t="e">
        <f>HLOOKUP(AB$4,'2020 Non-Cash Comp'!$6:$81,(3+$A64),FALSE)</f>
        <v>#N/A</v>
      </c>
      <c r="BC63" s="77" t="e">
        <f>HLOOKUP(AC$4,'2020 Non-Cash Comp'!$6:$81,(3+$A64),FALSE)</f>
        <v>#N/A</v>
      </c>
      <c r="BD63" s="77" t="e">
        <f>HLOOKUP(AD$4,'2020 Non-Cash Comp'!$6:$81,(3+$A64),FALSE)</f>
        <v>#N/A</v>
      </c>
      <c r="BE63" s="77" t="e">
        <f>HLOOKUP(AE$4,'2020 Non-Cash Comp'!$6:$81,(3+$A64),FALSE)</f>
        <v>#N/A</v>
      </c>
      <c r="BF63" s="77" t="e">
        <f>HLOOKUP(AF$4,'2020 Non-Cash Comp'!$6:$81,(3+$A64),FALSE)</f>
        <v>#N/A</v>
      </c>
      <c r="BG63" s="77" t="e">
        <f>HLOOKUP(AG$4,'2020 Non-Cash Comp'!$6:$81,(3+$A64),FALSE)</f>
        <v>#N/A</v>
      </c>
      <c r="BJ63" s="77" t="e">
        <f>HLOOKUP(J$4,'2020 Non-Cash Comp'!$5:$81,(3+$A65),FALSE)</f>
        <v>#N/A</v>
      </c>
      <c r="BK63" s="77" t="e">
        <f>HLOOKUP(K$4,'2020 Non-Cash Comp'!$5:$81,(3+$A65),FALSE)</f>
        <v>#N/A</v>
      </c>
      <c r="BL63" s="77" t="e">
        <f>HLOOKUP(L$4,'2020 Non-Cash Comp'!$5:$81,(3+$A65),FALSE)</f>
        <v>#N/A</v>
      </c>
      <c r="BM63" s="77" t="e">
        <f>HLOOKUP(M$4,'2020 Non-Cash Comp'!$5:$81,(3+$A65),FALSE)</f>
        <v>#N/A</v>
      </c>
      <c r="BN63" s="77" t="e">
        <f>HLOOKUP(N$4,'2020 Non-Cash Comp'!$5:$81,(3+$A65),FALSE)</f>
        <v>#N/A</v>
      </c>
      <c r="BO63" s="77" t="e">
        <f>HLOOKUP(O$4,'2020 Non-Cash Comp'!$5:$81,(3+$A65),FALSE)</f>
        <v>#N/A</v>
      </c>
      <c r="BP63" s="77" t="e">
        <f>HLOOKUP(P$4,'2020 Non-Cash Comp'!$5:$81,(3+$A65),FALSE)</f>
        <v>#N/A</v>
      </c>
      <c r="BQ63" s="77" t="e">
        <f>HLOOKUP(Q$4,'2020 Non-Cash Comp'!$5:$81,(3+$A65),FALSE)</f>
        <v>#N/A</v>
      </c>
      <c r="BR63" s="77" t="e">
        <f>HLOOKUP(R$4,'2020 Non-Cash Comp'!$5:$81,(3+$A65),FALSE)</f>
        <v>#N/A</v>
      </c>
      <c r="BS63" s="77" t="e">
        <f>HLOOKUP(S$4,'2020 Non-Cash Comp'!$5:$81,(3+$A65),FALSE)</f>
        <v>#N/A</v>
      </c>
      <c r="BT63" s="77" t="e">
        <f>HLOOKUP(T$4,'2020 Non-Cash Comp'!$5:$81,(3+$A65),FALSE)</f>
        <v>#N/A</v>
      </c>
      <c r="BU63" s="77" t="e">
        <f>HLOOKUP(U$4,'2020 Non-Cash Comp'!$5:$81,(3+$A65),FALSE)</f>
        <v>#N/A</v>
      </c>
      <c r="BV63" s="77" t="e">
        <f>HLOOKUP(V$4,'2020 Non-Cash Comp'!$5:$81,(3+$A65),FALSE)</f>
        <v>#N/A</v>
      </c>
      <c r="BW63" s="77" t="e">
        <f>HLOOKUP(W$4,'2020 Non-Cash Comp'!$5:$81,(3+$A65),FALSE)</f>
        <v>#N/A</v>
      </c>
      <c r="BX63" s="77" t="e">
        <f>HLOOKUP(X$4,'2020 Non-Cash Comp'!$5:$81,(3+$A65),FALSE)</f>
        <v>#N/A</v>
      </c>
      <c r="BY63" s="77" t="e">
        <f>HLOOKUP(Y$4,'2020 Non-Cash Comp'!$5:$81,(3+$A65),FALSE)</f>
        <v>#N/A</v>
      </c>
      <c r="BZ63" s="77" t="e">
        <f>HLOOKUP(Z$4,'2020 Non-Cash Comp'!$5:$81,(3+$A65),FALSE)</f>
        <v>#N/A</v>
      </c>
      <c r="CA63" s="77" t="e">
        <f>HLOOKUP(AA$4,'2020 Non-Cash Comp'!$5:$81,(3+$A65),FALSE)</f>
        <v>#N/A</v>
      </c>
      <c r="CB63" s="77" t="e">
        <f>HLOOKUP(AB$4,'2020 Non-Cash Comp'!$5:$81,(3+$A65),FALSE)</f>
        <v>#N/A</v>
      </c>
      <c r="CC63" s="77" t="e">
        <f>HLOOKUP(AC$4,'2020 Non-Cash Comp'!$5:$81,(3+$A65),FALSE)</f>
        <v>#N/A</v>
      </c>
      <c r="CD63" s="77" t="e">
        <f>HLOOKUP(AD$4,'2020 Non-Cash Comp'!$5:$81,(3+$A65),FALSE)</f>
        <v>#N/A</v>
      </c>
      <c r="CE63" s="77" t="e">
        <f>HLOOKUP(AE$4,'2020 Non-Cash Comp'!$5:$81,(3+$A65),FALSE)</f>
        <v>#N/A</v>
      </c>
      <c r="CF63" s="77" t="e">
        <f>HLOOKUP(AF$4,'2020 Non-Cash Comp'!$5:$81,(3+$A65),FALSE)</f>
        <v>#N/A</v>
      </c>
      <c r="CG63" s="77" t="e">
        <f>HLOOKUP(AG$4,'2020 Non-Cash Comp'!$5:$81,(3+$A65),FALSE)</f>
        <v>#N/A</v>
      </c>
    </row>
    <row r="64" spans="1:85" x14ac:dyDescent="0.25">
      <c r="A64">
        <f t="shared" si="32"/>
        <v>58</v>
      </c>
      <c r="B64" s="74" t="str">
        <f>IF('2020 Non-Cash Comp'!B67&lt;&gt;0,'2020 Non-Cash Comp'!B67,"")</f>
        <v/>
      </c>
      <c r="C64" s="91" t="e">
        <f>SUMPRODUCT(($J$1:$AG$1&lt;=Input!$A$10)*J64:AG64)</f>
        <v>#N/A</v>
      </c>
      <c r="D64" s="91" t="e">
        <f>SUMPRODUCT(($AJ$1:$BG$1&lt;=Input!$A$10)*AJ64:BG64)</f>
        <v>#N/A</v>
      </c>
      <c r="E64" s="91" t="e">
        <f>SUMPRODUCT(($BJ$1:$CG$1&lt;=Input!$A$10)*BJ64:CG64)</f>
        <v>#N/A</v>
      </c>
      <c r="F64" s="91" t="e">
        <f t="shared" si="33"/>
        <v>#N/A</v>
      </c>
      <c r="G64" s="91" t="e">
        <f t="shared" si="34"/>
        <v>#N/A</v>
      </c>
      <c r="H64" s="91" t="e">
        <f t="shared" si="35"/>
        <v>#N/A</v>
      </c>
      <c r="J64" s="77" t="e">
        <f>HLOOKUP(J$4,'2020 Non-Cash Comp'!$7:$81,(3+$A64),FALSE)</f>
        <v>#N/A</v>
      </c>
      <c r="K64" s="77" t="e">
        <f>HLOOKUP(K$4,'2020 Non-Cash Comp'!$7:$81,(3+$A64),FALSE)</f>
        <v>#N/A</v>
      </c>
      <c r="L64" s="77" t="e">
        <f>HLOOKUP(L$4,'2020 Non-Cash Comp'!$7:$81,(3+$A64),FALSE)</f>
        <v>#N/A</v>
      </c>
      <c r="M64" s="77" t="e">
        <f>HLOOKUP(M$4,'2020 Non-Cash Comp'!$7:$81,(3+$A64),FALSE)</f>
        <v>#N/A</v>
      </c>
      <c r="N64" s="77" t="e">
        <f>HLOOKUP(N$4,'2020 Non-Cash Comp'!$7:$81,(3+$A64),FALSE)</f>
        <v>#N/A</v>
      </c>
      <c r="O64" s="77" t="e">
        <f>HLOOKUP(O$4,'2020 Non-Cash Comp'!$7:$81,(3+$A64),FALSE)</f>
        <v>#N/A</v>
      </c>
      <c r="P64" s="77" t="e">
        <f>HLOOKUP(P$4,'2020 Non-Cash Comp'!$7:$81,(3+$A64),FALSE)</f>
        <v>#N/A</v>
      </c>
      <c r="Q64" s="77" t="e">
        <f>HLOOKUP(Q$4,'2020 Non-Cash Comp'!$7:$81,(3+$A64),FALSE)</f>
        <v>#N/A</v>
      </c>
      <c r="R64" s="77" t="e">
        <f>HLOOKUP(R$4,'2020 Non-Cash Comp'!$7:$81,(3+$A64),FALSE)</f>
        <v>#N/A</v>
      </c>
      <c r="S64" s="77" t="e">
        <f>HLOOKUP(S$4,'2020 Non-Cash Comp'!$7:$81,(3+$A64),FALSE)</f>
        <v>#N/A</v>
      </c>
      <c r="T64" s="77" t="e">
        <f>HLOOKUP(T$4,'2020 Non-Cash Comp'!$7:$81,(3+$A64),FALSE)</f>
        <v>#N/A</v>
      </c>
      <c r="U64" s="77" t="e">
        <f>HLOOKUP(U$4,'2020 Non-Cash Comp'!$7:$81,(3+$A64),FALSE)</f>
        <v>#N/A</v>
      </c>
      <c r="V64" s="77" t="e">
        <f>HLOOKUP(V$4,'2020 Non-Cash Comp'!$7:$81,(3+$A64),FALSE)</f>
        <v>#N/A</v>
      </c>
      <c r="W64" s="77" t="e">
        <f>HLOOKUP(W$4,'2020 Non-Cash Comp'!$7:$81,(3+$A64),FALSE)</f>
        <v>#N/A</v>
      </c>
      <c r="X64" s="77" t="e">
        <f>HLOOKUP(X$4,'2020 Non-Cash Comp'!$7:$81,(3+$A64),FALSE)</f>
        <v>#N/A</v>
      </c>
      <c r="Y64" s="77" t="e">
        <f>HLOOKUP(Y$4,'2020 Non-Cash Comp'!$7:$81,(3+$A64),FALSE)</f>
        <v>#N/A</v>
      </c>
      <c r="Z64" s="77" t="e">
        <f>HLOOKUP(Z$4,'2020 Non-Cash Comp'!$7:$81,(3+$A64),FALSE)</f>
        <v>#N/A</v>
      </c>
      <c r="AA64" s="77" t="e">
        <f>HLOOKUP(AA$4,'2020 Non-Cash Comp'!$7:$81,(3+$A64),FALSE)</f>
        <v>#N/A</v>
      </c>
      <c r="AB64" s="77" t="e">
        <f>HLOOKUP(AB$4,'2020 Non-Cash Comp'!$7:$81,(3+$A64),FALSE)</f>
        <v>#N/A</v>
      </c>
      <c r="AC64" s="77" t="e">
        <f>HLOOKUP(AC$4,'2020 Non-Cash Comp'!$7:$81,(3+$A64),FALSE)</f>
        <v>#N/A</v>
      </c>
      <c r="AD64" s="77" t="e">
        <f>HLOOKUP(AD$4,'2020 Non-Cash Comp'!$7:$81,(3+$A64),FALSE)</f>
        <v>#N/A</v>
      </c>
      <c r="AE64" s="77" t="e">
        <f>HLOOKUP(AE$4,'2020 Non-Cash Comp'!$7:$81,(3+$A64),FALSE)</f>
        <v>#N/A</v>
      </c>
      <c r="AF64" s="77" t="e">
        <f>HLOOKUP(AF$4,'2020 Non-Cash Comp'!$7:$81,(3+$A64),FALSE)</f>
        <v>#N/A</v>
      </c>
      <c r="AG64" s="77" t="e">
        <f>HLOOKUP(AG$4,'2020 Non-Cash Comp'!$7:$81,(3+$A64),FALSE)</f>
        <v>#N/A</v>
      </c>
      <c r="AJ64" s="77" t="e">
        <f>HLOOKUP(J$4,'2020 Non-Cash Comp'!$6:$81,(3+$A65),FALSE)</f>
        <v>#N/A</v>
      </c>
      <c r="AK64" s="77" t="e">
        <f>HLOOKUP(K$4,'2020 Non-Cash Comp'!$6:$81,(3+$A65),FALSE)</f>
        <v>#N/A</v>
      </c>
      <c r="AL64" s="77" t="e">
        <f>HLOOKUP(L$4,'2020 Non-Cash Comp'!$6:$81,(3+$A65),FALSE)</f>
        <v>#N/A</v>
      </c>
      <c r="AM64" s="77" t="e">
        <f>HLOOKUP(M$4,'2020 Non-Cash Comp'!$6:$81,(3+$A65),FALSE)</f>
        <v>#N/A</v>
      </c>
      <c r="AN64" s="77" t="e">
        <f>HLOOKUP(N$4,'2020 Non-Cash Comp'!$6:$81,(3+$A65),FALSE)</f>
        <v>#N/A</v>
      </c>
      <c r="AO64" s="77" t="e">
        <f>HLOOKUP(O$4,'2020 Non-Cash Comp'!$6:$81,(3+$A65),FALSE)</f>
        <v>#N/A</v>
      </c>
      <c r="AP64" s="77" t="e">
        <f>HLOOKUP(P$4,'2020 Non-Cash Comp'!$6:$81,(3+$A65),FALSE)</f>
        <v>#N/A</v>
      </c>
      <c r="AQ64" s="77" t="e">
        <f>HLOOKUP(Q$4,'2020 Non-Cash Comp'!$6:$81,(3+$A65),FALSE)</f>
        <v>#N/A</v>
      </c>
      <c r="AR64" s="77" t="e">
        <f>HLOOKUP(R$4,'2020 Non-Cash Comp'!$6:$81,(3+$A65),FALSE)</f>
        <v>#N/A</v>
      </c>
      <c r="AS64" s="77" t="e">
        <f>HLOOKUP(S$4,'2020 Non-Cash Comp'!$6:$81,(3+$A65),FALSE)</f>
        <v>#N/A</v>
      </c>
      <c r="AT64" s="77" t="e">
        <f>HLOOKUP(T$4,'2020 Non-Cash Comp'!$6:$81,(3+$A65),FALSE)</f>
        <v>#N/A</v>
      </c>
      <c r="AU64" s="77" t="e">
        <f>HLOOKUP(U$4,'2020 Non-Cash Comp'!$6:$81,(3+$A65),FALSE)</f>
        <v>#N/A</v>
      </c>
      <c r="AV64" s="77" t="e">
        <f>HLOOKUP(V$4,'2020 Non-Cash Comp'!$6:$81,(3+$A65),FALSE)</f>
        <v>#N/A</v>
      </c>
      <c r="AW64" s="77" t="e">
        <f>HLOOKUP(W$4,'2020 Non-Cash Comp'!$6:$81,(3+$A65),FALSE)</f>
        <v>#N/A</v>
      </c>
      <c r="AX64" s="77" t="e">
        <f>HLOOKUP(X$4,'2020 Non-Cash Comp'!$6:$81,(3+$A65),FALSE)</f>
        <v>#N/A</v>
      </c>
      <c r="AY64" s="77" t="e">
        <f>HLOOKUP(Y$4,'2020 Non-Cash Comp'!$6:$81,(3+$A65),FALSE)</f>
        <v>#N/A</v>
      </c>
      <c r="AZ64" s="77" t="e">
        <f>HLOOKUP(Z$4,'2020 Non-Cash Comp'!$6:$81,(3+$A65),FALSE)</f>
        <v>#N/A</v>
      </c>
      <c r="BA64" s="77" t="e">
        <f>HLOOKUP(AA$4,'2020 Non-Cash Comp'!$6:$81,(3+$A65),FALSE)</f>
        <v>#N/A</v>
      </c>
      <c r="BB64" s="77" t="e">
        <f>HLOOKUP(AB$4,'2020 Non-Cash Comp'!$6:$81,(3+$A65),FALSE)</f>
        <v>#N/A</v>
      </c>
      <c r="BC64" s="77" t="e">
        <f>HLOOKUP(AC$4,'2020 Non-Cash Comp'!$6:$81,(3+$A65),FALSE)</f>
        <v>#N/A</v>
      </c>
      <c r="BD64" s="77" t="e">
        <f>HLOOKUP(AD$4,'2020 Non-Cash Comp'!$6:$81,(3+$A65),FALSE)</f>
        <v>#N/A</v>
      </c>
      <c r="BE64" s="77" t="e">
        <f>HLOOKUP(AE$4,'2020 Non-Cash Comp'!$6:$81,(3+$A65),FALSE)</f>
        <v>#N/A</v>
      </c>
      <c r="BF64" s="77" t="e">
        <f>HLOOKUP(AF$4,'2020 Non-Cash Comp'!$6:$81,(3+$A65),FALSE)</f>
        <v>#N/A</v>
      </c>
      <c r="BG64" s="77" t="e">
        <f>HLOOKUP(AG$4,'2020 Non-Cash Comp'!$6:$81,(3+$A65),FALSE)</f>
        <v>#N/A</v>
      </c>
      <c r="BJ64" s="77" t="e">
        <f>HLOOKUP(J$4,'2020 Non-Cash Comp'!$5:$81,(3+$A66),FALSE)</f>
        <v>#N/A</v>
      </c>
      <c r="BK64" s="77" t="e">
        <f>HLOOKUP(K$4,'2020 Non-Cash Comp'!$5:$81,(3+$A66),FALSE)</f>
        <v>#N/A</v>
      </c>
      <c r="BL64" s="77" t="e">
        <f>HLOOKUP(L$4,'2020 Non-Cash Comp'!$5:$81,(3+$A66),FALSE)</f>
        <v>#N/A</v>
      </c>
      <c r="BM64" s="77" t="e">
        <f>HLOOKUP(M$4,'2020 Non-Cash Comp'!$5:$81,(3+$A66),FALSE)</f>
        <v>#N/A</v>
      </c>
      <c r="BN64" s="77" t="e">
        <f>HLOOKUP(N$4,'2020 Non-Cash Comp'!$5:$81,(3+$A66),FALSE)</f>
        <v>#N/A</v>
      </c>
      <c r="BO64" s="77" t="e">
        <f>HLOOKUP(O$4,'2020 Non-Cash Comp'!$5:$81,(3+$A66),FALSE)</f>
        <v>#N/A</v>
      </c>
      <c r="BP64" s="77" t="e">
        <f>HLOOKUP(P$4,'2020 Non-Cash Comp'!$5:$81,(3+$A66),FALSE)</f>
        <v>#N/A</v>
      </c>
      <c r="BQ64" s="77" t="e">
        <f>HLOOKUP(Q$4,'2020 Non-Cash Comp'!$5:$81,(3+$A66),FALSE)</f>
        <v>#N/A</v>
      </c>
      <c r="BR64" s="77" t="e">
        <f>HLOOKUP(R$4,'2020 Non-Cash Comp'!$5:$81,(3+$A66),FALSE)</f>
        <v>#N/A</v>
      </c>
      <c r="BS64" s="77" t="e">
        <f>HLOOKUP(S$4,'2020 Non-Cash Comp'!$5:$81,(3+$A66),FALSE)</f>
        <v>#N/A</v>
      </c>
      <c r="BT64" s="77" t="e">
        <f>HLOOKUP(T$4,'2020 Non-Cash Comp'!$5:$81,(3+$A66),FALSE)</f>
        <v>#N/A</v>
      </c>
      <c r="BU64" s="77" t="e">
        <f>HLOOKUP(U$4,'2020 Non-Cash Comp'!$5:$81,(3+$A66),FALSE)</f>
        <v>#N/A</v>
      </c>
      <c r="BV64" s="77" t="e">
        <f>HLOOKUP(V$4,'2020 Non-Cash Comp'!$5:$81,(3+$A66),FALSE)</f>
        <v>#N/A</v>
      </c>
      <c r="BW64" s="77" t="e">
        <f>HLOOKUP(W$4,'2020 Non-Cash Comp'!$5:$81,(3+$A66),FALSE)</f>
        <v>#N/A</v>
      </c>
      <c r="BX64" s="77" t="e">
        <f>HLOOKUP(X$4,'2020 Non-Cash Comp'!$5:$81,(3+$A66),FALSE)</f>
        <v>#N/A</v>
      </c>
      <c r="BY64" s="77" t="e">
        <f>HLOOKUP(Y$4,'2020 Non-Cash Comp'!$5:$81,(3+$A66),FALSE)</f>
        <v>#N/A</v>
      </c>
      <c r="BZ64" s="77" t="e">
        <f>HLOOKUP(Z$4,'2020 Non-Cash Comp'!$5:$81,(3+$A66),FALSE)</f>
        <v>#N/A</v>
      </c>
      <c r="CA64" s="77" t="e">
        <f>HLOOKUP(AA$4,'2020 Non-Cash Comp'!$5:$81,(3+$A66),FALSE)</f>
        <v>#N/A</v>
      </c>
      <c r="CB64" s="77" t="e">
        <f>HLOOKUP(AB$4,'2020 Non-Cash Comp'!$5:$81,(3+$A66),FALSE)</f>
        <v>#N/A</v>
      </c>
      <c r="CC64" s="77" t="e">
        <f>HLOOKUP(AC$4,'2020 Non-Cash Comp'!$5:$81,(3+$A66),FALSE)</f>
        <v>#N/A</v>
      </c>
      <c r="CD64" s="77" t="e">
        <f>HLOOKUP(AD$4,'2020 Non-Cash Comp'!$5:$81,(3+$A66),FALSE)</f>
        <v>#N/A</v>
      </c>
      <c r="CE64" s="77" t="e">
        <f>HLOOKUP(AE$4,'2020 Non-Cash Comp'!$5:$81,(3+$A66),FALSE)</f>
        <v>#N/A</v>
      </c>
      <c r="CF64" s="77" t="e">
        <f>HLOOKUP(AF$4,'2020 Non-Cash Comp'!$5:$81,(3+$A66),FALSE)</f>
        <v>#N/A</v>
      </c>
      <c r="CG64" s="77" t="e">
        <f>HLOOKUP(AG$4,'2020 Non-Cash Comp'!$5:$81,(3+$A66),FALSE)</f>
        <v>#N/A</v>
      </c>
    </row>
    <row r="65" spans="1:85" x14ac:dyDescent="0.25">
      <c r="A65">
        <f t="shared" si="32"/>
        <v>59</v>
      </c>
      <c r="B65" s="74" t="str">
        <f>IF('2020 Non-Cash Comp'!B68&lt;&gt;0,'2020 Non-Cash Comp'!B68,"")</f>
        <v/>
      </c>
      <c r="C65" s="91" t="e">
        <f>SUMPRODUCT(($J$1:$AG$1&lt;=Input!$A$10)*J65:AG65)</f>
        <v>#N/A</v>
      </c>
      <c r="D65" s="91" t="e">
        <f>SUMPRODUCT(($AJ$1:$BG$1&lt;=Input!$A$10)*AJ65:BG65)</f>
        <v>#N/A</v>
      </c>
      <c r="E65" s="91" t="e">
        <f>SUMPRODUCT(($BJ$1:$CG$1&lt;=Input!$A$10)*BJ65:CG65)</f>
        <v>#N/A</v>
      </c>
      <c r="F65" s="91" t="e">
        <f t="shared" ref="F65:F67" si="36">(J65+K65+L65+M65+N65+O65+P65+Q65+R65+S65+T65+U65+V65+W65+X65+Y65+Z65+AA65+AB65+AC65+AD65+AE65+AF65+AG65)</f>
        <v>#N/A</v>
      </c>
      <c r="G65" s="91" t="e">
        <f t="shared" ref="G65:G67" si="37">(AJ65+AK65+AL65+AM65+AN65+AO65+AP65+AQ65+AR65+AS65+AT65+AU65+AV65+AW65+AX65+AY65+AZ65+BA65+BB65+BC65+BD65+BE65+BF65+BG65)</f>
        <v>#N/A</v>
      </c>
      <c r="H65" s="91" t="e">
        <f t="shared" ref="H65:H67" si="38">(BJ65+BK65+BL65+BM65+BN65+BO65+BP65+BQ65+BR65+BS65+BT65+BU65+BV65+BW65+BX65+BY65+BZ65+CA65+CB65+CC65+CD65+CE65+CF65+CG65)</f>
        <v>#N/A</v>
      </c>
      <c r="J65" s="77" t="e">
        <f>HLOOKUP(J$4,'2020 Non-Cash Comp'!$7:$81,(3+$A65),FALSE)</f>
        <v>#N/A</v>
      </c>
      <c r="K65" s="77" t="e">
        <f>HLOOKUP(K$4,'2020 Non-Cash Comp'!$7:$81,(3+$A65),FALSE)</f>
        <v>#N/A</v>
      </c>
      <c r="L65" s="77" t="e">
        <f>HLOOKUP(L$4,'2020 Non-Cash Comp'!$7:$81,(3+$A65),FALSE)</f>
        <v>#N/A</v>
      </c>
      <c r="M65" s="77" t="e">
        <f>HLOOKUP(M$4,'2020 Non-Cash Comp'!$7:$81,(3+$A65),FALSE)</f>
        <v>#N/A</v>
      </c>
      <c r="N65" s="77" t="e">
        <f>HLOOKUP(N$4,'2020 Non-Cash Comp'!$7:$81,(3+$A65),FALSE)</f>
        <v>#N/A</v>
      </c>
      <c r="O65" s="77" t="e">
        <f>HLOOKUP(O$4,'2020 Non-Cash Comp'!$7:$81,(3+$A65),FALSE)</f>
        <v>#N/A</v>
      </c>
      <c r="P65" s="77" t="e">
        <f>HLOOKUP(P$4,'2020 Non-Cash Comp'!$7:$81,(3+$A65),FALSE)</f>
        <v>#N/A</v>
      </c>
      <c r="Q65" s="77" t="e">
        <f>HLOOKUP(Q$4,'2020 Non-Cash Comp'!$7:$81,(3+$A65),FALSE)</f>
        <v>#N/A</v>
      </c>
      <c r="R65" s="77" t="e">
        <f>HLOOKUP(R$4,'2020 Non-Cash Comp'!$7:$81,(3+$A65),FALSE)</f>
        <v>#N/A</v>
      </c>
      <c r="S65" s="77" t="e">
        <f>HLOOKUP(S$4,'2020 Non-Cash Comp'!$7:$81,(3+$A65),FALSE)</f>
        <v>#N/A</v>
      </c>
      <c r="T65" s="77" t="e">
        <f>HLOOKUP(T$4,'2020 Non-Cash Comp'!$7:$81,(3+$A65),FALSE)</f>
        <v>#N/A</v>
      </c>
      <c r="U65" s="77" t="e">
        <f>HLOOKUP(U$4,'2020 Non-Cash Comp'!$7:$81,(3+$A65),FALSE)</f>
        <v>#N/A</v>
      </c>
      <c r="V65" s="77" t="e">
        <f>HLOOKUP(V$4,'2020 Non-Cash Comp'!$7:$81,(3+$A65),FALSE)</f>
        <v>#N/A</v>
      </c>
      <c r="W65" s="77" t="e">
        <f>HLOOKUP(W$4,'2020 Non-Cash Comp'!$7:$81,(3+$A65),FALSE)</f>
        <v>#N/A</v>
      </c>
      <c r="X65" s="77" t="e">
        <f>HLOOKUP(X$4,'2020 Non-Cash Comp'!$7:$81,(3+$A65),FALSE)</f>
        <v>#N/A</v>
      </c>
      <c r="Y65" s="77" t="e">
        <f>HLOOKUP(Y$4,'2020 Non-Cash Comp'!$7:$81,(3+$A65),FALSE)</f>
        <v>#N/A</v>
      </c>
      <c r="Z65" s="77" t="e">
        <f>HLOOKUP(Z$4,'2020 Non-Cash Comp'!$7:$81,(3+$A65),FALSE)</f>
        <v>#N/A</v>
      </c>
      <c r="AA65" s="77" t="e">
        <f>HLOOKUP(AA$4,'2020 Non-Cash Comp'!$7:$81,(3+$A65),FALSE)</f>
        <v>#N/A</v>
      </c>
      <c r="AB65" s="77" t="e">
        <f>HLOOKUP(AB$4,'2020 Non-Cash Comp'!$7:$81,(3+$A65),FALSE)</f>
        <v>#N/A</v>
      </c>
      <c r="AC65" s="77" t="e">
        <f>HLOOKUP(AC$4,'2020 Non-Cash Comp'!$7:$81,(3+$A65),FALSE)</f>
        <v>#N/A</v>
      </c>
      <c r="AD65" s="77" t="e">
        <f>HLOOKUP(AD$4,'2020 Non-Cash Comp'!$7:$81,(3+$A65),FALSE)</f>
        <v>#N/A</v>
      </c>
      <c r="AE65" s="77" t="e">
        <f>HLOOKUP(AE$4,'2020 Non-Cash Comp'!$7:$81,(3+$A65),FALSE)</f>
        <v>#N/A</v>
      </c>
      <c r="AF65" s="77" t="e">
        <f>HLOOKUP(AF$4,'2020 Non-Cash Comp'!$7:$81,(3+$A65),FALSE)</f>
        <v>#N/A</v>
      </c>
      <c r="AG65" s="77" t="e">
        <f>HLOOKUP(AG$4,'2020 Non-Cash Comp'!$7:$81,(3+$A65),FALSE)</f>
        <v>#N/A</v>
      </c>
      <c r="AJ65" s="77" t="e">
        <f>HLOOKUP(J$4,'2020 Non-Cash Comp'!$6:$81,(3+$A66),FALSE)</f>
        <v>#N/A</v>
      </c>
      <c r="AK65" s="77" t="e">
        <f>HLOOKUP(K$4,'2020 Non-Cash Comp'!$6:$81,(3+$A66),FALSE)</f>
        <v>#N/A</v>
      </c>
      <c r="AL65" s="77" t="e">
        <f>HLOOKUP(L$4,'2020 Non-Cash Comp'!$6:$81,(3+$A66),FALSE)</f>
        <v>#N/A</v>
      </c>
      <c r="AM65" s="77" t="e">
        <f>HLOOKUP(M$4,'2020 Non-Cash Comp'!$6:$81,(3+$A66),FALSE)</f>
        <v>#N/A</v>
      </c>
      <c r="AN65" s="77" t="e">
        <f>HLOOKUP(N$4,'2020 Non-Cash Comp'!$6:$81,(3+$A66),FALSE)</f>
        <v>#N/A</v>
      </c>
      <c r="AO65" s="77" t="e">
        <f>HLOOKUP(O$4,'2020 Non-Cash Comp'!$6:$81,(3+$A66),FALSE)</f>
        <v>#N/A</v>
      </c>
      <c r="AP65" s="77" t="e">
        <f>HLOOKUP(P$4,'2020 Non-Cash Comp'!$6:$81,(3+$A66),FALSE)</f>
        <v>#N/A</v>
      </c>
      <c r="AQ65" s="77" t="e">
        <f>HLOOKUP(Q$4,'2020 Non-Cash Comp'!$6:$81,(3+$A66),FALSE)</f>
        <v>#N/A</v>
      </c>
      <c r="AR65" s="77" t="e">
        <f>HLOOKUP(R$4,'2020 Non-Cash Comp'!$6:$81,(3+$A66),FALSE)</f>
        <v>#N/A</v>
      </c>
      <c r="AS65" s="77" t="e">
        <f>HLOOKUP(S$4,'2020 Non-Cash Comp'!$6:$81,(3+$A66),FALSE)</f>
        <v>#N/A</v>
      </c>
      <c r="AT65" s="77" t="e">
        <f>HLOOKUP(T$4,'2020 Non-Cash Comp'!$6:$81,(3+$A66),FALSE)</f>
        <v>#N/A</v>
      </c>
      <c r="AU65" s="77" t="e">
        <f>HLOOKUP(U$4,'2020 Non-Cash Comp'!$6:$81,(3+$A66),FALSE)</f>
        <v>#N/A</v>
      </c>
      <c r="AV65" s="77" t="e">
        <f>HLOOKUP(V$4,'2020 Non-Cash Comp'!$6:$81,(3+$A66),FALSE)</f>
        <v>#N/A</v>
      </c>
      <c r="AW65" s="77" t="e">
        <f>HLOOKUP(W$4,'2020 Non-Cash Comp'!$6:$81,(3+$A66),FALSE)</f>
        <v>#N/A</v>
      </c>
      <c r="AX65" s="77" t="e">
        <f>HLOOKUP(X$4,'2020 Non-Cash Comp'!$6:$81,(3+$A66),FALSE)</f>
        <v>#N/A</v>
      </c>
      <c r="AY65" s="77" t="e">
        <f>HLOOKUP(Y$4,'2020 Non-Cash Comp'!$6:$81,(3+$A66),FALSE)</f>
        <v>#N/A</v>
      </c>
      <c r="AZ65" s="77" t="e">
        <f>HLOOKUP(Z$4,'2020 Non-Cash Comp'!$6:$81,(3+$A66),FALSE)</f>
        <v>#N/A</v>
      </c>
      <c r="BA65" s="77" t="e">
        <f>HLOOKUP(AA$4,'2020 Non-Cash Comp'!$6:$81,(3+$A66),FALSE)</f>
        <v>#N/A</v>
      </c>
      <c r="BB65" s="77" t="e">
        <f>HLOOKUP(AB$4,'2020 Non-Cash Comp'!$6:$81,(3+$A66),FALSE)</f>
        <v>#N/A</v>
      </c>
      <c r="BC65" s="77" t="e">
        <f>HLOOKUP(AC$4,'2020 Non-Cash Comp'!$6:$81,(3+$A66),FALSE)</f>
        <v>#N/A</v>
      </c>
      <c r="BD65" s="77" t="e">
        <f>HLOOKUP(AD$4,'2020 Non-Cash Comp'!$6:$81,(3+$A66),FALSE)</f>
        <v>#N/A</v>
      </c>
      <c r="BE65" s="77" t="e">
        <f>HLOOKUP(AE$4,'2020 Non-Cash Comp'!$6:$81,(3+$A66),FALSE)</f>
        <v>#N/A</v>
      </c>
      <c r="BF65" s="77" t="e">
        <f>HLOOKUP(AF$4,'2020 Non-Cash Comp'!$6:$81,(3+$A66),FALSE)</f>
        <v>#N/A</v>
      </c>
      <c r="BG65" s="77" t="e">
        <f>HLOOKUP(AG$4,'2020 Non-Cash Comp'!$6:$81,(3+$A66),FALSE)</f>
        <v>#N/A</v>
      </c>
      <c r="BJ65" s="77" t="e">
        <f>HLOOKUP(J$4,'2020 Non-Cash Comp'!$5:$81,(3+$A67),FALSE)</f>
        <v>#N/A</v>
      </c>
      <c r="BK65" s="77" t="e">
        <f>HLOOKUP(K$4,'2020 Non-Cash Comp'!$5:$81,(3+$A67),FALSE)</f>
        <v>#N/A</v>
      </c>
      <c r="BL65" s="77" t="e">
        <f>HLOOKUP(L$4,'2020 Non-Cash Comp'!$5:$81,(3+$A67),FALSE)</f>
        <v>#N/A</v>
      </c>
      <c r="BM65" s="77" t="e">
        <f>HLOOKUP(M$4,'2020 Non-Cash Comp'!$5:$81,(3+$A67),FALSE)</f>
        <v>#N/A</v>
      </c>
      <c r="BN65" s="77" t="e">
        <f>HLOOKUP(N$4,'2020 Non-Cash Comp'!$5:$81,(3+$A67),FALSE)</f>
        <v>#N/A</v>
      </c>
      <c r="BO65" s="77" t="e">
        <f>HLOOKUP(O$4,'2020 Non-Cash Comp'!$5:$81,(3+$A67),FALSE)</f>
        <v>#N/A</v>
      </c>
      <c r="BP65" s="77" t="e">
        <f>HLOOKUP(P$4,'2020 Non-Cash Comp'!$5:$81,(3+$A67),FALSE)</f>
        <v>#N/A</v>
      </c>
      <c r="BQ65" s="77" t="e">
        <f>HLOOKUP(Q$4,'2020 Non-Cash Comp'!$5:$81,(3+$A67),FALSE)</f>
        <v>#N/A</v>
      </c>
      <c r="BR65" s="77" t="e">
        <f>HLOOKUP(R$4,'2020 Non-Cash Comp'!$5:$81,(3+$A67),FALSE)</f>
        <v>#N/A</v>
      </c>
      <c r="BS65" s="77" t="e">
        <f>HLOOKUP(S$4,'2020 Non-Cash Comp'!$5:$81,(3+$A67),FALSE)</f>
        <v>#N/A</v>
      </c>
      <c r="BT65" s="77" t="e">
        <f>HLOOKUP(T$4,'2020 Non-Cash Comp'!$5:$81,(3+$A67),FALSE)</f>
        <v>#N/A</v>
      </c>
      <c r="BU65" s="77" t="e">
        <f>HLOOKUP(U$4,'2020 Non-Cash Comp'!$5:$81,(3+$A67),FALSE)</f>
        <v>#N/A</v>
      </c>
      <c r="BV65" s="77" t="e">
        <f>HLOOKUP(V$4,'2020 Non-Cash Comp'!$5:$81,(3+$A67),FALSE)</f>
        <v>#N/A</v>
      </c>
      <c r="BW65" s="77" t="e">
        <f>HLOOKUP(W$4,'2020 Non-Cash Comp'!$5:$81,(3+$A67),FALSE)</f>
        <v>#N/A</v>
      </c>
      <c r="BX65" s="77" t="e">
        <f>HLOOKUP(X$4,'2020 Non-Cash Comp'!$5:$81,(3+$A67),FALSE)</f>
        <v>#N/A</v>
      </c>
      <c r="BY65" s="77" t="e">
        <f>HLOOKUP(Y$4,'2020 Non-Cash Comp'!$5:$81,(3+$A67),FALSE)</f>
        <v>#N/A</v>
      </c>
      <c r="BZ65" s="77" t="e">
        <f>HLOOKUP(Z$4,'2020 Non-Cash Comp'!$5:$81,(3+$A67),FALSE)</f>
        <v>#N/A</v>
      </c>
      <c r="CA65" s="77" t="e">
        <f>HLOOKUP(AA$4,'2020 Non-Cash Comp'!$5:$81,(3+$A67),FALSE)</f>
        <v>#N/A</v>
      </c>
      <c r="CB65" s="77" t="e">
        <f>HLOOKUP(AB$4,'2020 Non-Cash Comp'!$5:$81,(3+$A67),FALSE)</f>
        <v>#N/A</v>
      </c>
      <c r="CC65" s="77" t="e">
        <f>HLOOKUP(AC$4,'2020 Non-Cash Comp'!$5:$81,(3+$A67),FALSE)</f>
        <v>#N/A</v>
      </c>
      <c r="CD65" s="77" t="e">
        <f>HLOOKUP(AD$4,'2020 Non-Cash Comp'!$5:$81,(3+$A67),FALSE)</f>
        <v>#N/A</v>
      </c>
      <c r="CE65" s="77" t="e">
        <f>HLOOKUP(AE$4,'2020 Non-Cash Comp'!$5:$81,(3+$A67),FALSE)</f>
        <v>#N/A</v>
      </c>
      <c r="CF65" s="77" t="e">
        <f>HLOOKUP(AF$4,'2020 Non-Cash Comp'!$5:$81,(3+$A67),FALSE)</f>
        <v>#N/A</v>
      </c>
      <c r="CG65" s="77" t="e">
        <f>HLOOKUP(AG$4,'2020 Non-Cash Comp'!$5:$81,(3+$A67),FALSE)</f>
        <v>#N/A</v>
      </c>
    </row>
    <row r="66" spans="1:85" x14ac:dyDescent="0.25">
      <c r="A66">
        <f t="shared" si="32"/>
        <v>60</v>
      </c>
      <c r="B66" s="74" t="str">
        <f>IF('2020 Non-Cash Comp'!B69&lt;&gt;0,'2020 Non-Cash Comp'!B69,"")</f>
        <v/>
      </c>
      <c r="C66" s="91" t="e">
        <f>SUMPRODUCT(($J$1:$AG$1&lt;=Input!$A$10)*J66:AG66)</f>
        <v>#N/A</v>
      </c>
      <c r="D66" s="91" t="e">
        <f>SUMPRODUCT(($AJ$1:$BG$1&lt;=Input!$A$10)*AJ66:BG66)</f>
        <v>#N/A</v>
      </c>
      <c r="E66" s="91" t="e">
        <f>SUMPRODUCT(($BJ$1:$CG$1&lt;=Input!$A$10)*BJ66:CG66)</f>
        <v>#N/A</v>
      </c>
      <c r="F66" s="91" t="e">
        <f t="shared" si="36"/>
        <v>#N/A</v>
      </c>
      <c r="G66" s="91" t="e">
        <f t="shared" si="37"/>
        <v>#N/A</v>
      </c>
      <c r="H66" s="91" t="e">
        <f t="shared" si="38"/>
        <v>#N/A</v>
      </c>
      <c r="J66" s="77" t="e">
        <f>HLOOKUP(J$4,'2020 Non-Cash Comp'!$7:$81,(3+$A66),FALSE)</f>
        <v>#N/A</v>
      </c>
      <c r="K66" s="77" t="e">
        <f>HLOOKUP(K$4,'2020 Non-Cash Comp'!$7:$81,(3+$A66),FALSE)</f>
        <v>#N/A</v>
      </c>
      <c r="L66" s="77" t="e">
        <f>HLOOKUP(L$4,'2020 Non-Cash Comp'!$7:$81,(3+$A66),FALSE)</f>
        <v>#N/A</v>
      </c>
      <c r="M66" s="77" t="e">
        <f>HLOOKUP(M$4,'2020 Non-Cash Comp'!$7:$81,(3+$A66),FALSE)</f>
        <v>#N/A</v>
      </c>
      <c r="N66" s="77" t="e">
        <f>HLOOKUP(N$4,'2020 Non-Cash Comp'!$7:$81,(3+$A66),FALSE)</f>
        <v>#N/A</v>
      </c>
      <c r="O66" s="77" t="e">
        <f>HLOOKUP(O$4,'2020 Non-Cash Comp'!$7:$81,(3+$A66),FALSE)</f>
        <v>#N/A</v>
      </c>
      <c r="P66" s="77" t="e">
        <f>HLOOKUP(P$4,'2020 Non-Cash Comp'!$7:$81,(3+$A66),FALSE)</f>
        <v>#N/A</v>
      </c>
      <c r="Q66" s="77" t="e">
        <f>HLOOKUP(Q$4,'2020 Non-Cash Comp'!$7:$81,(3+$A66),FALSE)</f>
        <v>#N/A</v>
      </c>
      <c r="R66" s="77" t="e">
        <f>HLOOKUP(R$4,'2020 Non-Cash Comp'!$7:$81,(3+$A66),FALSE)</f>
        <v>#N/A</v>
      </c>
      <c r="S66" s="77" t="e">
        <f>HLOOKUP(S$4,'2020 Non-Cash Comp'!$7:$81,(3+$A66),FALSE)</f>
        <v>#N/A</v>
      </c>
      <c r="T66" s="77" t="e">
        <f>HLOOKUP(T$4,'2020 Non-Cash Comp'!$7:$81,(3+$A66),FALSE)</f>
        <v>#N/A</v>
      </c>
      <c r="U66" s="77" t="e">
        <f>HLOOKUP(U$4,'2020 Non-Cash Comp'!$7:$81,(3+$A66),FALSE)</f>
        <v>#N/A</v>
      </c>
      <c r="V66" s="77" t="e">
        <f>HLOOKUP(V$4,'2020 Non-Cash Comp'!$7:$81,(3+$A66),FALSE)</f>
        <v>#N/A</v>
      </c>
      <c r="W66" s="77" t="e">
        <f>HLOOKUP(W$4,'2020 Non-Cash Comp'!$7:$81,(3+$A66),FALSE)</f>
        <v>#N/A</v>
      </c>
      <c r="X66" s="77" t="e">
        <f>HLOOKUP(X$4,'2020 Non-Cash Comp'!$7:$81,(3+$A66),FALSE)</f>
        <v>#N/A</v>
      </c>
      <c r="Y66" s="77" t="e">
        <f>HLOOKUP(Y$4,'2020 Non-Cash Comp'!$7:$81,(3+$A66),FALSE)</f>
        <v>#N/A</v>
      </c>
      <c r="Z66" s="77" t="e">
        <f>HLOOKUP(Z$4,'2020 Non-Cash Comp'!$7:$81,(3+$A66),FALSE)</f>
        <v>#N/A</v>
      </c>
      <c r="AA66" s="77" t="e">
        <f>HLOOKUP(AA$4,'2020 Non-Cash Comp'!$7:$81,(3+$A66),FALSE)</f>
        <v>#N/A</v>
      </c>
      <c r="AB66" s="77" t="e">
        <f>HLOOKUP(AB$4,'2020 Non-Cash Comp'!$7:$81,(3+$A66),FALSE)</f>
        <v>#N/A</v>
      </c>
      <c r="AC66" s="77" t="e">
        <f>HLOOKUP(AC$4,'2020 Non-Cash Comp'!$7:$81,(3+$A66),FALSE)</f>
        <v>#N/A</v>
      </c>
      <c r="AD66" s="77" t="e">
        <f>HLOOKUP(AD$4,'2020 Non-Cash Comp'!$7:$81,(3+$A66),FALSE)</f>
        <v>#N/A</v>
      </c>
      <c r="AE66" s="77" t="e">
        <f>HLOOKUP(AE$4,'2020 Non-Cash Comp'!$7:$81,(3+$A66),FALSE)</f>
        <v>#N/A</v>
      </c>
      <c r="AF66" s="77" t="e">
        <f>HLOOKUP(AF$4,'2020 Non-Cash Comp'!$7:$81,(3+$A66),FALSE)</f>
        <v>#N/A</v>
      </c>
      <c r="AG66" s="77" t="e">
        <f>HLOOKUP(AG$4,'2020 Non-Cash Comp'!$7:$81,(3+$A66),FALSE)</f>
        <v>#N/A</v>
      </c>
      <c r="AJ66" s="77" t="e">
        <f>HLOOKUP(J$4,'2020 Non-Cash Comp'!$6:$81,(3+$A67),FALSE)</f>
        <v>#N/A</v>
      </c>
      <c r="AK66" s="77" t="e">
        <f>HLOOKUP(K$4,'2020 Non-Cash Comp'!$6:$81,(3+$A67),FALSE)</f>
        <v>#N/A</v>
      </c>
      <c r="AL66" s="77" t="e">
        <f>HLOOKUP(L$4,'2020 Non-Cash Comp'!$6:$81,(3+$A67),FALSE)</f>
        <v>#N/A</v>
      </c>
      <c r="AM66" s="77" t="e">
        <f>HLOOKUP(M$4,'2020 Non-Cash Comp'!$6:$81,(3+$A67),FALSE)</f>
        <v>#N/A</v>
      </c>
      <c r="AN66" s="77" t="e">
        <f>HLOOKUP(N$4,'2020 Non-Cash Comp'!$6:$81,(3+$A67),FALSE)</f>
        <v>#N/A</v>
      </c>
      <c r="AO66" s="77" t="e">
        <f>HLOOKUP(O$4,'2020 Non-Cash Comp'!$6:$81,(3+$A67),FALSE)</f>
        <v>#N/A</v>
      </c>
      <c r="AP66" s="77" t="e">
        <f>HLOOKUP(P$4,'2020 Non-Cash Comp'!$6:$81,(3+$A67),FALSE)</f>
        <v>#N/A</v>
      </c>
      <c r="AQ66" s="77" t="e">
        <f>HLOOKUP(Q$4,'2020 Non-Cash Comp'!$6:$81,(3+$A67),FALSE)</f>
        <v>#N/A</v>
      </c>
      <c r="AR66" s="77" t="e">
        <f>HLOOKUP(R$4,'2020 Non-Cash Comp'!$6:$81,(3+$A67),FALSE)</f>
        <v>#N/A</v>
      </c>
      <c r="AS66" s="77" t="e">
        <f>HLOOKUP(S$4,'2020 Non-Cash Comp'!$6:$81,(3+$A67),FALSE)</f>
        <v>#N/A</v>
      </c>
      <c r="AT66" s="77" t="e">
        <f>HLOOKUP(T$4,'2020 Non-Cash Comp'!$6:$81,(3+$A67),FALSE)</f>
        <v>#N/A</v>
      </c>
      <c r="AU66" s="77" t="e">
        <f>HLOOKUP(U$4,'2020 Non-Cash Comp'!$6:$81,(3+$A67),FALSE)</f>
        <v>#N/A</v>
      </c>
      <c r="AV66" s="77" t="e">
        <f>HLOOKUP(V$4,'2020 Non-Cash Comp'!$6:$81,(3+$A67),FALSE)</f>
        <v>#N/A</v>
      </c>
      <c r="AW66" s="77" t="e">
        <f>HLOOKUP(W$4,'2020 Non-Cash Comp'!$6:$81,(3+$A67),FALSE)</f>
        <v>#N/A</v>
      </c>
      <c r="AX66" s="77" t="e">
        <f>HLOOKUP(X$4,'2020 Non-Cash Comp'!$6:$81,(3+$A67),FALSE)</f>
        <v>#N/A</v>
      </c>
      <c r="AY66" s="77" t="e">
        <f>HLOOKUP(Y$4,'2020 Non-Cash Comp'!$6:$81,(3+$A67),FALSE)</f>
        <v>#N/A</v>
      </c>
      <c r="AZ66" s="77" t="e">
        <f>HLOOKUP(Z$4,'2020 Non-Cash Comp'!$6:$81,(3+$A67),FALSE)</f>
        <v>#N/A</v>
      </c>
      <c r="BA66" s="77" t="e">
        <f>HLOOKUP(AA$4,'2020 Non-Cash Comp'!$6:$81,(3+$A67),FALSE)</f>
        <v>#N/A</v>
      </c>
      <c r="BB66" s="77" t="e">
        <f>HLOOKUP(AB$4,'2020 Non-Cash Comp'!$6:$81,(3+$A67),FALSE)</f>
        <v>#N/A</v>
      </c>
      <c r="BC66" s="77" t="e">
        <f>HLOOKUP(AC$4,'2020 Non-Cash Comp'!$6:$81,(3+$A67),FALSE)</f>
        <v>#N/A</v>
      </c>
      <c r="BD66" s="77" t="e">
        <f>HLOOKUP(AD$4,'2020 Non-Cash Comp'!$6:$81,(3+$A67),FALSE)</f>
        <v>#N/A</v>
      </c>
      <c r="BE66" s="77" t="e">
        <f>HLOOKUP(AE$4,'2020 Non-Cash Comp'!$6:$81,(3+$A67),FALSE)</f>
        <v>#N/A</v>
      </c>
      <c r="BF66" s="77" t="e">
        <f>HLOOKUP(AF$4,'2020 Non-Cash Comp'!$6:$81,(3+$A67),FALSE)</f>
        <v>#N/A</v>
      </c>
      <c r="BG66" s="77" t="e">
        <f>HLOOKUP(AG$4,'2020 Non-Cash Comp'!$6:$81,(3+$A67),FALSE)</f>
        <v>#N/A</v>
      </c>
      <c r="BJ66" s="77" t="e">
        <f>HLOOKUP(J$4,'2020 Non-Cash Comp'!$5:$81,(3+$A68),FALSE)</f>
        <v>#N/A</v>
      </c>
      <c r="BK66" s="77" t="e">
        <f>HLOOKUP(K$4,'2020 Non-Cash Comp'!$5:$81,(3+$A68),FALSE)</f>
        <v>#N/A</v>
      </c>
      <c r="BL66" s="77" t="e">
        <f>HLOOKUP(L$4,'2020 Non-Cash Comp'!$5:$81,(3+$A68),FALSE)</f>
        <v>#N/A</v>
      </c>
      <c r="BM66" s="77" t="e">
        <f>HLOOKUP(M$4,'2020 Non-Cash Comp'!$5:$81,(3+$A68),FALSE)</f>
        <v>#N/A</v>
      </c>
      <c r="BN66" s="77" t="e">
        <f>HLOOKUP(N$4,'2020 Non-Cash Comp'!$5:$81,(3+$A68),FALSE)</f>
        <v>#N/A</v>
      </c>
      <c r="BO66" s="77" t="e">
        <f>HLOOKUP(O$4,'2020 Non-Cash Comp'!$5:$81,(3+$A68),FALSE)</f>
        <v>#N/A</v>
      </c>
      <c r="BP66" s="77" t="e">
        <f>HLOOKUP(P$4,'2020 Non-Cash Comp'!$5:$81,(3+$A68),FALSE)</f>
        <v>#N/A</v>
      </c>
      <c r="BQ66" s="77" t="e">
        <f>HLOOKUP(Q$4,'2020 Non-Cash Comp'!$5:$81,(3+$A68),FALSE)</f>
        <v>#N/A</v>
      </c>
      <c r="BR66" s="77" t="e">
        <f>HLOOKUP(R$4,'2020 Non-Cash Comp'!$5:$81,(3+$A68),FALSE)</f>
        <v>#N/A</v>
      </c>
      <c r="BS66" s="77" t="e">
        <f>HLOOKUP(S$4,'2020 Non-Cash Comp'!$5:$81,(3+$A68),FALSE)</f>
        <v>#N/A</v>
      </c>
      <c r="BT66" s="77" t="e">
        <f>HLOOKUP(T$4,'2020 Non-Cash Comp'!$5:$81,(3+$A68),FALSE)</f>
        <v>#N/A</v>
      </c>
      <c r="BU66" s="77" t="e">
        <f>HLOOKUP(U$4,'2020 Non-Cash Comp'!$5:$81,(3+$A68),FALSE)</f>
        <v>#N/A</v>
      </c>
      <c r="BV66" s="77" t="e">
        <f>HLOOKUP(V$4,'2020 Non-Cash Comp'!$5:$81,(3+$A68),FALSE)</f>
        <v>#N/A</v>
      </c>
      <c r="BW66" s="77" t="e">
        <f>HLOOKUP(W$4,'2020 Non-Cash Comp'!$5:$81,(3+$A68),FALSE)</f>
        <v>#N/A</v>
      </c>
      <c r="BX66" s="77" t="e">
        <f>HLOOKUP(X$4,'2020 Non-Cash Comp'!$5:$81,(3+$A68),FALSE)</f>
        <v>#N/A</v>
      </c>
      <c r="BY66" s="77" t="e">
        <f>HLOOKUP(Y$4,'2020 Non-Cash Comp'!$5:$81,(3+$A68),FALSE)</f>
        <v>#N/A</v>
      </c>
      <c r="BZ66" s="77" t="e">
        <f>HLOOKUP(Z$4,'2020 Non-Cash Comp'!$5:$81,(3+$A68),FALSE)</f>
        <v>#N/A</v>
      </c>
      <c r="CA66" s="77" t="e">
        <f>HLOOKUP(AA$4,'2020 Non-Cash Comp'!$5:$81,(3+$A68),FALSE)</f>
        <v>#N/A</v>
      </c>
      <c r="CB66" s="77" t="e">
        <f>HLOOKUP(AB$4,'2020 Non-Cash Comp'!$5:$81,(3+$A68),FALSE)</f>
        <v>#N/A</v>
      </c>
      <c r="CC66" s="77" t="e">
        <f>HLOOKUP(AC$4,'2020 Non-Cash Comp'!$5:$81,(3+$A68),FALSE)</f>
        <v>#N/A</v>
      </c>
      <c r="CD66" s="77" t="e">
        <f>HLOOKUP(AD$4,'2020 Non-Cash Comp'!$5:$81,(3+$A68),FALSE)</f>
        <v>#N/A</v>
      </c>
      <c r="CE66" s="77" t="e">
        <f>HLOOKUP(AE$4,'2020 Non-Cash Comp'!$5:$81,(3+$A68),FALSE)</f>
        <v>#N/A</v>
      </c>
      <c r="CF66" s="77" t="e">
        <f>HLOOKUP(AF$4,'2020 Non-Cash Comp'!$5:$81,(3+$A68),FALSE)</f>
        <v>#N/A</v>
      </c>
      <c r="CG66" s="77" t="e">
        <f>HLOOKUP(AG$4,'2020 Non-Cash Comp'!$5:$81,(3+$A68),FALSE)</f>
        <v>#N/A</v>
      </c>
    </row>
    <row r="67" spans="1:85" x14ac:dyDescent="0.25">
      <c r="A67">
        <f t="shared" si="32"/>
        <v>61</v>
      </c>
      <c r="B67" s="74" t="str">
        <f>IF('2020 Non-Cash Comp'!B70&lt;&gt;0,'2020 Non-Cash Comp'!B70,"")</f>
        <v/>
      </c>
      <c r="C67" s="91" t="e">
        <f>SUMPRODUCT(($J$1:$AG$1&lt;=Input!$A$10)*J67:AG67)</f>
        <v>#N/A</v>
      </c>
      <c r="D67" s="91" t="e">
        <f>SUMPRODUCT(($AJ$1:$BG$1&lt;=Input!$A$10)*AJ67:BG67)</f>
        <v>#N/A</v>
      </c>
      <c r="E67" s="91" t="e">
        <f>SUMPRODUCT(($BJ$1:$CG$1&lt;=Input!$A$10)*BJ67:CG67)</f>
        <v>#N/A</v>
      </c>
      <c r="F67" s="91" t="e">
        <f t="shared" si="36"/>
        <v>#N/A</v>
      </c>
      <c r="G67" s="91" t="e">
        <f t="shared" si="37"/>
        <v>#N/A</v>
      </c>
      <c r="H67" s="91" t="e">
        <f t="shared" si="38"/>
        <v>#N/A</v>
      </c>
      <c r="J67" s="77" t="e">
        <f>HLOOKUP(J$4,'2020 Non-Cash Comp'!$7:$81,(3+$A67),FALSE)</f>
        <v>#N/A</v>
      </c>
      <c r="K67" s="77" t="e">
        <f>HLOOKUP(K$4,'2020 Non-Cash Comp'!$7:$81,(3+$A67),FALSE)</f>
        <v>#N/A</v>
      </c>
      <c r="L67" s="77" t="e">
        <f>HLOOKUP(L$4,'2020 Non-Cash Comp'!$7:$81,(3+$A67),FALSE)</f>
        <v>#N/A</v>
      </c>
      <c r="M67" s="77" t="e">
        <f>HLOOKUP(M$4,'2020 Non-Cash Comp'!$7:$81,(3+$A67),FALSE)</f>
        <v>#N/A</v>
      </c>
      <c r="N67" s="77" t="e">
        <f>HLOOKUP(N$4,'2020 Non-Cash Comp'!$7:$81,(3+$A67),FALSE)</f>
        <v>#N/A</v>
      </c>
      <c r="O67" s="77" t="e">
        <f>HLOOKUP(O$4,'2020 Non-Cash Comp'!$7:$81,(3+$A67),FALSE)</f>
        <v>#N/A</v>
      </c>
      <c r="P67" s="77" t="e">
        <f>HLOOKUP(P$4,'2020 Non-Cash Comp'!$7:$81,(3+$A67),FALSE)</f>
        <v>#N/A</v>
      </c>
      <c r="Q67" s="77" t="e">
        <f>HLOOKUP(Q$4,'2020 Non-Cash Comp'!$7:$81,(3+$A67),FALSE)</f>
        <v>#N/A</v>
      </c>
      <c r="R67" s="77" t="e">
        <f>HLOOKUP(R$4,'2020 Non-Cash Comp'!$7:$81,(3+$A67),FALSE)</f>
        <v>#N/A</v>
      </c>
      <c r="S67" s="77" t="e">
        <f>HLOOKUP(S$4,'2020 Non-Cash Comp'!$7:$81,(3+$A67),FALSE)</f>
        <v>#N/A</v>
      </c>
      <c r="T67" s="77" t="e">
        <f>HLOOKUP(T$4,'2020 Non-Cash Comp'!$7:$81,(3+$A67),FALSE)</f>
        <v>#N/A</v>
      </c>
      <c r="U67" s="77" t="e">
        <f>HLOOKUP(U$4,'2020 Non-Cash Comp'!$7:$81,(3+$A67),FALSE)</f>
        <v>#N/A</v>
      </c>
      <c r="V67" s="77" t="e">
        <f>HLOOKUP(V$4,'2020 Non-Cash Comp'!$7:$81,(3+$A67),FALSE)</f>
        <v>#N/A</v>
      </c>
      <c r="W67" s="77" t="e">
        <f>HLOOKUP(W$4,'2020 Non-Cash Comp'!$7:$81,(3+$A67),FALSE)</f>
        <v>#N/A</v>
      </c>
      <c r="X67" s="77" t="e">
        <f>HLOOKUP(X$4,'2020 Non-Cash Comp'!$7:$81,(3+$A67),FALSE)</f>
        <v>#N/A</v>
      </c>
      <c r="Y67" s="77" t="e">
        <f>HLOOKUP(Y$4,'2020 Non-Cash Comp'!$7:$81,(3+$A67),FALSE)</f>
        <v>#N/A</v>
      </c>
      <c r="Z67" s="77" t="e">
        <f>HLOOKUP(Z$4,'2020 Non-Cash Comp'!$7:$81,(3+$A67),FALSE)</f>
        <v>#N/A</v>
      </c>
      <c r="AA67" s="77" t="e">
        <f>HLOOKUP(AA$4,'2020 Non-Cash Comp'!$7:$81,(3+$A67),FALSE)</f>
        <v>#N/A</v>
      </c>
      <c r="AB67" s="77" t="e">
        <f>HLOOKUP(AB$4,'2020 Non-Cash Comp'!$7:$81,(3+$A67),FALSE)</f>
        <v>#N/A</v>
      </c>
      <c r="AC67" s="77" t="e">
        <f>HLOOKUP(AC$4,'2020 Non-Cash Comp'!$7:$81,(3+$A67),FALSE)</f>
        <v>#N/A</v>
      </c>
      <c r="AD67" s="77" t="e">
        <f>HLOOKUP(AD$4,'2020 Non-Cash Comp'!$7:$81,(3+$A67),FALSE)</f>
        <v>#N/A</v>
      </c>
      <c r="AE67" s="77" t="e">
        <f>HLOOKUP(AE$4,'2020 Non-Cash Comp'!$7:$81,(3+$A67),FALSE)</f>
        <v>#N/A</v>
      </c>
      <c r="AF67" s="77" t="e">
        <f>HLOOKUP(AF$4,'2020 Non-Cash Comp'!$7:$81,(3+$A67),FALSE)</f>
        <v>#N/A</v>
      </c>
      <c r="AG67" s="77" t="e">
        <f>HLOOKUP(AG$4,'2020 Non-Cash Comp'!$7:$81,(3+$A67),FALSE)</f>
        <v>#N/A</v>
      </c>
      <c r="AJ67" s="77" t="e">
        <f>HLOOKUP(J$4,'2020 Non-Cash Comp'!$6:$81,(3+$A68),FALSE)</f>
        <v>#N/A</v>
      </c>
      <c r="AK67" s="77" t="e">
        <f>HLOOKUP(K$4,'2020 Non-Cash Comp'!$6:$81,(3+$A68),FALSE)</f>
        <v>#N/A</v>
      </c>
      <c r="AL67" s="77" t="e">
        <f>HLOOKUP(L$4,'2020 Non-Cash Comp'!$6:$81,(3+$A68),FALSE)</f>
        <v>#N/A</v>
      </c>
      <c r="AM67" s="77" t="e">
        <f>HLOOKUP(M$4,'2020 Non-Cash Comp'!$6:$81,(3+$A68),FALSE)</f>
        <v>#N/A</v>
      </c>
      <c r="AN67" s="77" t="e">
        <f>HLOOKUP(N$4,'2020 Non-Cash Comp'!$6:$81,(3+$A68),FALSE)</f>
        <v>#N/A</v>
      </c>
      <c r="AO67" s="77" t="e">
        <f>HLOOKUP(O$4,'2020 Non-Cash Comp'!$6:$81,(3+$A68),FALSE)</f>
        <v>#N/A</v>
      </c>
      <c r="AP67" s="77" t="e">
        <f>HLOOKUP(P$4,'2020 Non-Cash Comp'!$6:$81,(3+$A68),FALSE)</f>
        <v>#N/A</v>
      </c>
      <c r="AQ67" s="77" t="e">
        <f>HLOOKUP(Q$4,'2020 Non-Cash Comp'!$6:$81,(3+$A68),FALSE)</f>
        <v>#N/A</v>
      </c>
      <c r="AR67" s="77" t="e">
        <f>HLOOKUP(R$4,'2020 Non-Cash Comp'!$6:$81,(3+$A68),FALSE)</f>
        <v>#N/A</v>
      </c>
      <c r="AS67" s="77" t="e">
        <f>HLOOKUP(S$4,'2020 Non-Cash Comp'!$6:$81,(3+$A68),FALSE)</f>
        <v>#N/A</v>
      </c>
      <c r="AT67" s="77" t="e">
        <f>HLOOKUP(T$4,'2020 Non-Cash Comp'!$6:$81,(3+$A68),FALSE)</f>
        <v>#N/A</v>
      </c>
      <c r="AU67" s="77" t="e">
        <f>HLOOKUP(U$4,'2020 Non-Cash Comp'!$6:$81,(3+$A68),FALSE)</f>
        <v>#N/A</v>
      </c>
      <c r="AV67" s="77" t="e">
        <f>HLOOKUP(V$4,'2020 Non-Cash Comp'!$6:$81,(3+$A68),FALSE)</f>
        <v>#N/A</v>
      </c>
      <c r="AW67" s="77" t="e">
        <f>HLOOKUP(W$4,'2020 Non-Cash Comp'!$6:$81,(3+$A68),FALSE)</f>
        <v>#N/A</v>
      </c>
      <c r="AX67" s="77" t="e">
        <f>HLOOKUP(X$4,'2020 Non-Cash Comp'!$6:$81,(3+$A68),FALSE)</f>
        <v>#N/A</v>
      </c>
      <c r="AY67" s="77" t="e">
        <f>HLOOKUP(Y$4,'2020 Non-Cash Comp'!$6:$81,(3+$A68),FALSE)</f>
        <v>#N/A</v>
      </c>
      <c r="AZ67" s="77" t="e">
        <f>HLOOKUP(Z$4,'2020 Non-Cash Comp'!$6:$81,(3+$A68),FALSE)</f>
        <v>#N/A</v>
      </c>
      <c r="BA67" s="77" t="e">
        <f>HLOOKUP(AA$4,'2020 Non-Cash Comp'!$6:$81,(3+$A68),FALSE)</f>
        <v>#N/A</v>
      </c>
      <c r="BB67" s="77" t="e">
        <f>HLOOKUP(AB$4,'2020 Non-Cash Comp'!$6:$81,(3+$A68),FALSE)</f>
        <v>#N/A</v>
      </c>
      <c r="BC67" s="77" t="e">
        <f>HLOOKUP(AC$4,'2020 Non-Cash Comp'!$6:$81,(3+$A68),FALSE)</f>
        <v>#N/A</v>
      </c>
      <c r="BD67" s="77" t="e">
        <f>HLOOKUP(AD$4,'2020 Non-Cash Comp'!$6:$81,(3+$A68),FALSE)</f>
        <v>#N/A</v>
      </c>
      <c r="BE67" s="77" t="e">
        <f>HLOOKUP(AE$4,'2020 Non-Cash Comp'!$6:$81,(3+$A68),FALSE)</f>
        <v>#N/A</v>
      </c>
      <c r="BF67" s="77" t="e">
        <f>HLOOKUP(AF$4,'2020 Non-Cash Comp'!$6:$81,(3+$A68),FALSE)</f>
        <v>#N/A</v>
      </c>
      <c r="BG67" s="77" t="e">
        <f>HLOOKUP(AG$4,'2020 Non-Cash Comp'!$6:$81,(3+$A68),FALSE)</f>
        <v>#N/A</v>
      </c>
      <c r="BJ67" s="77" t="e">
        <f>HLOOKUP(J$4,'2020 Non-Cash Comp'!$5:$81,(3+$A69),FALSE)</f>
        <v>#N/A</v>
      </c>
      <c r="BK67" s="77" t="e">
        <f>HLOOKUP(K$4,'2020 Non-Cash Comp'!$5:$81,(3+$A69),FALSE)</f>
        <v>#N/A</v>
      </c>
      <c r="BL67" s="77" t="e">
        <f>HLOOKUP(L$4,'2020 Non-Cash Comp'!$5:$81,(3+$A69),FALSE)</f>
        <v>#N/A</v>
      </c>
      <c r="BM67" s="77" t="e">
        <f>HLOOKUP(M$4,'2020 Non-Cash Comp'!$5:$81,(3+$A69),FALSE)</f>
        <v>#N/A</v>
      </c>
      <c r="BN67" s="77" t="e">
        <f>HLOOKUP(N$4,'2020 Non-Cash Comp'!$5:$81,(3+$A69),FALSE)</f>
        <v>#N/A</v>
      </c>
      <c r="BO67" s="77" t="e">
        <f>HLOOKUP(O$4,'2020 Non-Cash Comp'!$5:$81,(3+$A69),FALSE)</f>
        <v>#N/A</v>
      </c>
      <c r="BP67" s="77" t="e">
        <f>HLOOKUP(P$4,'2020 Non-Cash Comp'!$5:$81,(3+$A69),FALSE)</f>
        <v>#N/A</v>
      </c>
      <c r="BQ67" s="77" t="e">
        <f>HLOOKUP(Q$4,'2020 Non-Cash Comp'!$5:$81,(3+$A69),FALSE)</f>
        <v>#N/A</v>
      </c>
      <c r="BR67" s="77" t="e">
        <f>HLOOKUP(R$4,'2020 Non-Cash Comp'!$5:$81,(3+$A69),FALSE)</f>
        <v>#N/A</v>
      </c>
      <c r="BS67" s="77" t="e">
        <f>HLOOKUP(S$4,'2020 Non-Cash Comp'!$5:$81,(3+$A69),FALSE)</f>
        <v>#N/A</v>
      </c>
      <c r="BT67" s="77" t="e">
        <f>HLOOKUP(T$4,'2020 Non-Cash Comp'!$5:$81,(3+$A69),FALSE)</f>
        <v>#N/A</v>
      </c>
      <c r="BU67" s="77" t="e">
        <f>HLOOKUP(U$4,'2020 Non-Cash Comp'!$5:$81,(3+$A69),FALSE)</f>
        <v>#N/A</v>
      </c>
      <c r="BV67" s="77" t="e">
        <f>HLOOKUP(V$4,'2020 Non-Cash Comp'!$5:$81,(3+$A69),FALSE)</f>
        <v>#N/A</v>
      </c>
      <c r="BW67" s="77" t="e">
        <f>HLOOKUP(W$4,'2020 Non-Cash Comp'!$5:$81,(3+$A69),FALSE)</f>
        <v>#N/A</v>
      </c>
      <c r="BX67" s="77" t="e">
        <f>HLOOKUP(X$4,'2020 Non-Cash Comp'!$5:$81,(3+$A69),FALSE)</f>
        <v>#N/A</v>
      </c>
      <c r="BY67" s="77" t="e">
        <f>HLOOKUP(Y$4,'2020 Non-Cash Comp'!$5:$81,(3+$A69),FALSE)</f>
        <v>#N/A</v>
      </c>
      <c r="BZ67" s="77" t="e">
        <f>HLOOKUP(Z$4,'2020 Non-Cash Comp'!$5:$81,(3+$A69),FALSE)</f>
        <v>#N/A</v>
      </c>
      <c r="CA67" s="77" t="e">
        <f>HLOOKUP(AA$4,'2020 Non-Cash Comp'!$5:$81,(3+$A69),FALSE)</f>
        <v>#N/A</v>
      </c>
      <c r="CB67" s="77" t="e">
        <f>HLOOKUP(AB$4,'2020 Non-Cash Comp'!$5:$81,(3+$A69),FALSE)</f>
        <v>#N/A</v>
      </c>
      <c r="CC67" s="77" t="e">
        <f>HLOOKUP(AC$4,'2020 Non-Cash Comp'!$5:$81,(3+$A69),FALSE)</f>
        <v>#N/A</v>
      </c>
      <c r="CD67" s="77" t="e">
        <f>HLOOKUP(AD$4,'2020 Non-Cash Comp'!$5:$81,(3+$A69),FALSE)</f>
        <v>#N/A</v>
      </c>
      <c r="CE67" s="77" t="e">
        <f>HLOOKUP(AE$4,'2020 Non-Cash Comp'!$5:$81,(3+$A69),FALSE)</f>
        <v>#N/A</v>
      </c>
      <c r="CF67" s="77" t="e">
        <f>HLOOKUP(AF$4,'2020 Non-Cash Comp'!$5:$81,(3+$A69),FALSE)</f>
        <v>#N/A</v>
      </c>
      <c r="CG67" s="77" t="e">
        <f>HLOOKUP(AG$4,'2020 Non-Cash Comp'!$5:$81,(3+$A69),FALSE)</f>
        <v>#N/A</v>
      </c>
    </row>
    <row r="68" spans="1:85" x14ac:dyDescent="0.25">
      <c r="A68">
        <f t="shared" si="32"/>
        <v>62</v>
      </c>
      <c r="B68" s="74" t="str">
        <f>IF('2020 Non-Cash Comp'!B71&lt;&gt;0,'2020 Non-Cash Comp'!B71,"")</f>
        <v/>
      </c>
      <c r="C68" s="91" t="e">
        <f>SUMPRODUCT(($J$1:$AG$1&lt;=Input!$A$10)*J68:AG68)</f>
        <v>#N/A</v>
      </c>
      <c r="D68" s="91" t="e">
        <f>SUMPRODUCT(($AJ$1:$BG$1&lt;=Input!$A$10)*AJ68:BG68)</f>
        <v>#N/A</v>
      </c>
      <c r="E68" s="91" t="e">
        <f>SUMPRODUCT(($BJ$1:$CG$1&lt;=Input!$A$10)*BJ68:CG68)</f>
        <v>#N/A</v>
      </c>
      <c r="F68" s="91" t="e">
        <f t="shared" ref="F68:F77" si="39">(J68+K68+L68+M68+N68+O68+P68+Q68+R68+S68+T68+U68+V68+W68+X68+Y68+Z68+AA68+AB68+AC68+AD68+AE68+AF68+AG68)</f>
        <v>#N/A</v>
      </c>
      <c r="G68" s="91" t="e">
        <f t="shared" ref="G68:G77" si="40">(AJ68+AK68+AL68+AM68+AN68+AO68+AP68+AQ68+AR68+AS68+AT68+AU68+AV68+AW68+AX68+AY68+AZ68+BA68+BB68+BC68+BD68+BE68+BF68+BG68)</f>
        <v>#N/A</v>
      </c>
      <c r="H68" s="91" t="e">
        <f t="shared" ref="H68:H77" si="41">(BJ68+BK68+BL68+BM68+BN68+BO68+BP68+BQ68+BR68+BS68+BT68+BU68+BV68+BW68+BX68+BY68+BZ68+CA68+CB68+CC68+CD68+CE68+CF68+CG68)</f>
        <v>#N/A</v>
      </c>
      <c r="J68" s="77" t="e">
        <f>HLOOKUP(J$4,'2020 Non-Cash Comp'!$7:$81,(3+$A68),FALSE)</f>
        <v>#N/A</v>
      </c>
      <c r="K68" s="77" t="e">
        <f>HLOOKUP(K$4,'2020 Non-Cash Comp'!$7:$81,(3+$A68),FALSE)</f>
        <v>#N/A</v>
      </c>
      <c r="L68" s="77" t="e">
        <f>HLOOKUP(L$4,'2020 Non-Cash Comp'!$7:$81,(3+$A68),FALSE)</f>
        <v>#N/A</v>
      </c>
      <c r="M68" s="77" t="e">
        <f>HLOOKUP(M$4,'2020 Non-Cash Comp'!$7:$81,(3+$A68),FALSE)</f>
        <v>#N/A</v>
      </c>
      <c r="N68" s="77" t="e">
        <f>HLOOKUP(N$4,'2020 Non-Cash Comp'!$7:$81,(3+$A68),FALSE)</f>
        <v>#N/A</v>
      </c>
      <c r="O68" s="77" t="e">
        <f>HLOOKUP(O$4,'2020 Non-Cash Comp'!$7:$81,(3+$A68),FALSE)</f>
        <v>#N/A</v>
      </c>
      <c r="P68" s="77" t="e">
        <f>HLOOKUP(P$4,'2020 Non-Cash Comp'!$7:$81,(3+$A68),FALSE)</f>
        <v>#N/A</v>
      </c>
      <c r="Q68" s="77" t="e">
        <f>HLOOKUP(Q$4,'2020 Non-Cash Comp'!$7:$81,(3+$A68),FALSE)</f>
        <v>#N/A</v>
      </c>
      <c r="R68" s="77" t="e">
        <f>HLOOKUP(R$4,'2020 Non-Cash Comp'!$7:$81,(3+$A68),FALSE)</f>
        <v>#N/A</v>
      </c>
      <c r="S68" s="77" t="e">
        <f>HLOOKUP(S$4,'2020 Non-Cash Comp'!$7:$81,(3+$A68),FALSE)</f>
        <v>#N/A</v>
      </c>
      <c r="T68" s="77" t="e">
        <f>HLOOKUP(T$4,'2020 Non-Cash Comp'!$7:$81,(3+$A68),FALSE)</f>
        <v>#N/A</v>
      </c>
      <c r="U68" s="77" t="e">
        <f>HLOOKUP(U$4,'2020 Non-Cash Comp'!$7:$81,(3+$A68),FALSE)</f>
        <v>#N/A</v>
      </c>
      <c r="V68" s="77" t="e">
        <f>HLOOKUP(V$4,'2020 Non-Cash Comp'!$7:$81,(3+$A68),FALSE)</f>
        <v>#N/A</v>
      </c>
      <c r="W68" s="77" t="e">
        <f>HLOOKUP(W$4,'2020 Non-Cash Comp'!$7:$81,(3+$A68),FALSE)</f>
        <v>#N/A</v>
      </c>
      <c r="X68" s="77" t="e">
        <f>HLOOKUP(X$4,'2020 Non-Cash Comp'!$7:$81,(3+$A68),FALSE)</f>
        <v>#N/A</v>
      </c>
      <c r="Y68" s="77" t="e">
        <f>HLOOKUP(Y$4,'2020 Non-Cash Comp'!$7:$81,(3+$A68),FALSE)</f>
        <v>#N/A</v>
      </c>
      <c r="Z68" s="77" t="e">
        <f>HLOOKUP(Z$4,'2020 Non-Cash Comp'!$7:$81,(3+$A68),FALSE)</f>
        <v>#N/A</v>
      </c>
      <c r="AA68" s="77" t="e">
        <f>HLOOKUP(AA$4,'2020 Non-Cash Comp'!$7:$81,(3+$A68),FALSE)</f>
        <v>#N/A</v>
      </c>
      <c r="AB68" s="77" t="e">
        <f>HLOOKUP(AB$4,'2020 Non-Cash Comp'!$7:$81,(3+$A68),FALSE)</f>
        <v>#N/A</v>
      </c>
      <c r="AC68" s="77" t="e">
        <f>HLOOKUP(AC$4,'2020 Non-Cash Comp'!$7:$81,(3+$A68),FALSE)</f>
        <v>#N/A</v>
      </c>
      <c r="AD68" s="77" t="e">
        <f>HLOOKUP(AD$4,'2020 Non-Cash Comp'!$7:$81,(3+$A68),FALSE)</f>
        <v>#N/A</v>
      </c>
      <c r="AE68" s="77" t="e">
        <f>HLOOKUP(AE$4,'2020 Non-Cash Comp'!$7:$81,(3+$A68),FALSE)</f>
        <v>#N/A</v>
      </c>
      <c r="AF68" s="77" t="e">
        <f>HLOOKUP(AF$4,'2020 Non-Cash Comp'!$7:$81,(3+$A68),FALSE)</f>
        <v>#N/A</v>
      </c>
      <c r="AG68" s="77" t="e">
        <f>HLOOKUP(AG$4,'2020 Non-Cash Comp'!$7:$81,(3+$A68),FALSE)</f>
        <v>#N/A</v>
      </c>
      <c r="AJ68" s="77" t="e">
        <f>HLOOKUP(J$4,'2020 Non-Cash Comp'!$6:$81,(3+$A69),FALSE)</f>
        <v>#N/A</v>
      </c>
      <c r="AK68" s="77" t="e">
        <f>HLOOKUP(K$4,'2020 Non-Cash Comp'!$6:$81,(3+$A69),FALSE)</f>
        <v>#N/A</v>
      </c>
      <c r="AL68" s="77" t="e">
        <f>HLOOKUP(L$4,'2020 Non-Cash Comp'!$6:$81,(3+$A69),FALSE)</f>
        <v>#N/A</v>
      </c>
      <c r="AM68" s="77" t="e">
        <f>HLOOKUP(M$4,'2020 Non-Cash Comp'!$6:$81,(3+$A69),FALSE)</f>
        <v>#N/A</v>
      </c>
      <c r="AN68" s="77" t="e">
        <f>HLOOKUP(N$4,'2020 Non-Cash Comp'!$6:$81,(3+$A69),FALSE)</f>
        <v>#N/A</v>
      </c>
      <c r="AO68" s="77" t="e">
        <f>HLOOKUP(O$4,'2020 Non-Cash Comp'!$6:$81,(3+$A69),FALSE)</f>
        <v>#N/A</v>
      </c>
      <c r="AP68" s="77" t="e">
        <f>HLOOKUP(P$4,'2020 Non-Cash Comp'!$6:$81,(3+$A69),FALSE)</f>
        <v>#N/A</v>
      </c>
      <c r="AQ68" s="77" t="e">
        <f>HLOOKUP(Q$4,'2020 Non-Cash Comp'!$6:$81,(3+$A69),FALSE)</f>
        <v>#N/A</v>
      </c>
      <c r="AR68" s="77" t="e">
        <f>HLOOKUP(R$4,'2020 Non-Cash Comp'!$6:$81,(3+$A69),FALSE)</f>
        <v>#N/A</v>
      </c>
      <c r="AS68" s="77" t="e">
        <f>HLOOKUP(S$4,'2020 Non-Cash Comp'!$6:$81,(3+$A69),FALSE)</f>
        <v>#N/A</v>
      </c>
      <c r="AT68" s="77" t="e">
        <f>HLOOKUP(T$4,'2020 Non-Cash Comp'!$6:$81,(3+$A69),FALSE)</f>
        <v>#N/A</v>
      </c>
      <c r="AU68" s="77" t="e">
        <f>HLOOKUP(U$4,'2020 Non-Cash Comp'!$6:$81,(3+$A69),FALSE)</f>
        <v>#N/A</v>
      </c>
      <c r="AV68" s="77" t="e">
        <f>HLOOKUP(V$4,'2020 Non-Cash Comp'!$6:$81,(3+$A69),FALSE)</f>
        <v>#N/A</v>
      </c>
      <c r="AW68" s="77" t="e">
        <f>HLOOKUP(W$4,'2020 Non-Cash Comp'!$6:$81,(3+$A69),FALSE)</f>
        <v>#N/A</v>
      </c>
      <c r="AX68" s="77" t="e">
        <f>HLOOKUP(X$4,'2020 Non-Cash Comp'!$6:$81,(3+$A69),FALSE)</f>
        <v>#N/A</v>
      </c>
      <c r="AY68" s="77" t="e">
        <f>HLOOKUP(Y$4,'2020 Non-Cash Comp'!$6:$81,(3+$A69),FALSE)</f>
        <v>#N/A</v>
      </c>
      <c r="AZ68" s="77" t="e">
        <f>HLOOKUP(Z$4,'2020 Non-Cash Comp'!$6:$81,(3+$A69),FALSE)</f>
        <v>#N/A</v>
      </c>
      <c r="BA68" s="77" t="e">
        <f>HLOOKUP(AA$4,'2020 Non-Cash Comp'!$6:$81,(3+$A69),FALSE)</f>
        <v>#N/A</v>
      </c>
      <c r="BB68" s="77" t="e">
        <f>HLOOKUP(AB$4,'2020 Non-Cash Comp'!$6:$81,(3+$A69),FALSE)</f>
        <v>#N/A</v>
      </c>
      <c r="BC68" s="77" t="e">
        <f>HLOOKUP(AC$4,'2020 Non-Cash Comp'!$6:$81,(3+$A69),FALSE)</f>
        <v>#N/A</v>
      </c>
      <c r="BD68" s="77" t="e">
        <f>HLOOKUP(AD$4,'2020 Non-Cash Comp'!$6:$81,(3+$A69),FALSE)</f>
        <v>#N/A</v>
      </c>
      <c r="BE68" s="77" t="e">
        <f>HLOOKUP(AE$4,'2020 Non-Cash Comp'!$6:$81,(3+$A69),FALSE)</f>
        <v>#N/A</v>
      </c>
      <c r="BF68" s="77" t="e">
        <f>HLOOKUP(AF$4,'2020 Non-Cash Comp'!$6:$81,(3+$A69),FALSE)</f>
        <v>#N/A</v>
      </c>
      <c r="BG68" s="77" t="e">
        <f>HLOOKUP(AG$4,'2020 Non-Cash Comp'!$6:$81,(3+$A69),FALSE)</f>
        <v>#N/A</v>
      </c>
      <c r="BJ68" s="77" t="e">
        <f>HLOOKUP(J$4,'2020 Non-Cash Comp'!$5:$81,(3+$A70),FALSE)</f>
        <v>#N/A</v>
      </c>
      <c r="BK68" s="77" t="e">
        <f>HLOOKUP(K$4,'2020 Non-Cash Comp'!$5:$81,(3+$A70),FALSE)</f>
        <v>#N/A</v>
      </c>
      <c r="BL68" s="77" t="e">
        <f>HLOOKUP(L$4,'2020 Non-Cash Comp'!$5:$81,(3+$A70),FALSE)</f>
        <v>#N/A</v>
      </c>
      <c r="BM68" s="77" t="e">
        <f>HLOOKUP(M$4,'2020 Non-Cash Comp'!$5:$81,(3+$A70),FALSE)</f>
        <v>#N/A</v>
      </c>
      <c r="BN68" s="77" t="e">
        <f>HLOOKUP(N$4,'2020 Non-Cash Comp'!$5:$81,(3+$A70),FALSE)</f>
        <v>#N/A</v>
      </c>
      <c r="BO68" s="77" t="e">
        <f>HLOOKUP(O$4,'2020 Non-Cash Comp'!$5:$81,(3+$A70),FALSE)</f>
        <v>#N/A</v>
      </c>
      <c r="BP68" s="77" t="e">
        <f>HLOOKUP(P$4,'2020 Non-Cash Comp'!$5:$81,(3+$A70),FALSE)</f>
        <v>#N/A</v>
      </c>
      <c r="BQ68" s="77" t="e">
        <f>HLOOKUP(Q$4,'2020 Non-Cash Comp'!$5:$81,(3+$A70),FALSE)</f>
        <v>#N/A</v>
      </c>
      <c r="BR68" s="77" t="e">
        <f>HLOOKUP(R$4,'2020 Non-Cash Comp'!$5:$81,(3+$A70),FALSE)</f>
        <v>#N/A</v>
      </c>
      <c r="BS68" s="77" t="e">
        <f>HLOOKUP(S$4,'2020 Non-Cash Comp'!$5:$81,(3+$A70),FALSE)</f>
        <v>#N/A</v>
      </c>
      <c r="BT68" s="77" t="e">
        <f>HLOOKUP(T$4,'2020 Non-Cash Comp'!$5:$81,(3+$A70),FALSE)</f>
        <v>#N/A</v>
      </c>
      <c r="BU68" s="77" t="e">
        <f>HLOOKUP(U$4,'2020 Non-Cash Comp'!$5:$81,(3+$A70),FALSE)</f>
        <v>#N/A</v>
      </c>
      <c r="BV68" s="77" t="e">
        <f>HLOOKUP(V$4,'2020 Non-Cash Comp'!$5:$81,(3+$A70),FALSE)</f>
        <v>#N/A</v>
      </c>
      <c r="BW68" s="77" t="e">
        <f>HLOOKUP(W$4,'2020 Non-Cash Comp'!$5:$81,(3+$A70),FALSE)</f>
        <v>#N/A</v>
      </c>
      <c r="BX68" s="77" t="e">
        <f>HLOOKUP(X$4,'2020 Non-Cash Comp'!$5:$81,(3+$A70),FALSE)</f>
        <v>#N/A</v>
      </c>
      <c r="BY68" s="77" t="e">
        <f>HLOOKUP(Y$4,'2020 Non-Cash Comp'!$5:$81,(3+$A70),FALSE)</f>
        <v>#N/A</v>
      </c>
      <c r="BZ68" s="77" t="e">
        <f>HLOOKUP(Z$4,'2020 Non-Cash Comp'!$5:$81,(3+$A70),FALSE)</f>
        <v>#N/A</v>
      </c>
      <c r="CA68" s="77" t="e">
        <f>HLOOKUP(AA$4,'2020 Non-Cash Comp'!$5:$81,(3+$A70),FALSE)</f>
        <v>#N/A</v>
      </c>
      <c r="CB68" s="77" t="e">
        <f>HLOOKUP(AB$4,'2020 Non-Cash Comp'!$5:$81,(3+$A70),FALSE)</f>
        <v>#N/A</v>
      </c>
      <c r="CC68" s="77" t="e">
        <f>HLOOKUP(AC$4,'2020 Non-Cash Comp'!$5:$81,(3+$A70),FALSE)</f>
        <v>#N/A</v>
      </c>
      <c r="CD68" s="77" t="e">
        <f>HLOOKUP(AD$4,'2020 Non-Cash Comp'!$5:$81,(3+$A70),FALSE)</f>
        <v>#N/A</v>
      </c>
      <c r="CE68" s="77" t="e">
        <f>HLOOKUP(AE$4,'2020 Non-Cash Comp'!$5:$81,(3+$A70),FALSE)</f>
        <v>#N/A</v>
      </c>
      <c r="CF68" s="77" t="e">
        <f>HLOOKUP(AF$4,'2020 Non-Cash Comp'!$5:$81,(3+$A70),FALSE)</f>
        <v>#N/A</v>
      </c>
      <c r="CG68" s="77" t="e">
        <f>HLOOKUP(AG$4,'2020 Non-Cash Comp'!$5:$81,(3+$A70),FALSE)</f>
        <v>#N/A</v>
      </c>
    </row>
    <row r="69" spans="1:85" x14ac:dyDescent="0.25">
      <c r="A69">
        <f t="shared" si="32"/>
        <v>63</v>
      </c>
      <c r="B69" s="74" t="str">
        <f>IF('2020 Non-Cash Comp'!B72&lt;&gt;0,'2020 Non-Cash Comp'!B72,"")</f>
        <v/>
      </c>
      <c r="C69" s="91" t="e">
        <f>SUMPRODUCT(($J$1:$AG$1&lt;=Input!$A$10)*J69:AG69)</f>
        <v>#N/A</v>
      </c>
      <c r="D69" s="91" t="e">
        <f>SUMPRODUCT(($AJ$1:$BG$1&lt;=Input!$A$10)*AJ69:BG69)</f>
        <v>#N/A</v>
      </c>
      <c r="E69" s="91" t="e">
        <f>SUMPRODUCT(($BJ$1:$CG$1&lt;=Input!$A$10)*BJ69:CG69)</f>
        <v>#N/A</v>
      </c>
      <c r="F69" s="91" t="e">
        <f t="shared" si="39"/>
        <v>#N/A</v>
      </c>
      <c r="G69" s="91" t="e">
        <f t="shared" si="40"/>
        <v>#N/A</v>
      </c>
      <c r="H69" s="91" t="e">
        <f t="shared" si="41"/>
        <v>#N/A</v>
      </c>
      <c r="J69" s="77" t="e">
        <f>HLOOKUP(J$4,'2020 Non-Cash Comp'!$7:$81,(3+$A69),FALSE)</f>
        <v>#N/A</v>
      </c>
      <c r="K69" s="77" t="e">
        <f>HLOOKUP(K$4,'2020 Non-Cash Comp'!$7:$81,(3+$A69),FALSE)</f>
        <v>#N/A</v>
      </c>
      <c r="L69" s="77" t="e">
        <f>HLOOKUP(L$4,'2020 Non-Cash Comp'!$7:$81,(3+$A69),FALSE)</f>
        <v>#N/A</v>
      </c>
      <c r="M69" s="77" t="e">
        <f>HLOOKUP(M$4,'2020 Non-Cash Comp'!$7:$81,(3+$A69),FALSE)</f>
        <v>#N/A</v>
      </c>
      <c r="N69" s="77" t="e">
        <f>HLOOKUP(N$4,'2020 Non-Cash Comp'!$7:$81,(3+$A69),FALSE)</f>
        <v>#N/A</v>
      </c>
      <c r="O69" s="77" t="e">
        <f>HLOOKUP(O$4,'2020 Non-Cash Comp'!$7:$81,(3+$A69),FALSE)</f>
        <v>#N/A</v>
      </c>
      <c r="P69" s="77" t="e">
        <f>HLOOKUP(P$4,'2020 Non-Cash Comp'!$7:$81,(3+$A69),FALSE)</f>
        <v>#N/A</v>
      </c>
      <c r="Q69" s="77" t="e">
        <f>HLOOKUP(Q$4,'2020 Non-Cash Comp'!$7:$81,(3+$A69),FALSE)</f>
        <v>#N/A</v>
      </c>
      <c r="R69" s="77" t="e">
        <f>HLOOKUP(R$4,'2020 Non-Cash Comp'!$7:$81,(3+$A69),FALSE)</f>
        <v>#N/A</v>
      </c>
      <c r="S69" s="77" t="e">
        <f>HLOOKUP(S$4,'2020 Non-Cash Comp'!$7:$81,(3+$A69),FALSE)</f>
        <v>#N/A</v>
      </c>
      <c r="T69" s="77" t="e">
        <f>HLOOKUP(T$4,'2020 Non-Cash Comp'!$7:$81,(3+$A69),FALSE)</f>
        <v>#N/A</v>
      </c>
      <c r="U69" s="77" t="e">
        <f>HLOOKUP(U$4,'2020 Non-Cash Comp'!$7:$81,(3+$A69),FALSE)</f>
        <v>#N/A</v>
      </c>
      <c r="V69" s="77" t="e">
        <f>HLOOKUP(V$4,'2020 Non-Cash Comp'!$7:$81,(3+$A69),FALSE)</f>
        <v>#N/A</v>
      </c>
      <c r="W69" s="77" t="e">
        <f>HLOOKUP(W$4,'2020 Non-Cash Comp'!$7:$81,(3+$A69),FALSE)</f>
        <v>#N/A</v>
      </c>
      <c r="X69" s="77" t="e">
        <f>HLOOKUP(X$4,'2020 Non-Cash Comp'!$7:$81,(3+$A69),FALSE)</f>
        <v>#N/A</v>
      </c>
      <c r="Y69" s="77" t="e">
        <f>HLOOKUP(Y$4,'2020 Non-Cash Comp'!$7:$81,(3+$A69),FALSE)</f>
        <v>#N/A</v>
      </c>
      <c r="Z69" s="77" t="e">
        <f>HLOOKUP(Z$4,'2020 Non-Cash Comp'!$7:$81,(3+$A69),FALSE)</f>
        <v>#N/A</v>
      </c>
      <c r="AA69" s="77" t="e">
        <f>HLOOKUP(AA$4,'2020 Non-Cash Comp'!$7:$81,(3+$A69),FALSE)</f>
        <v>#N/A</v>
      </c>
      <c r="AB69" s="77" t="e">
        <f>HLOOKUP(AB$4,'2020 Non-Cash Comp'!$7:$81,(3+$A69),FALSE)</f>
        <v>#N/A</v>
      </c>
      <c r="AC69" s="77" t="e">
        <f>HLOOKUP(AC$4,'2020 Non-Cash Comp'!$7:$81,(3+$A69),FALSE)</f>
        <v>#N/A</v>
      </c>
      <c r="AD69" s="77" t="e">
        <f>HLOOKUP(AD$4,'2020 Non-Cash Comp'!$7:$81,(3+$A69),FALSE)</f>
        <v>#N/A</v>
      </c>
      <c r="AE69" s="77" t="e">
        <f>HLOOKUP(AE$4,'2020 Non-Cash Comp'!$7:$81,(3+$A69),FALSE)</f>
        <v>#N/A</v>
      </c>
      <c r="AF69" s="77" t="e">
        <f>HLOOKUP(AF$4,'2020 Non-Cash Comp'!$7:$81,(3+$A69),FALSE)</f>
        <v>#N/A</v>
      </c>
      <c r="AG69" s="77" t="e">
        <f>HLOOKUP(AG$4,'2020 Non-Cash Comp'!$7:$81,(3+$A69),FALSE)</f>
        <v>#N/A</v>
      </c>
      <c r="AJ69" s="77" t="e">
        <f>HLOOKUP(J$4,'2020 Non-Cash Comp'!$6:$81,(3+$A70),FALSE)</f>
        <v>#N/A</v>
      </c>
      <c r="AK69" s="77" t="e">
        <f>HLOOKUP(K$4,'2020 Non-Cash Comp'!$6:$81,(3+$A70),FALSE)</f>
        <v>#N/A</v>
      </c>
      <c r="AL69" s="77" t="e">
        <f>HLOOKUP(L$4,'2020 Non-Cash Comp'!$6:$81,(3+$A70),FALSE)</f>
        <v>#N/A</v>
      </c>
      <c r="AM69" s="77" t="e">
        <f>HLOOKUP(M$4,'2020 Non-Cash Comp'!$6:$81,(3+$A70),FALSE)</f>
        <v>#N/A</v>
      </c>
      <c r="AN69" s="77" t="e">
        <f>HLOOKUP(N$4,'2020 Non-Cash Comp'!$6:$81,(3+$A70),FALSE)</f>
        <v>#N/A</v>
      </c>
      <c r="AO69" s="77" t="e">
        <f>HLOOKUP(O$4,'2020 Non-Cash Comp'!$6:$81,(3+$A70),FALSE)</f>
        <v>#N/A</v>
      </c>
      <c r="AP69" s="77" t="e">
        <f>HLOOKUP(P$4,'2020 Non-Cash Comp'!$6:$81,(3+$A70),FALSE)</f>
        <v>#N/A</v>
      </c>
      <c r="AQ69" s="77" t="e">
        <f>HLOOKUP(Q$4,'2020 Non-Cash Comp'!$6:$81,(3+$A70),FALSE)</f>
        <v>#N/A</v>
      </c>
      <c r="AR69" s="77" t="e">
        <f>HLOOKUP(R$4,'2020 Non-Cash Comp'!$6:$81,(3+$A70),FALSE)</f>
        <v>#N/A</v>
      </c>
      <c r="AS69" s="77" t="e">
        <f>HLOOKUP(S$4,'2020 Non-Cash Comp'!$6:$81,(3+$A70),FALSE)</f>
        <v>#N/A</v>
      </c>
      <c r="AT69" s="77" t="e">
        <f>HLOOKUP(T$4,'2020 Non-Cash Comp'!$6:$81,(3+$A70),FALSE)</f>
        <v>#N/A</v>
      </c>
      <c r="AU69" s="77" t="e">
        <f>HLOOKUP(U$4,'2020 Non-Cash Comp'!$6:$81,(3+$A70),FALSE)</f>
        <v>#N/A</v>
      </c>
      <c r="AV69" s="77" t="e">
        <f>HLOOKUP(V$4,'2020 Non-Cash Comp'!$6:$81,(3+$A70),FALSE)</f>
        <v>#N/A</v>
      </c>
      <c r="AW69" s="77" t="e">
        <f>HLOOKUP(W$4,'2020 Non-Cash Comp'!$6:$81,(3+$A70),FALSE)</f>
        <v>#N/A</v>
      </c>
      <c r="AX69" s="77" t="e">
        <f>HLOOKUP(X$4,'2020 Non-Cash Comp'!$6:$81,(3+$A70),FALSE)</f>
        <v>#N/A</v>
      </c>
      <c r="AY69" s="77" t="e">
        <f>HLOOKUP(Y$4,'2020 Non-Cash Comp'!$6:$81,(3+$A70),FALSE)</f>
        <v>#N/A</v>
      </c>
      <c r="AZ69" s="77" t="e">
        <f>HLOOKUP(Z$4,'2020 Non-Cash Comp'!$6:$81,(3+$A70),FALSE)</f>
        <v>#N/A</v>
      </c>
      <c r="BA69" s="77" t="e">
        <f>HLOOKUP(AA$4,'2020 Non-Cash Comp'!$6:$81,(3+$A70),FALSE)</f>
        <v>#N/A</v>
      </c>
      <c r="BB69" s="77" t="e">
        <f>HLOOKUP(AB$4,'2020 Non-Cash Comp'!$6:$81,(3+$A70),FALSE)</f>
        <v>#N/A</v>
      </c>
      <c r="BC69" s="77" t="e">
        <f>HLOOKUP(AC$4,'2020 Non-Cash Comp'!$6:$81,(3+$A70),FALSE)</f>
        <v>#N/A</v>
      </c>
      <c r="BD69" s="77" t="e">
        <f>HLOOKUP(AD$4,'2020 Non-Cash Comp'!$6:$81,(3+$A70),FALSE)</f>
        <v>#N/A</v>
      </c>
      <c r="BE69" s="77" t="e">
        <f>HLOOKUP(AE$4,'2020 Non-Cash Comp'!$6:$81,(3+$A70),FALSE)</f>
        <v>#N/A</v>
      </c>
      <c r="BF69" s="77" t="e">
        <f>HLOOKUP(AF$4,'2020 Non-Cash Comp'!$6:$81,(3+$A70),FALSE)</f>
        <v>#N/A</v>
      </c>
      <c r="BG69" s="77" t="e">
        <f>HLOOKUP(AG$4,'2020 Non-Cash Comp'!$6:$81,(3+$A70),FALSE)</f>
        <v>#N/A</v>
      </c>
      <c r="BJ69" s="77" t="e">
        <f>HLOOKUP(J$4,'2020 Non-Cash Comp'!$5:$81,(3+$A71),FALSE)</f>
        <v>#N/A</v>
      </c>
      <c r="BK69" s="77" t="e">
        <f>HLOOKUP(K$4,'2020 Non-Cash Comp'!$5:$81,(3+$A71),FALSE)</f>
        <v>#N/A</v>
      </c>
      <c r="BL69" s="77" t="e">
        <f>HLOOKUP(L$4,'2020 Non-Cash Comp'!$5:$81,(3+$A71),FALSE)</f>
        <v>#N/A</v>
      </c>
      <c r="BM69" s="77" t="e">
        <f>HLOOKUP(M$4,'2020 Non-Cash Comp'!$5:$81,(3+$A71),FALSE)</f>
        <v>#N/A</v>
      </c>
      <c r="BN69" s="77" t="e">
        <f>HLOOKUP(N$4,'2020 Non-Cash Comp'!$5:$81,(3+$A71),FALSE)</f>
        <v>#N/A</v>
      </c>
      <c r="BO69" s="77" t="e">
        <f>HLOOKUP(O$4,'2020 Non-Cash Comp'!$5:$81,(3+$A71),FALSE)</f>
        <v>#N/A</v>
      </c>
      <c r="BP69" s="77" t="e">
        <f>HLOOKUP(P$4,'2020 Non-Cash Comp'!$5:$81,(3+$A71),FALSE)</f>
        <v>#N/A</v>
      </c>
      <c r="BQ69" s="77" t="e">
        <f>HLOOKUP(Q$4,'2020 Non-Cash Comp'!$5:$81,(3+$A71),FALSE)</f>
        <v>#N/A</v>
      </c>
      <c r="BR69" s="77" t="e">
        <f>HLOOKUP(R$4,'2020 Non-Cash Comp'!$5:$81,(3+$A71),FALSE)</f>
        <v>#N/A</v>
      </c>
      <c r="BS69" s="77" t="e">
        <f>HLOOKUP(S$4,'2020 Non-Cash Comp'!$5:$81,(3+$A71),FALSE)</f>
        <v>#N/A</v>
      </c>
      <c r="BT69" s="77" t="e">
        <f>HLOOKUP(T$4,'2020 Non-Cash Comp'!$5:$81,(3+$A71),FALSE)</f>
        <v>#N/A</v>
      </c>
      <c r="BU69" s="77" t="e">
        <f>HLOOKUP(U$4,'2020 Non-Cash Comp'!$5:$81,(3+$A71),FALSE)</f>
        <v>#N/A</v>
      </c>
      <c r="BV69" s="77" t="e">
        <f>HLOOKUP(V$4,'2020 Non-Cash Comp'!$5:$81,(3+$A71),FALSE)</f>
        <v>#N/A</v>
      </c>
      <c r="BW69" s="77" t="e">
        <f>HLOOKUP(W$4,'2020 Non-Cash Comp'!$5:$81,(3+$A71),FALSE)</f>
        <v>#N/A</v>
      </c>
      <c r="BX69" s="77" t="e">
        <f>HLOOKUP(X$4,'2020 Non-Cash Comp'!$5:$81,(3+$A71),FALSE)</f>
        <v>#N/A</v>
      </c>
      <c r="BY69" s="77" t="e">
        <f>HLOOKUP(Y$4,'2020 Non-Cash Comp'!$5:$81,(3+$A71),FALSE)</f>
        <v>#N/A</v>
      </c>
      <c r="BZ69" s="77" t="e">
        <f>HLOOKUP(Z$4,'2020 Non-Cash Comp'!$5:$81,(3+$A71),FALSE)</f>
        <v>#N/A</v>
      </c>
      <c r="CA69" s="77" t="e">
        <f>HLOOKUP(AA$4,'2020 Non-Cash Comp'!$5:$81,(3+$A71),FALSE)</f>
        <v>#N/A</v>
      </c>
      <c r="CB69" s="77" t="e">
        <f>HLOOKUP(AB$4,'2020 Non-Cash Comp'!$5:$81,(3+$A71),FALSE)</f>
        <v>#N/A</v>
      </c>
      <c r="CC69" s="77" t="e">
        <f>HLOOKUP(AC$4,'2020 Non-Cash Comp'!$5:$81,(3+$A71),FALSE)</f>
        <v>#N/A</v>
      </c>
      <c r="CD69" s="77" t="e">
        <f>HLOOKUP(AD$4,'2020 Non-Cash Comp'!$5:$81,(3+$A71),FALSE)</f>
        <v>#N/A</v>
      </c>
      <c r="CE69" s="77" t="e">
        <f>HLOOKUP(AE$4,'2020 Non-Cash Comp'!$5:$81,(3+$A71),FALSE)</f>
        <v>#N/A</v>
      </c>
      <c r="CF69" s="77" t="e">
        <f>HLOOKUP(AF$4,'2020 Non-Cash Comp'!$5:$81,(3+$A71),FALSE)</f>
        <v>#N/A</v>
      </c>
      <c r="CG69" s="77" t="e">
        <f>HLOOKUP(AG$4,'2020 Non-Cash Comp'!$5:$81,(3+$A71),FALSE)</f>
        <v>#N/A</v>
      </c>
    </row>
    <row r="70" spans="1:85" x14ac:dyDescent="0.25">
      <c r="A70">
        <f t="shared" si="32"/>
        <v>64</v>
      </c>
      <c r="B70" s="74" t="str">
        <f>IF('2020 Non-Cash Comp'!B73&lt;&gt;0,'2020 Non-Cash Comp'!B73,"")</f>
        <v/>
      </c>
      <c r="C70" s="91" t="e">
        <f>SUMPRODUCT(($J$1:$AG$1&lt;=Input!$A$10)*J70:AG70)</f>
        <v>#N/A</v>
      </c>
      <c r="D70" s="91" t="e">
        <f>SUMPRODUCT(($AJ$1:$BG$1&lt;=Input!$A$10)*AJ70:BG70)</f>
        <v>#N/A</v>
      </c>
      <c r="E70" s="91" t="e">
        <f>SUMPRODUCT(($BJ$1:$CG$1&lt;=Input!$A$10)*BJ70:CG70)</f>
        <v>#N/A</v>
      </c>
      <c r="F70" s="91" t="e">
        <f t="shared" si="39"/>
        <v>#N/A</v>
      </c>
      <c r="G70" s="91" t="e">
        <f t="shared" si="40"/>
        <v>#N/A</v>
      </c>
      <c r="H70" s="91" t="e">
        <f t="shared" si="41"/>
        <v>#N/A</v>
      </c>
      <c r="J70" s="77" t="e">
        <f>HLOOKUP(J$4,'2020 Non-Cash Comp'!$7:$81,(3+$A70),FALSE)</f>
        <v>#N/A</v>
      </c>
      <c r="K70" s="77" t="e">
        <f>HLOOKUP(K$4,'2020 Non-Cash Comp'!$7:$81,(3+$A70),FALSE)</f>
        <v>#N/A</v>
      </c>
      <c r="L70" s="77" t="e">
        <f>HLOOKUP(L$4,'2020 Non-Cash Comp'!$7:$81,(3+$A70),FALSE)</f>
        <v>#N/A</v>
      </c>
      <c r="M70" s="77" t="e">
        <f>HLOOKUP(M$4,'2020 Non-Cash Comp'!$7:$81,(3+$A70),FALSE)</f>
        <v>#N/A</v>
      </c>
      <c r="N70" s="77" t="e">
        <f>HLOOKUP(N$4,'2020 Non-Cash Comp'!$7:$81,(3+$A70),FALSE)</f>
        <v>#N/A</v>
      </c>
      <c r="O70" s="77" t="e">
        <f>HLOOKUP(O$4,'2020 Non-Cash Comp'!$7:$81,(3+$A70),FALSE)</f>
        <v>#N/A</v>
      </c>
      <c r="P70" s="77" t="e">
        <f>HLOOKUP(P$4,'2020 Non-Cash Comp'!$7:$81,(3+$A70),FALSE)</f>
        <v>#N/A</v>
      </c>
      <c r="Q70" s="77" t="e">
        <f>HLOOKUP(Q$4,'2020 Non-Cash Comp'!$7:$81,(3+$A70),FALSE)</f>
        <v>#N/A</v>
      </c>
      <c r="R70" s="77" t="e">
        <f>HLOOKUP(R$4,'2020 Non-Cash Comp'!$7:$81,(3+$A70),FALSE)</f>
        <v>#N/A</v>
      </c>
      <c r="S70" s="77" t="e">
        <f>HLOOKUP(S$4,'2020 Non-Cash Comp'!$7:$81,(3+$A70),FALSE)</f>
        <v>#N/A</v>
      </c>
      <c r="T70" s="77" t="e">
        <f>HLOOKUP(T$4,'2020 Non-Cash Comp'!$7:$81,(3+$A70),FALSE)</f>
        <v>#N/A</v>
      </c>
      <c r="U70" s="77" t="e">
        <f>HLOOKUP(U$4,'2020 Non-Cash Comp'!$7:$81,(3+$A70),FALSE)</f>
        <v>#N/A</v>
      </c>
      <c r="V70" s="77" t="e">
        <f>HLOOKUP(V$4,'2020 Non-Cash Comp'!$7:$81,(3+$A70),FALSE)</f>
        <v>#N/A</v>
      </c>
      <c r="W70" s="77" t="e">
        <f>HLOOKUP(W$4,'2020 Non-Cash Comp'!$7:$81,(3+$A70),FALSE)</f>
        <v>#N/A</v>
      </c>
      <c r="X70" s="77" t="e">
        <f>HLOOKUP(X$4,'2020 Non-Cash Comp'!$7:$81,(3+$A70),FALSE)</f>
        <v>#N/A</v>
      </c>
      <c r="Y70" s="77" t="e">
        <f>HLOOKUP(Y$4,'2020 Non-Cash Comp'!$7:$81,(3+$A70),FALSE)</f>
        <v>#N/A</v>
      </c>
      <c r="Z70" s="77" t="e">
        <f>HLOOKUP(Z$4,'2020 Non-Cash Comp'!$7:$81,(3+$A70),FALSE)</f>
        <v>#N/A</v>
      </c>
      <c r="AA70" s="77" t="e">
        <f>HLOOKUP(AA$4,'2020 Non-Cash Comp'!$7:$81,(3+$A70),FALSE)</f>
        <v>#N/A</v>
      </c>
      <c r="AB70" s="77" t="e">
        <f>HLOOKUP(AB$4,'2020 Non-Cash Comp'!$7:$81,(3+$A70),FALSE)</f>
        <v>#N/A</v>
      </c>
      <c r="AC70" s="77" t="e">
        <f>HLOOKUP(AC$4,'2020 Non-Cash Comp'!$7:$81,(3+$A70),FALSE)</f>
        <v>#N/A</v>
      </c>
      <c r="AD70" s="77" t="e">
        <f>HLOOKUP(AD$4,'2020 Non-Cash Comp'!$7:$81,(3+$A70),FALSE)</f>
        <v>#N/A</v>
      </c>
      <c r="AE70" s="77" t="e">
        <f>HLOOKUP(AE$4,'2020 Non-Cash Comp'!$7:$81,(3+$A70),FALSE)</f>
        <v>#N/A</v>
      </c>
      <c r="AF70" s="77" t="e">
        <f>HLOOKUP(AF$4,'2020 Non-Cash Comp'!$7:$81,(3+$A70),FALSE)</f>
        <v>#N/A</v>
      </c>
      <c r="AG70" s="77" t="e">
        <f>HLOOKUP(AG$4,'2020 Non-Cash Comp'!$7:$81,(3+$A70),FALSE)</f>
        <v>#N/A</v>
      </c>
      <c r="AJ70" s="77" t="e">
        <f>HLOOKUP(J$4,'2020 Non-Cash Comp'!$6:$81,(3+$A71),FALSE)</f>
        <v>#N/A</v>
      </c>
      <c r="AK70" s="77" t="e">
        <f>HLOOKUP(K$4,'2020 Non-Cash Comp'!$6:$81,(3+$A71),FALSE)</f>
        <v>#N/A</v>
      </c>
      <c r="AL70" s="77" t="e">
        <f>HLOOKUP(L$4,'2020 Non-Cash Comp'!$6:$81,(3+$A71),FALSE)</f>
        <v>#N/A</v>
      </c>
      <c r="AM70" s="77" t="e">
        <f>HLOOKUP(M$4,'2020 Non-Cash Comp'!$6:$81,(3+$A71),FALSE)</f>
        <v>#N/A</v>
      </c>
      <c r="AN70" s="77" t="e">
        <f>HLOOKUP(N$4,'2020 Non-Cash Comp'!$6:$81,(3+$A71),FALSE)</f>
        <v>#N/A</v>
      </c>
      <c r="AO70" s="77" t="e">
        <f>HLOOKUP(O$4,'2020 Non-Cash Comp'!$6:$81,(3+$A71),FALSE)</f>
        <v>#N/A</v>
      </c>
      <c r="AP70" s="77" t="e">
        <f>HLOOKUP(P$4,'2020 Non-Cash Comp'!$6:$81,(3+$A71),FALSE)</f>
        <v>#N/A</v>
      </c>
      <c r="AQ70" s="77" t="e">
        <f>HLOOKUP(Q$4,'2020 Non-Cash Comp'!$6:$81,(3+$A71),FALSE)</f>
        <v>#N/A</v>
      </c>
      <c r="AR70" s="77" t="e">
        <f>HLOOKUP(R$4,'2020 Non-Cash Comp'!$6:$81,(3+$A71),FALSE)</f>
        <v>#N/A</v>
      </c>
      <c r="AS70" s="77" t="e">
        <f>HLOOKUP(S$4,'2020 Non-Cash Comp'!$6:$81,(3+$A71),FALSE)</f>
        <v>#N/A</v>
      </c>
      <c r="AT70" s="77" t="e">
        <f>HLOOKUP(T$4,'2020 Non-Cash Comp'!$6:$81,(3+$A71),FALSE)</f>
        <v>#N/A</v>
      </c>
      <c r="AU70" s="77" t="e">
        <f>HLOOKUP(U$4,'2020 Non-Cash Comp'!$6:$81,(3+$A71),FALSE)</f>
        <v>#N/A</v>
      </c>
      <c r="AV70" s="77" t="e">
        <f>HLOOKUP(V$4,'2020 Non-Cash Comp'!$6:$81,(3+$A71),FALSE)</f>
        <v>#N/A</v>
      </c>
      <c r="AW70" s="77" t="e">
        <f>HLOOKUP(W$4,'2020 Non-Cash Comp'!$6:$81,(3+$A71),FALSE)</f>
        <v>#N/A</v>
      </c>
      <c r="AX70" s="77" t="e">
        <f>HLOOKUP(X$4,'2020 Non-Cash Comp'!$6:$81,(3+$A71),FALSE)</f>
        <v>#N/A</v>
      </c>
      <c r="AY70" s="77" t="e">
        <f>HLOOKUP(Y$4,'2020 Non-Cash Comp'!$6:$81,(3+$A71),FALSE)</f>
        <v>#N/A</v>
      </c>
      <c r="AZ70" s="77" t="e">
        <f>HLOOKUP(Z$4,'2020 Non-Cash Comp'!$6:$81,(3+$A71),FALSE)</f>
        <v>#N/A</v>
      </c>
      <c r="BA70" s="77" t="e">
        <f>HLOOKUP(AA$4,'2020 Non-Cash Comp'!$6:$81,(3+$A71),FALSE)</f>
        <v>#N/A</v>
      </c>
      <c r="BB70" s="77" t="e">
        <f>HLOOKUP(AB$4,'2020 Non-Cash Comp'!$6:$81,(3+$A71),FALSE)</f>
        <v>#N/A</v>
      </c>
      <c r="BC70" s="77" t="e">
        <f>HLOOKUP(AC$4,'2020 Non-Cash Comp'!$6:$81,(3+$A71),FALSE)</f>
        <v>#N/A</v>
      </c>
      <c r="BD70" s="77" t="e">
        <f>HLOOKUP(AD$4,'2020 Non-Cash Comp'!$6:$81,(3+$A71),FALSE)</f>
        <v>#N/A</v>
      </c>
      <c r="BE70" s="77" t="e">
        <f>HLOOKUP(AE$4,'2020 Non-Cash Comp'!$6:$81,(3+$A71),FALSE)</f>
        <v>#N/A</v>
      </c>
      <c r="BF70" s="77" t="e">
        <f>HLOOKUP(AF$4,'2020 Non-Cash Comp'!$6:$81,(3+$A71),FALSE)</f>
        <v>#N/A</v>
      </c>
      <c r="BG70" s="77" t="e">
        <f>HLOOKUP(AG$4,'2020 Non-Cash Comp'!$6:$81,(3+$A71),FALSE)</f>
        <v>#N/A</v>
      </c>
      <c r="BJ70" s="77" t="e">
        <f>HLOOKUP(J$4,'2020 Non-Cash Comp'!$5:$81,(3+$A72),FALSE)</f>
        <v>#N/A</v>
      </c>
      <c r="BK70" s="77" t="e">
        <f>HLOOKUP(K$4,'2020 Non-Cash Comp'!$5:$81,(3+$A72),FALSE)</f>
        <v>#N/A</v>
      </c>
      <c r="BL70" s="77" t="e">
        <f>HLOOKUP(L$4,'2020 Non-Cash Comp'!$5:$81,(3+$A72),FALSE)</f>
        <v>#N/A</v>
      </c>
      <c r="BM70" s="77" t="e">
        <f>HLOOKUP(M$4,'2020 Non-Cash Comp'!$5:$81,(3+$A72),FALSE)</f>
        <v>#N/A</v>
      </c>
      <c r="BN70" s="77" t="e">
        <f>HLOOKUP(N$4,'2020 Non-Cash Comp'!$5:$81,(3+$A72),FALSE)</f>
        <v>#N/A</v>
      </c>
      <c r="BO70" s="77" t="e">
        <f>HLOOKUP(O$4,'2020 Non-Cash Comp'!$5:$81,(3+$A72),FALSE)</f>
        <v>#N/A</v>
      </c>
      <c r="BP70" s="77" t="e">
        <f>HLOOKUP(P$4,'2020 Non-Cash Comp'!$5:$81,(3+$A72),FALSE)</f>
        <v>#N/A</v>
      </c>
      <c r="BQ70" s="77" t="e">
        <f>HLOOKUP(Q$4,'2020 Non-Cash Comp'!$5:$81,(3+$A72),FALSE)</f>
        <v>#N/A</v>
      </c>
      <c r="BR70" s="77" t="e">
        <f>HLOOKUP(R$4,'2020 Non-Cash Comp'!$5:$81,(3+$A72),FALSE)</f>
        <v>#N/A</v>
      </c>
      <c r="BS70" s="77" t="e">
        <f>HLOOKUP(S$4,'2020 Non-Cash Comp'!$5:$81,(3+$A72),FALSE)</f>
        <v>#N/A</v>
      </c>
      <c r="BT70" s="77" t="e">
        <f>HLOOKUP(T$4,'2020 Non-Cash Comp'!$5:$81,(3+$A72),FALSE)</f>
        <v>#N/A</v>
      </c>
      <c r="BU70" s="77" t="e">
        <f>HLOOKUP(U$4,'2020 Non-Cash Comp'!$5:$81,(3+$A72),FALSE)</f>
        <v>#N/A</v>
      </c>
      <c r="BV70" s="77" t="e">
        <f>HLOOKUP(V$4,'2020 Non-Cash Comp'!$5:$81,(3+$A72),FALSE)</f>
        <v>#N/A</v>
      </c>
      <c r="BW70" s="77" t="e">
        <f>HLOOKUP(W$4,'2020 Non-Cash Comp'!$5:$81,(3+$A72),FALSE)</f>
        <v>#N/A</v>
      </c>
      <c r="BX70" s="77" t="e">
        <f>HLOOKUP(X$4,'2020 Non-Cash Comp'!$5:$81,(3+$A72),FALSE)</f>
        <v>#N/A</v>
      </c>
      <c r="BY70" s="77" t="e">
        <f>HLOOKUP(Y$4,'2020 Non-Cash Comp'!$5:$81,(3+$A72),FALSE)</f>
        <v>#N/A</v>
      </c>
      <c r="BZ70" s="77" t="e">
        <f>HLOOKUP(Z$4,'2020 Non-Cash Comp'!$5:$81,(3+$A72),FALSE)</f>
        <v>#N/A</v>
      </c>
      <c r="CA70" s="77" t="e">
        <f>HLOOKUP(AA$4,'2020 Non-Cash Comp'!$5:$81,(3+$A72),FALSE)</f>
        <v>#N/A</v>
      </c>
      <c r="CB70" s="77" t="e">
        <f>HLOOKUP(AB$4,'2020 Non-Cash Comp'!$5:$81,(3+$A72),FALSE)</f>
        <v>#N/A</v>
      </c>
      <c r="CC70" s="77" t="e">
        <f>HLOOKUP(AC$4,'2020 Non-Cash Comp'!$5:$81,(3+$A72),FALSE)</f>
        <v>#N/A</v>
      </c>
      <c r="CD70" s="77" t="e">
        <f>HLOOKUP(AD$4,'2020 Non-Cash Comp'!$5:$81,(3+$A72),FALSE)</f>
        <v>#N/A</v>
      </c>
      <c r="CE70" s="77" t="e">
        <f>HLOOKUP(AE$4,'2020 Non-Cash Comp'!$5:$81,(3+$A72),FALSE)</f>
        <v>#N/A</v>
      </c>
      <c r="CF70" s="77" t="e">
        <f>HLOOKUP(AF$4,'2020 Non-Cash Comp'!$5:$81,(3+$A72),FALSE)</f>
        <v>#N/A</v>
      </c>
      <c r="CG70" s="77" t="e">
        <f>HLOOKUP(AG$4,'2020 Non-Cash Comp'!$5:$81,(3+$A72),FALSE)</f>
        <v>#N/A</v>
      </c>
    </row>
    <row r="71" spans="1:85" x14ac:dyDescent="0.25">
      <c r="A71">
        <f t="shared" si="32"/>
        <v>65</v>
      </c>
      <c r="B71" s="74" t="str">
        <f>IF('2020 Non-Cash Comp'!B74&lt;&gt;0,'2020 Non-Cash Comp'!B74,"")</f>
        <v/>
      </c>
      <c r="C71" s="91" t="e">
        <f>SUMPRODUCT(($J$1:$AG$1&lt;=Input!$A$10)*J71:AG71)</f>
        <v>#N/A</v>
      </c>
      <c r="D71" s="91" t="e">
        <f>SUMPRODUCT(($AJ$1:$BG$1&lt;=Input!$A$10)*AJ71:BG71)</f>
        <v>#N/A</v>
      </c>
      <c r="E71" s="91" t="e">
        <f>SUMPRODUCT(($BJ$1:$CG$1&lt;=Input!$A$10)*BJ71:CG71)</f>
        <v>#N/A</v>
      </c>
      <c r="F71" s="91" t="e">
        <f t="shared" si="39"/>
        <v>#N/A</v>
      </c>
      <c r="G71" s="91" t="e">
        <f t="shared" si="40"/>
        <v>#N/A</v>
      </c>
      <c r="H71" s="91" t="e">
        <f t="shared" si="41"/>
        <v>#N/A</v>
      </c>
      <c r="J71" s="77" t="e">
        <f>HLOOKUP(J$4,'2020 Non-Cash Comp'!$7:$81,(3+$A71),FALSE)</f>
        <v>#N/A</v>
      </c>
      <c r="K71" s="77" t="e">
        <f>HLOOKUP(K$4,'2020 Non-Cash Comp'!$7:$81,(3+$A71),FALSE)</f>
        <v>#N/A</v>
      </c>
      <c r="L71" s="77" t="e">
        <f>HLOOKUP(L$4,'2020 Non-Cash Comp'!$7:$81,(3+$A71),FALSE)</f>
        <v>#N/A</v>
      </c>
      <c r="M71" s="77" t="e">
        <f>HLOOKUP(M$4,'2020 Non-Cash Comp'!$7:$81,(3+$A71),FALSE)</f>
        <v>#N/A</v>
      </c>
      <c r="N71" s="77" t="e">
        <f>HLOOKUP(N$4,'2020 Non-Cash Comp'!$7:$81,(3+$A71),FALSE)</f>
        <v>#N/A</v>
      </c>
      <c r="O71" s="77" t="e">
        <f>HLOOKUP(O$4,'2020 Non-Cash Comp'!$7:$81,(3+$A71),FALSE)</f>
        <v>#N/A</v>
      </c>
      <c r="P71" s="77" t="e">
        <f>HLOOKUP(P$4,'2020 Non-Cash Comp'!$7:$81,(3+$A71),FALSE)</f>
        <v>#N/A</v>
      </c>
      <c r="Q71" s="77" t="e">
        <f>HLOOKUP(Q$4,'2020 Non-Cash Comp'!$7:$81,(3+$A71),FALSE)</f>
        <v>#N/A</v>
      </c>
      <c r="R71" s="77" t="e">
        <f>HLOOKUP(R$4,'2020 Non-Cash Comp'!$7:$81,(3+$A71),FALSE)</f>
        <v>#N/A</v>
      </c>
      <c r="S71" s="77" t="e">
        <f>HLOOKUP(S$4,'2020 Non-Cash Comp'!$7:$81,(3+$A71),FALSE)</f>
        <v>#N/A</v>
      </c>
      <c r="T71" s="77" t="e">
        <f>HLOOKUP(T$4,'2020 Non-Cash Comp'!$7:$81,(3+$A71),FALSE)</f>
        <v>#N/A</v>
      </c>
      <c r="U71" s="77" t="e">
        <f>HLOOKUP(U$4,'2020 Non-Cash Comp'!$7:$81,(3+$A71),FALSE)</f>
        <v>#N/A</v>
      </c>
      <c r="V71" s="77" t="e">
        <f>HLOOKUP(V$4,'2020 Non-Cash Comp'!$7:$81,(3+$A71),FALSE)</f>
        <v>#N/A</v>
      </c>
      <c r="W71" s="77" t="e">
        <f>HLOOKUP(W$4,'2020 Non-Cash Comp'!$7:$81,(3+$A71),FALSE)</f>
        <v>#N/A</v>
      </c>
      <c r="X71" s="77" t="e">
        <f>HLOOKUP(X$4,'2020 Non-Cash Comp'!$7:$81,(3+$A71),FALSE)</f>
        <v>#N/A</v>
      </c>
      <c r="Y71" s="77" t="e">
        <f>HLOOKUP(Y$4,'2020 Non-Cash Comp'!$7:$81,(3+$A71),FALSE)</f>
        <v>#N/A</v>
      </c>
      <c r="Z71" s="77" t="e">
        <f>HLOOKUP(Z$4,'2020 Non-Cash Comp'!$7:$81,(3+$A71),FALSE)</f>
        <v>#N/A</v>
      </c>
      <c r="AA71" s="77" t="e">
        <f>HLOOKUP(AA$4,'2020 Non-Cash Comp'!$7:$81,(3+$A71),FALSE)</f>
        <v>#N/A</v>
      </c>
      <c r="AB71" s="77" t="e">
        <f>HLOOKUP(AB$4,'2020 Non-Cash Comp'!$7:$81,(3+$A71),FALSE)</f>
        <v>#N/A</v>
      </c>
      <c r="AC71" s="77" t="e">
        <f>HLOOKUP(AC$4,'2020 Non-Cash Comp'!$7:$81,(3+$A71),FALSE)</f>
        <v>#N/A</v>
      </c>
      <c r="AD71" s="77" t="e">
        <f>HLOOKUP(AD$4,'2020 Non-Cash Comp'!$7:$81,(3+$A71),FALSE)</f>
        <v>#N/A</v>
      </c>
      <c r="AE71" s="77" t="e">
        <f>HLOOKUP(AE$4,'2020 Non-Cash Comp'!$7:$81,(3+$A71),FALSE)</f>
        <v>#N/A</v>
      </c>
      <c r="AF71" s="77" t="e">
        <f>HLOOKUP(AF$4,'2020 Non-Cash Comp'!$7:$81,(3+$A71),FALSE)</f>
        <v>#N/A</v>
      </c>
      <c r="AG71" s="77" t="e">
        <f>HLOOKUP(AG$4,'2020 Non-Cash Comp'!$7:$81,(3+$A71),FALSE)</f>
        <v>#N/A</v>
      </c>
      <c r="AJ71" s="77" t="e">
        <f>HLOOKUP(J$4,'2020 Non-Cash Comp'!$6:$81,(3+$A72),FALSE)</f>
        <v>#N/A</v>
      </c>
      <c r="AK71" s="77" t="e">
        <f>HLOOKUP(K$4,'2020 Non-Cash Comp'!$6:$81,(3+$A72),FALSE)</f>
        <v>#N/A</v>
      </c>
      <c r="AL71" s="77" t="e">
        <f>HLOOKUP(L$4,'2020 Non-Cash Comp'!$6:$81,(3+$A72),FALSE)</f>
        <v>#N/A</v>
      </c>
      <c r="AM71" s="77" t="e">
        <f>HLOOKUP(M$4,'2020 Non-Cash Comp'!$6:$81,(3+$A72),FALSE)</f>
        <v>#N/A</v>
      </c>
      <c r="AN71" s="77" t="e">
        <f>HLOOKUP(N$4,'2020 Non-Cash Comp'!$6:$81,(3+$A72),FALSE)</f>
        <v>#N/A</v>
      </c>
      <c r="AO71" s="77" t="e">
        <f>HLOOKUP(O$4,'2020 Non-Cash Comp'!$6:$81,(3+$A72),FALSE)</f>
        <v>#N/A</v>
      </c>
      <c r="AP71" s="77" t="e">
        <f>HLOOKUP(P$4,'2020 Non-Cash Comp'!$6:$81,(3+$A72),FALSE)</f>
        <v>#N/A</v>
      </c>
      <c r="AQ71" s="77" t="e">
        <f>HLOOKUP(Q$4,'2020 Non-Cash Comp'!$6:$81,(3+$A72),FALSE)</f>
        <v>#N/A</v>
      </c>
      <c r="AR71" s="77" t="e">
        <f>HLOOKUP(R$4,'2020 Non-Cash Comp'!$6:$81,(3+$A72),FALSE)</f>
        <v>#N/A</v>
      </c>
      <c r="AS71" s="77" t="e">
        <f>HLOOKUP(S$4,'2020 Non-Cash Comp'!$6:$81,(3+$A72),FALSE)</f>
        <v>#N/A</v>
      </c>
      <c r="AT71" s="77" t="e">
        <f>HLOOKUP(T$4,'2020 Non-Cash Comp'!$6:$81,(3+$A72),FALSE)</f>
        <v>#N/A</v>
      </c>
      <c r="AU71" s="77" t="e">
        <f>HLOOKUP(U$4,'2020 Non-Cash Comp'!$6:$81,(3+$A72),FALSE)</f>
        <v>#N/A</v>
      </c>
      <c r="AV71" s="77" t="e">
        <f>HLOOKUP(V$4,'2020 Non-Cash Comp'!$6:$81,(3+$A72),FALSE)</f>
        <v>#N/A</v>
      </c>
      <c r="AW71" s="77" t="e">
        <f>HLOOKUP(W$4,'2020 Non-Cash Comp'!$6:$81,(3+$A72),FALSE)</f>
        <v>#N/A</v>
      </c>
      <c r="AX71" s="77" t="e">
        <f>HLOOKUP(X$4,'2020 Non-Cash Comp'!$6:$81,(3+$A72),FALSE)</f>
        <v>#N/A</v>
      </c>
      <c r="AY71" s="77" t="e">
        <f>HLOOKUP(Y$4,'2020 Non-Cash Comp'!$6:$81,(3+$A72),FALSE)</f>
        <v>#N/A</v>
      </c>
      <c r="AZ71" s="77" t="e">
        <f>HLOOKUP(Z$4,'2020 Non-Cash Comp'!$6:$81,(3+$A72),FALSE)</f>
        <v>#N/A</v>
      </c>
      <c r="BA71" s="77" t="e">
        <f>HLOOKUP(AA$4,'2020 Non-Cash Comp'!$6:$81,(3+$A72),FALSE)</f>
        <v>#N/A</v>
      </c>
      <c r="BB71" s="77" t="e">
        <f>HLOOKUP(AB$4,'2020 Non-Cash Comp'!$6:$81,(3+$A72),FALSE)</f>
        <v>#N/A</v>
      </c>
      <c r="BC71" s="77" t="e">
        <f>HLOOKUP(AC$4,'2020 Non-Cash Comp'!$6:$81,(3+$A72),FALSE)</f>
        <v>#N/A</v>
      </c>
      <c r="BD71" s="77" t="e">
        <f>HLOOKUP(AD$4,'2020 Non-Cash Comp'!$6:$81,(3+$A72),FALSE)</f>
        <v>#N/A</v>
      </c>
      <c r="BE71" s="77" t="e">
        <f>HLOOKUP(AE$4,'2020 Non-Cash Comp'!$6:$81,(3+$A72),FALSE)</f>
        <v>#N/A</v>
      </c>
      <c r="BF71" s="77" t="e">
        <f>HLOOKUP(AF$4,'2020 Non-Cash Comp'!$6:$81,(3+$A72),FALSE)</f>
        <v>#N/A</v>
      </c>
      <c r="BG71" s="77" t="e">
        <f>HLOOKUP(AG$4,'2020 Non-Cash Comp'!$6:$81,(3+$A72),FALSE)</f>
        <v>#N/A</v>
      </c>
      <c r="BJ71" s="77" t="e">
        <f>HLOOKUP(J$4,'2020 Non-Cash Comp'!$5:$81,(3+$A73),FALSE)</f>
        <v>#N/A</v>
      </c>
      <c r="BK71" s="77" t="e">
        <f>HLOOKUP(K$4,'2020 Non-Cash Comp'!$5:$81,(3+$A73),FALSE)</f>
        <v>#N/A</v>
      </c>
      <c r="BL71" s="77" t="e">
        <f>HLOOKUP(L$4,'2020 Non-Cash Comp'!$5:$81,(3+$A73),FALSE)</f>
        <v>#N/A</v>
      </c>
      <c r="BM71" s="77" t="e">
        <f>HLOOKUP(M$4,'2020 Non-Cash Comp'!$5:$81,(3+$A73),FALSE)</f>
        <v>#N/A</v>
      </c>
      <c r="BN71" s="77" t="e">
        <f>HLOOKUP(N$4,'2020 Non-Cash Comp'!$5:$81,(3+$A73),FALSE)</f>
        <v>#N/A</v>
      </c>
      <c r="BO71" s="77" t="e">
        <f>HLOOKUP(O$4,'2020 Non-Cash Comp'!$5:$81,(3+$A73),FALSE)</f>
        <v>#N/A</v>
      </c>
      <c r="BP71" s="77" t="e">
        <f>HLOOKUP(P$4,'2020 Non-Cash Comp'!$5:$81,(3+$A73),FALSE)</f>
        <v>#N/A</v>
      </c>
      <c r="BQ71" s="77" t="e">
        <f>HLOOKUP(Q$4,'2020 Non-Cash Comp'!$5:$81,(3+$A73),FALSE)</f>
        <v>#N/A</v>
      </c>
      <c r="BR71" s="77" t="e">
        <f>HLOOKUP(R$4,'2020 Non-Cash Comp'!$5:$81,(3+$A73),FALSE)</f>
        <v>#N/A</v>
      </c>
      <c r="BS71" s="77" t="e">
        <f>HLOOKUP(S$4,'2020 Non-Cash Comp'!$5:$81,(3+$A73),FALSE)</f>
        <v>#N/A</v>
      </c>
      <c r="BT71" s="77" t="e">
        <f>HLOOKUP(T$4,'2020 Non-Cash Comp'!$5:$81,(3+$A73),FALSE)</f>
        <v>#N/A</v>
      </c>
      <c r="BU71" s="77" t="e">
        <f>HLOOKUP(U$4,'2020 Non-Cash Comp'!$5:$81,(3+$A73),FALSE)</f>
        <v>#N/A</v>
      </c>
      <c r="BV71" s="77" t="e">
        <f>HLOOKUP(V$4,'2020 Non-Cash Comp'!$5:$81,(3+$A73),FALSE)</f>
        <v>#N/A</v>
      </c>
      <c r="BW71" s="77" t="e">
        <f>HLOOKUP(W$4,'2020 Non-Cash Comp'!$5:$81,(3+$A73),FALSE)</f>
        <v>#N/A</v>
      </c>
      <c r="BX71" s="77" t="e">
        <f>HLOOKUP(X$4,'2020 Non-Cash Comp'!$5:$81,(3+$A73),FALSE)</f>
        <v>#N/A</v>
      </c>
      <c r="BY71" s="77" t="e">
        <f>HLOOKUP(Y$4,'2020 Non-Cash Comp'!$5:$81,(3+$A73),FALSE)</f>
        <v>#N/A</v>
      </c>
      <c r="BZ71" s="77" t="e">
        <f>HLOOKUP(Z$4,'2020 Non-Cash Comp'!$5:$81,(3+$A73),FALSE)</f>
        <v>#N/A</v>
      </c>
      <c r="CA71" s="77" t="e">
        <f>HLOOKUP(AA$4,'2020 Non-Cash Comp'!$5:$81,(3+$A73),FALSE)</f>
        <v>#N/A</v>
      </c>
      <c r="CB71" s="77" t="e">
        <f>HLOOKUP(AB$4,'2020 Non-Cash Comp'!$5:$81,(3+$A73),FALSE)</f>
        <v>#N/A</v>
      </c>
      <c r="CC71" s="77" t="e">
        <f>HLOOKUP(AC$4,'2020 Non-Cash Comp'!$5:$81,(3+$A73),FALSE)</f>
        <v>#N/A</v>
      </c>
      <c r="CD71" s="77" t="e">
        <f>HLOOKUP(AD$4,'2020 Non-Cash Comp'!$5:$81,(3+$A73),FALSE)</f>
        <v>#N/A</v>
      </c>
      <c r="CE71" s="77" t="e">
        <f>HLOOKUP(AE$4,'2020 Non-Cash Comp'!$5:$81,(3+$A73),FALSE)</f>
        <v>#N/A</v>
      </c>
      <c r="CF71" s="77" t="e">
        <f>HLOOKUP(AF$4,'2020 Non-Cash Comp'!$5:$81,(3+$A73),FALSE)</f>
        <v>#N/A</v>
      </c>
      <c r="CG71" s="77" t="e">
        <f>HLOOKUP(AG$4,'2020 Non-Cash Comp'!$5:$81,(3+$A73),FALSE)</f>
        <v>#N/A</v>
      </c>
    </row>
    <row r="72" spans="1:85" x14ac:dyDescent="0.25">
      <c r="A72">
        <f t="shared" ref="A72:A78" si="42">A71+1</f>
        <v>66</v>
      </c>
      <c r="B72" s="74" t="str">
        <f>IF('2020 Non-Cash Comp'!B75&lt;&gt;0,'2020 Non-Cash Comp'!B75,"")</f>
        <v/>
      </c>
      <c r="C72" s="91" t="e">
        <f>SUMPRODUCT(($J$1:$AG$1&lt;=Input!$A$10)*J72:AG72)</f>
        <v>#N/A</v>
      </c>
      <c r="D72" s="91" t="e">
        <f>SUMPRODUCT(($AJ$1:$BG$1&lt;=Input!$A$10)*AJ72:BG72)</f>
        <v>#N/A</v>
      </c>
      <c r="E72" s="91" t="e">
        <f>SUMPRODUCT(($BJ$1:$CG$1&lt;=Input!$A$10)*BJ72:CG72)</f>
        <v>#N/A</v>
      </c>
      <c r="F72" s="91" t="e">
        <f t="shared" si="39"/>
        <v>#N/A</v>
      </c>
      <c r="G72" s="91" t="e">
        <f t="shared" si="40"/>
        <v>#N/A</v>
      </c>
      <c r="H72" s="91" t="e">
        <f t="shared" si="41"/>
        <v>#N/A</v>
      </c>
      <c r="J72" s="77" t="e">
        <f>HLOOKUP(J$4,'2020 Non-Cash Comp'!$7:$81,(3+$A72),FALSE)</f>
        <v>#N/A</v>
      </c>
      <c r="K72" s="77" t="e">
        <f>HLOOKUP(K$4,'2020 Non-Cash Comp'!$7:$81,(3+$A72),FALSE)</f>
        <v>#N/A</v>
      </c>
      <c r="L72" s="77" t="e">
        <f>HLOOKUP(L$4,'2020 Non-Cash Comp'!$7:$81,(3+$A72),FALSE)</f>
        <v>#N/A</v>
      </c>
      <c r="M72" s="77" t="e">
        <f>HLOOKUP(M$4,'2020 Non-Cash Comp'!$7:$81,(3+$A72),FALSE)</f>
        <v>#N/A</v>
      </c>
      <c r="N72" s="77" t="e">
        <f>HLOOKUP(N$4,'2020 Non-Cash Comp'!$7:$81,(3+$A72),FALSE)</f>
        <v>#N/A</v>
      </c>
      <c r="O72" s="77" t="e">
        <f>HLOOKUP(O$4,'2020 Non-Cash Comp'!$7:$81,(3+$A72),FALSE)</f>
        <v>#N/A</v>
      </c>
      <c r="P72" s="77" t="e">
        <f>HLOOKUP(P$4,'2020 Non-Cash Comp'!$7:$81,(3+$A72),FALSE)</f>
        <v>#N/A</v>
      </c>
      <c r="Q72" s="77" t="e">
        <f>HLOOKUP(Q$4,'2020 Non-Cash Comp'!$7:$81,(3+$A72),FALSE)</f>
        <v>#N/A</v>
      </c>
      <c r="R72" s="77" t="e">
        <f>HLOOKUP(R$4,'2020 Non-Cash Comp'!$7:$81,(3+$A72),FALSE)</f>
        <v>#N/A</v>
      </c>
      <c r="S72" s="77" t="e">
        <f>HLOOKUP(S$4,'2020 Non-Cash Comp'!$7:$81,(3+$A72),FALSE)</f>
        <v>#N/A</v>
      </c>
      <c r="T72" s="77" t="e">
        <f>HLOOKUP(T$4,'2020 Non-Cash Comp'!$7:$81,(3+$A72),FALSE)</f>
        <v>#N/A</v>
      </c>
      <c r="U72" s="77" t="e">
        <f>HLOOKUP(U$4,'2020 Non-Cash Comp'!$7:$81,(3+$A72),FALSE)</f>
        <v>#N/A</v>
      </c>
      <c r="V72" s="77" t="e">
        <f>HLOOKUP(V$4,'2020 Non-Cash Comp'!$7:$81,(3+$A72),FALSE)</f>
        <v>#N/A</v>
      </c>
      <c r="W72" s="77" t="e">
        <f>HLOOKUP(W$4,'2020 Non-Cash Comp'!$7:$81,(3+$A72),FALSE)</f>
        <v>#N/A</v>
      </c>
      <c r="X72" s="77" t="e">
        <f>HLOOKUP(X$4,'2020 Non-Cash Comp'!$7:$81,(3+$A72),FALSE)</f>
        <v>#N/A</v>
      </c>
      <c r="Y72" s="77" t="e">
        <f>HLOOKUP(Y$4,'2020 Non-Cash Comp'!$7:$81,(3+$A72),FALSE)</f>
        <v>#N/A</v>
      </c>
      <c r="Z72" s="77" t="e">
        <f>HLOOKUP(Z$4,'2020 Non-Cash Comp'!$7:$81,(3+$A72),FALSE)</f>
        <v>#N/A</v>
      </c>
      <c r="AA72" s="77" t="e">
        <f>HLOOKUP(AA$4,'2020 Non-Cash Comp'!$7:$81,(3+$A72),FALSE)</f>
        <v>#N/A</v>
      </c>
      <c r="AB72" s="77" t="e">
        <f>HLOOKUP(AB$4,'2020 Non-Cash Comp'!$7:$81,(3+$A72),FALSE)</f>
        <v>#N/A</v>
      </c>
      <c r="AC72" s="77" t="e">
        <f>HLOOKUP(AC$4,'2020 Non-Cash Comp'!$7:$81,(3+$A72),FALSE)</f>
        <v>#N/A</v>
      </c>
      <c r="AD72" s="77" t="e">
        <f>HLOOKUP(AD$4,'2020 Non-Cash Comp'!$7:$81,(3+$A72),FALSE)</f>
        <v>#N/A</v>
      </c>
      <c r="AE72" s="77" t="e">
        <f>HLOOKUP(AE$4,'2020 Non-Cash Comp'!$7:$81,(3+$A72),FALSE)</f>
        <v>#N/A</v>
      </c>
      <c r="AF72" s="77" t="e">
        <f>HLOOKUP(AF$4,'2020 Non-Cash Comp'!$7:$81,(3+$A72),FALSE)</f>
        <v>#N/A</v>
      </c>
      <c r="AG72" s="77" t="e">
        <f>HLOOKUP(AG$4,'2020 Non-Cash Comp'!$7:$81,(3+$A72),FALSE)</f>
        <v>#N/A</v>
      </c>
      <c r="AJ72" s="77" t="e">
        <f>HLOOKUP(J$4,'2020 Non-Cash Comp'!$6:$81,(3+$A73),FALSE)</f>
        <v>#N/A</v>
      </c>
      <c r="AK72" s="77" t="e">
        <f>HLOOKUP(K$4,'2020 Non-Cash Comp'!$6:$81,(3+$A73),FALSE)</f>
        <v>#N/A</v>
      </c>
      <c r="AL72" s="77" t="e">
        <f>HLOOKUP(L$4,'2020 Non-Cash Comp'!$6:$81,(3+$A73),FALSE)</f>
        <v>#N/A</v>
      </c>
      <c r="AM72" s="77" t="e">
        <f>HLOOKUP(M$4,'2020 Non-Cash Comp'!$6:$81,(3+$A73),FALSE)</f>
        <v>#N/A</v>
      </c>
      <c r="AN72" s="77" t="e">
        <f>HLOOKUP(N$4,'2020 Non-Cash Comp'!$6:$81,(3+$A73),FALSE)</f>
        <v>#N/A</v>
      </c>
      <c r="AO72" s="77" t="e">
        <f>HLOOKUP(O$4,'2020 Non-Cash Comp'!$6:$81,(3+$A73),FALSE)</f>
        <v>#N/A</v>
      </c>
      <c r="AP72" s="77" t="e">
        <f>HLOOKUP(P$4,'2020 Non-Cash Comp'!$6:$81,(3+$A73),FALSE)</f>
        <v>#N/A</v>
      </c>
      <c r="AQ72" s="77" t="e">
        <f>HLOOKUP(Q$4,'2020 Non-Cash Comp'!$6:$81,(3+$A73),FALSE)</f>
        <v>#N/A</v>
      </c>
      <c r="AR72" s="77" t="e">
        <f>HLOOKUP(R$4,'2020 Non-Cash Comp'!$6:$81,(3+$A73),FALSE)</f>
        <v>#N/A</v>
      </c>
      <c r="AS72" s="77" t="e">
        <f>HLOOKUP(S$4,'2020 Non-Cash Comp'!$6:$81,(3+$A73),FALSE)</f>
        <v>#N/A</v>
      </c>
      <c r="AT72" s="77" t="e">
        <f>HLOOKUP(T$4,'2020 Non-Cash Comp'!$6:$81,(3+$A73),FALSE)</f>
        <v>#N/A</v>
      </c>
      <c r="AU72" s="77" t="e">
        <f>HLOOKUP(U$4,'2020 Non-Cash Comp'!$6:$81,(3+$A73),FALSE)</f>
        <v>#N/A</v>
      </c>
      <c r="AV72" s="77" t="e">
        <f>HLOOKUP(V$4,'2020 Non-Cash Comp'!$6:$81,(3+$A73),FALSE)</f>
        <v>#N/A</v>
      </c>
      <c r="AW72" s="77" t="e">
        <f>HLOOKUP(W$4,'2020 Non-Cash Comp'!$6:$81,(3+$A73),FALSE)</f>
        <v>#N/A</v>
      </c>
      <c r="AX72" s="77" t="e">
        <f>HLOOKUP(X$4,'2020 Non-Cash Comp'!$6:$81,(3+$A73),FALSE)</f>
        <v>#N/A</v>
      </c>
      <c r="AY72" s="77" t="e">
        <f>HLOOKUP(Y$4,'2020 Non-Cash Comp'!$6:$81,(3+$A73),FALSE)</f>
        <v>#N/A</v>
      </c>
      <c r="AZ72" s="77" t="e">
        <f>HLOOKUP(Z$4,'2020 Non-Cash Comp'!$6:$81,(3+$A73),FALSE)</f>
        <v>#N/A</v>
      </c>
      <c r="BA72" s="77" t="e">
        <f>HLOOKUP(AA$4,'2020 Non-Cash Comp'!$6:$81,(3+$A73),FALSE)</f>
        <v>#N/A</v>
      </c>
      <c r="BB72" s="77" t="e">
        <f>HLOOKUP(AB$4,'2020 Non-Cash Comp'!$6:$81,(3+$A73),FALSE)</f>
        <v>#N/A</v>
      </c>
      <c r="BC72" s="77" t="e">
        <f>HLOOKUP(AC$4,'2020 Non-Cash Comp'!$6:$81,(3+$A73),FALSE)</f>
        <v>#N/A</v>
      </c>
      <c r="BD72" s="77" t="e">
        <f>HLOOKUP(AD$4,'2020 Non-Cash Comp'!$6:$81,(3+$A73),FALSE)</f>
        <v>#N/A</v>
      </c>
      <c r="BE72" s="77" t="e">
        <f>HLOOKUP(AE$4,'2020 Non-Cash Comp'!$6:$81,(3+$A73),FALSE)</f>
        <v>#N/A</v>
      </c>
      <c r="BF72" s="77" t="e">
        <f>HLOOKUP(AF$4,'2020 Non-Cash Comp'!$6:$81,(3+$A73),FALSE)</f>
        <v>#N/A</v>
      </c>
      <c r="BG72" s="77" t="e">
        <f>HLOOKUP(AG$4,'2020 Non-Cash Comp'!$6:$81,(3+$A73),FALSE)</f>
        <v>#N/A</v>
      </c>
      <c r="BJ72" s="77" t="e">
        <f>HLOOKUP(J$4,'2020 Non-Cash Comp'!$5:$81,(3+$A74),FALSE)</f>
        <v>#N/A</v>
      </c>
      <c r="BK72" s="77" t="e">
        <f>HLOOKUP(K$4,'2020 Non-Cash Comp'!$5:$81,(3+$A74),FALSE)</f>
        <v>#N/A</v>
      </c>
      <c r="BL72" s="77" t="e">
        <f>HLOOKUP(L$4,'2020 Non-Cash Comp'!$5:$81,(3+$A74),FALSE)</f>
        <v>#N/A</v>
      </c>
      <c r="BM72" s="77" t="e">
        <f>HLOOKUP(M$4,'2020 Non-Cash Comp'!$5:$81,(3+$A74),FALSE)</f>
        <v>#N/A</v>
      </c>
      <c r="BN72" s="77" t="e">
        <f>HLOOKUP(N$4,'2020 Non-Cash Comp'!$5:$81,(3+$A74),FALSE)</f>
        <v>#N/A</v>
      </c>
      <c r="BO72" s="77" t="e">
        <f>HLOOKUP(O$4,'2020 Non-Cash Comp'!$5:$81,(3+$A74),FALSE)</f>
        <v>#N/A</v>
      </c>
      <c r="BP72" s="77" t="e">
        <f>HLOOKUP(P$4,'2020 Non-Cash Comp'!$5:$81,(3+$A74),FALSE)</f>
        <v>#N/A</v>
      </c>
      <c r="BQ72" s="77" t="e">
        <f>HLOOKUP(Q$4,'2020 Non-Cash Comp'!$5:$81,(3+$A74),FALSE)</f>
        <v>#N/A</v>
      </c>
      <c r="BR72" s="77" t="e">
        <f>HLOOKUP(R$4,'2020 Non-Cash Comp'!$5:$81,(3+$A74),FALSE)</f>
        <v>#N/A</v>
      </c>
      <c r="BS72" s="77" t="e">
        <f>HLOOKUP(S$4,'2020 Non-Cash Comp'!$5:$81,(3+$A74),FALSE)</f>
        <v>#N/A</v>
      </c>
      <c r="BT72" s="77" t="e">
        <f>HLOOKUP(T$4,'2020 Non-Cash Comp'!$5:$81,(3+$A74),FALSE)</f>
        <v>#N/A</v>
      </c>
      <c r="BU72" s="77" t="e">
        <f>HLOOKUP(U$4,'2020 Non-Cash Comp'!$5:$81,(3+$A74),FALSE)</f>
        <v>#N/A</v>
      </c>
      <c r="BV72" s="77" t="e">
        <f>HLOOKUP(V$4,'2020 Non-Cash Comp'!$5:$81,(3+$A74),FALSE)</f>
        <v>#N/A</v>
      </c>
      <c r="BW72" s="77" t="e">
        <f>HLOOKUP(W$4,'2020 Non-Cash Comp'!$5:$81,(3+$A74),FALSE)</f>
        <v>#N/A</v>
      </c>
      <c r="BX72" s="77" t="e">
        <f>HLOOKUP(X$4,'2020 Non-Cash Comp'!$5:$81,(3+$A74),FALSE)</f>
        <v>#N/A</v>
      </c>
      <c r="BY72" s="77" t="e">
        <f>HLOOKUP(Y$4,'2020 Non-Cash Comp'!$5:$81,(3+$A74),FALSE)</f>
        <v>#N/A</v>
      </c>
      <c r="BZ72" s="77" t="e">
        <f>HLOOKUP(Z$4,'2020 Non-Cash Comp'!$5:$81,(3+$A74),FALSE)</f>
        <v>#N/A</v>
      </c>
      <c r="CA72" s="77" t="e">
        <f>HLOOKUP(AA$4,'2020 Non-Cash Comp'!$5:$81,(3+$A74),FALSE)</f>
        <v>#N/A</v>
      </c>
      <c r="CB72" s="77" t="e">
        <f>HLOOKUP(AB$4,'2020 Non-Cash Comp'!$5:$81,(3+$A74),FALSE)</f>
        <v>#N/A</v>
      </c>
      <c r="CC72" s="77" t="e">
        <f>HLOOKUP(AC$4,'2020 Non-Cash Comp'!$5:$81,(3+$A74),FALSE)</f>
        <v>#N/A</v>
      </c>
      <c r="CD72" s="77" t="e">
        <f>HLOOKUP(AD$4,'2020 Non-Cash Comp'!$5:$81,(3+$A74),FALSE)</f>
        <v>#N/A</v>
      </c>
      <c r="CE72" s="77" t="e">
        <f>HLOOKUP(AE$4,'2020 Non-Cash Comp'!$5:$81,(3+$A74),FALSE)</f>
        <v>#N/A</v>
      </c>
      <c r="CF72" s="77" t="e">
        <f>HLOOKUP(AF$4,'2020 Non-Cash Comp'!$5:$81,(3+$A74),FALSE)</f>
        <v>#N/A</v>
      </c>
      <c r="CG72" s="77" t="e">
        <f>HLOOKUP(AG$4,'2020 Non-Cash Comp'!$5:$81,(3+$A74),FALSE)</f>
        <v>#N/A</v>
      </c>
    </row>
    <row r="73" spans="1:85" x14ac:dyDescent="0.25">
      <c r="A73">
        <f t="shared" si="42"/>
        <v>67</v>
      </c>
      <c r="B73" s="74" t="str">
        <f>IF('2020 Non-Cash Comp'!B76&lt;&gt;0,'2020 Non-Cash Comp'!B76,"")</f>
        <v/>
      </c>
      <c r="C73" s="91" t="e">
        <f>SUMPRODUCT(($J$1:$AG$1&lt;=Input!$A$10)*J73:AG73)</f>
        <v>#N/A</v>
      </c>
      <c r="D73" s="91" t="e">
        <f>SUMPRODUCT(($AJ$1:$BG$1&lt;=Input!$A$10)*AJ73:BG73)</f>
        <v>#N/A</v>
      </c>
      <c r="E73" s="91" t="e">
        <f>SUMPRODUCT(($BJ$1:$CG$1&lt;=Input!$A$10)*BJ73:CG73)</f>
        <v>#N/A</v>
      </c>
      <c r="F73" s="91" t="e">
        <f t="shared" si="39"/>
        <v>#N/A</v>
      </c>
      <c r="G73" s="91" t="e">
        <f t="shared" si="40"/>
        <v>#N/A</v>
      </c>
      <c r="H73" s="91" t="e">
        <f t="shared" si="41"/>
        <v>#N/A</v>
      </c>
      <c r="J73" s="77" t="e">
        <f>HLOOKUP(J$4,'2020 Non-Cash Comp'!$7:$81,(3+$A73),FALSE)</f>
        <v>#N/A</v>
      </c>
      <c r="K73" s="77" t="e">
        <f>HLOOKUP(K$4,'2020 Non-Cash Comp'!$7:$81,(3+$A73),FALSE)</f>
        <v>#N/A</v>
      </c>
      <c r="L73" s="77" t="e">
        <f>HLOOKUP(L$4,'2020 Non-Cash Comp'!$7:$81,(3+$A73),FALSE)</f>
        <v>#N/A</v>
      </c>
      <c r="M73" s="77" t="e">
        <f>HLOOKUP(M$4,'2020 Non-Cash Comp'!$7:$81,(3+$A73),FALSE)</f>
        <v>#N/A</v>
      </c>
      <c r="N73" s="77" t="e">
        <f>HLOOKUP(N$4,'2020 Non-Cash Comp'!$7:$81,(3+$A73),FALSE)</f>
        <v>#N/A</v>
      </c>
      <c r="O73" s="77" t="e">
        <f>HLOOKUP(O$4,'2020 Non-Cash Comp'!$7:$81,(3+$A73),FALSE)</f>
        <v>#N/A</v>
      </c>
      <c r="P73" s="77" t="e">
        <f>HLOOKUP(P$4,'2020 Non-Cash Comp'!$7:$81,(3+$A73),FALSE)</f>
        <v>#N/A</v>
      </c>
      <c r="Q73" s="77" t="e">
        <f>HLOOKUP(Q$4,'2020 Non-Cash Comp'!$7:$81,(3+$A73),FALSE)</f>
        <v>#N/A</v>
      </c>
      <c r="R73" s="77" t="e">
        <f>HLOOKUP(R$4,'2020 Non-Cash Comp'!$7:$81,(3+$A73),FALSE)</f>
        <v>#N/A</v>
      </c>
      <c r="S73" s="77" t="e">
        <f>HLOOKUP(S$4,'2020 Non-Cash Comp'!$7:$81,(3+$A73),FALSE)</f>
        <v>#N/A</v>
      </c>
      <c r="T73" s="77" t="e">
        <f>HLOOKUP(T$4,'2020 Non-Cash Comp'!$7:$81,(3+$A73),FALSE)</f>
        <v>#N/A</v>
      </c>
      <c r="U73" s="77" t="e">
        <f>HLOOKUP(U$4,'2020 Non-Cash Comp'!$7:$81,(3+$A73),FALSE)</f>
        <v>#N/A</v>
      </c>
      <c r="V73" s="77" t="e">
        <f>HLOOKUP(V$4,'2020 Non-Cash Comp'!$7:$81,(3+$A73),FALSE)</f>
        <v>#N/A</v>
      </c>
      <c r="W73" s="77" t="e">
        <f>HLOOKUP(W$4,'2020 Non-Cash Comp'!$7:$81,(3+$A73),FALSE)</f>
        <v>#N/A</v>
      </c>
      <c r="X73" s="77" t="e">
        <f>HLOOKUP(X$4,'2020 Non-Cash Comp'!$7:$81,(3+$A73),FALSE)</f>
        <v>#N/A</v>
      </c>
      <c r="Y73" s="77" t="e">
        <f>HLOOKUP(Y$4,'2020 Non-Cash Comp'!$7:$81,(3+$A73),FALSE)</f>
        <v>#N/A</v>
      </c>
      <c r="Z73" s="77" t="e">
        <f>HLOOKUP(Z$4,'2020 Non-Cash Comp'!$7:$81,(3+$A73),FALSE)</f>
        <v>#N/A</v>
      </c>
      <c r="AA73" s="77" t="e">
        <f>HLOOKUP(AA$4,'2020 Non-Cash Comp'!$7:$81,(3+$A73),FALSE)</f>
        <v>#N/A</v>
      </c>
      <c r="AB73" s="77" t="e">
        <f>HLOOKUP(AB$4,'2020 Non-Cash Comp'!$7:$81,(3+$A73),FALSE)</f>
        <v>#N/A</v>
      </c>
      <c r="AC73" s="77" t="e">
        <f>HLOOKUP(AC$4,'2020 Non-Cash Comp'!$7:$81,(3+$A73),FALSE)</f>
        <v>#N/A</v>
      </c>
      <c r="AD73" s="77" t="e">
        <f>HLOOKUP(AD$4,'2020 Non-Cash Comp'!$7:$81,(3+$A73),FALSE)</f>
        <v>#N/A</v>
      </c>
      <c r="AE73" s="77" t="e">
        <f>HLOOKUP(AE$4,'2020 Non-Cash Comp'!$7:$81,(3+$A73),FALSE)</f>
        <v>#N/A</v>
      </c>
      <c r="AF73" s="77" t="e">
        <f>HLOOKUP(AF$4,'2020 Non-Cash Comp'!$7:$81,(3+$A73),FALSE)</f>
        <v>#N/A</v>
      </c>
      <c r="AG73" s="77" t="e">
        <f>HLOOKUP(AG$4,'2020 Non-Cash Comp'!$7:$81,(3+$A73),FALSE)</f>
        <v>#N/A</v>
      </c>
      <c r="AJ73" s="77" t="e">
        <f>HLOOKUP(J$4,'2020 Non-Cash Comp'!$6:$81,(3+$A74),FALSE)</f>
        <v>#N/A</v>
      </c>
      <c r="AK73" s="77" t="e">
        <f>HLOOKUP(K$4,'2020 Non-Cash Comp'!$6:$81,(3+$A74),FALSE)</f>
        <v>#N/A</v>
      </c>
      <c r="AL73" s="77" t="e">
        <f>HLOOKUP(L$4,'2020 Non-Cash Comp'!$6:$81,(3+$A74),FALSE)</f>
        <v>#N/A</v>
      </c>
      <c r="AM73" s="77" t="e">
        <f>HLOOKUP(M$4,'2020 Non-Cash Comp'!$6:$81,(3+$A74),FALSE)</f>
        <v>#N/A</v>
      </c>
      <c r="AN73" s="77" t="e">
        <f>HLOOKUP(N$4,'2020 Non-Cash Comp'!$6:$81,(3+$A74),FALSE)</f>
        <v>#N/A</v>
      </c>
      <c r="AO73" s="77" t="e">
        <f>HLOOKUP(O$4,'2020 Non-Cash Comp'!$6:$81,(3+$A74),FALSE)</f>
        <v>#N/A</v>
      </c>
      <c r="AP73" s="77" t="e">
        <f>HLOOKUP(P$4,'2020 Non-Cash Comp'!$6:$81,(3+$A74),FALSE)</f>
        <v>#N/A</v>
      </c>
      <c r="AQ73" s="77" t="e">
        <f>HLOOKUP(Q$4,'2020 Non-Cash Comp'!$6:$81,(3+$A74),FALSE)</f>
        <v>#N/A</v>
      </c>
      <c r="AR73" s="77" t="e">
        <f>HLOOKUP(R$4,'2020 Non-Cash Comp'!$6:$81,(3+$A74),FALSE)</f>
        <v>#N/A</v>
      </c>
      <c r="AS73" s="77" t="e">
        <f>HLOOKUP(S$4,'2020 Non-Cash Comp'!$6:$81,(3+$A74),FALSE)</f>
        <v>#N/A</v>
      </c>
      <c r="AT73" s="77" t="e">
        <f>HLOOKUP(T$4,'2020 Non-Cash Comp'!$6:$81,(3+$A74),FALSE)</f>
        <v>#N/A</v>
      </c>
      <c r="AU73" s="77" t="e">
        <f>HLOOKUP(U$4,'2020 Non-Cash Comp'!$6:$81,(3+$A74),FALSE)</f>
        <v>#N/A</v>
      </c>
      <c r="AV73" s="77" t="e">
        <f>HLOOKUP(V$4,'2020 Non-Cash Comp'!$6:$81,(3+$A74),FALSE)</f>
        <v>#N/A</v>
      </c>
      <c r="AW73" s="77" t="e">
        <f>HLOOKUP(W$4,'2020 Non-Cash Comp'!$6:$81,(3+$A74),FALSE)</f>
        <v>#N/A</v>
      </c>
      <c r="AX73" s="77" t="e">
        <f>HLOOKUP(X$4,'2020 Non-Cash Comp'!$6:$81,(3+$A74),FALSE)</f>
        <v>#N/A</v>
      </c>
      <c r="AY73" s="77" t="e">
        <f>HLOOKUP(Y$4,'2020 Non-Cash Comp'!$6:$81,(3+$A74),FALSE)</f>
        <v>#N/A</v>
      </c>
      <c r="AZ73" s="77" t="e">
        <f>HLOOKUP(Z$4,'2020 Non-Cash Comp'!$6:$81,(3+$A74),FALSE)</f>
        <v>#N/A</v>
      </c>
      <c r="BA73" s="77" t="e">
        <f>HLOOKUP(AA$4,'2020 Non-Cash Comp'!$6:$81,(3+$A74),FALSE)</f>
        <v>#N/A</v>
      </c>
      <c r="BB73" s="77" t="e">
        <f>HLOOKUP(AB$4,'2020 Non-Cash Comp'!$6:$81,(3+$A74),FALSE)</f>
        <v>#N/A</v>
      </c>
      <c r="BC73" s="77" t="e">
        <f>HLOOKUP(AC$4,'2020 Non-Cash Comp'!$6:$81,(3+$A74),FALSE)</f>
        <v>#N/A</v>
      </c>
      <c r="BD73" s="77" t="e">
        <f>HLOOKUP(AD$4,'2020 Non-Cash Comp'!$6:$81,(3+$A74),FALSE)</f>
        <v>#N/A</v>
      </c>
      <c r="BE73" s="77" t="e">
        <f>HLOOKUP(AE$4,'2020 Non-Cash Comp'!$6:$81,(3+$A74),FALSE)</f>
        <v>#N/A</v>
      </c>
      <c r="BF73" s="77" t="e">
        <f>HLOOKUP(AF$4,'2020 Non-Cash Comp'!$6:$81,(3+$A74),FALSE)</f>
        <v>#N/A</v>
      </c>
      <c r="BG73" s="77" t="e">
        <f>HLOOKUP(AG$4,'2020 Non-Cash Comp'!$6:$81,(3+$A74),FALSE)</f>
        <v>#N/A</v>
      </c>
      <c r="BJ73" s="77" t="e">
        <f>HLOOKUP(J$4,'2020 Non-Cash Comp'!$5:$81,(3+$A75),FALSE)</f>
        <v>#N/A</v>
      </c>
      <c r="BK73" s="77" t="e">
        <f>HLOOKUP(K$4,'2020 Non-Cash Comp'!$5:$81,(3+$A75),FALSE)</f>
        <v>#N/A</v>
      </c>
      <c r="BL73" s="77" t="e">
        <f>HLOOKUP(L$4,'2020 Non-Cash Comp'!$5:$81,(3+$A75),FALSE)</f>
        <v>#N/A</v>
      </c>
      <c r="BM73" s="77" t="e">
        <f>HLOOKUP(M$4,'2020 Non-Cash Comp'!$5:$81,(3+$A75),FALSE)</f>
        <v>#N/A</v>
      </c>
      <c r="BN73" s="77" t="e">
        <f>HLOOKUP(N$4,'2020 Non-Cash Comp'!$5:$81,(3+$A75),FALSE)</f>
        <v>#N/A</v>
      </c>
      <c r="BO73" s="77" t="e">
        <f>HLOOKUP(O$4,'2020 Non-Cash Comp'!$5:$81,(3+$A75),FALSE)</f>
        <v>#N/A</v>
      </c>
      <c r="BP73" s="77" t="e">
        <f>HLOOKUP(P$4,'2020 Non-Cash Comp'!$5:$81,(3+$A75),FALSE)</f>
        <v>#N/A</v>
      </c>
      <c r="BQ73" s="77" t="e">
        <f>HLOOKUP(Q$4,'2020 Non-Cash Comp'!$5:$81,(3+$A75),FALSE)</f>
        <v>#N/A</v>
      </c>
      <c r="BR73" s="77" t="e">
        <f>HLOOKUP(R$4,'2020 Non-Cash Comp'!$5:$81,(3+$A75),FALSE)</f>
        <v>#N/A</v>
      </c>
      <c r="BS73" s="77" t="e">
        <f>HLOOKUP(S$4,'2020 Non-Cash Comp'!$5:$81,(3+$A75),FALSE)</f>
        <v>#N/A</v>
      </c>
      <c r="BT73" s="77" t="e">
        <f>HLOOKUP(T$4,'2020 Non-Cash Comp'!$5:$81,(3+$A75),FALSE)</f>
        <v>#N/A</v>
      </c>
      <c r="BU73" s="77" t="e">
        <f>HLOOKUP(U$4,'2020 Non-Cash Comp'!$5:$81,(3+$A75),FALSE)</f>
        <v>#N/A</v>
      </c>
      <c r="BV73" s="77" t="e">
        <f>HLOOKUP(V$4,'2020 Non-Cash Comp'!$5:$81,(3+$A75),FALSE)</f>
        <v>#N/A</v>
      </c>
      <c r="BW73" s="77" t="e">
        <f>HLOOKUP(W$4,'2020 Non-Cash Comp'!$5:$81,(3+$A75),FALSE)</f>
        <v>#N/A</v>
      </c>
      <c r="BX73" s="77" t="e">
        <f>HLOOKUP(X$4,'2020 Non-Cash Comp'!$5:$81,(3+$A75),FALSE)</f>
        <v>#N/A</v>
      </c>
      <c r="BY73" s="77" t="e">
        <f>HLOOKUP(Y$4,'2020 Non-Cash Comp'!$5:$81,(3+$A75),FALSE)</f>
        <v>#N/A</v>
      </c>
      <c r="BZ73" s="77" t="e">
        <f>HLOOKUP(Z$4,'2020 Non-Cash Comp'!$5:$81,(3+$A75),FALSE)</f>
        <v>#N/A</v>
      </c>
      <c r="CA73" s="77" t="e">
        <f>HLOOKUP(AA$4,'2020 Non-Cash Comp'!$5:$81,(3+$A75),FALSE)</f>
        <v>#N/A</v>
      </c>
      <c r="CB73" s="77" t="e">
        <f>HLOOKUP(AB$4,'2020 Non-Cash Comp'!$5:$81,(3+$A75),FALSE)</f>
        <v>#N/A</v>
      </c>
      <c r="CC73" s="77" t="e">
        <f>HLOOKUP(AC$4,'2020 Non-Cash Comp'!$5:$81,(3+$A75),FALSE)</f>
        <v>#N/A</v>
      </c>
      <c r="CD73" s="77" t="e">
        <f>HLOOKUP(AD$4,'2020 Non-Cash Comp'!$5:$81,(3+$A75),FALSE)</f>
        <v>#N/A</v>
      </c>
      <c r="CE73" s="77" t="e">
        <f>HLOOKUP(AE$4,'2020 Non-Cash Comp'!$5:$81,(3+$A75),FALSE)</f>
        <v>#N/A</v>
      </c>
      <c r="CF73" s="77" t="e">
        <f>HLOOKUP(AF$4,'2020 Non-Cash Comp'!$5:$81,(3+$A75),FALSE)</f>
        <v>#N/A</v>
      </c>
      <c r="CG73" s="77" t="e">
        <f>HLOOKUP(AG$4,'2020 Non-Cash Comp'!$5:$81,(3+$A75),FALSE)</f>
        <v>#N/A</v>
      </c>
    </row>
    <row r="74" spans="1:85" x14ac:dyDescent="0.25">
      <c r="A74">
        <f t="shared" si="42"/>
        <v>68</v>
      </c>
      <c r="B74" s="74" t="str">
        <f>IF('2020 Non-Cash Comp'!B77&lt;&gt;0,'2020 Non-Cash Comp'!B77,"")</f>
        <v/>
      </c>
      <c r="C74" s="91" t="e">
        <f>SUMPRODUCT(($J$1:$AG$1&lt;=Input!$A$10)*J74:AG74)</f>
        <v>#N/A</v>
      </c>
      <c r="D74" s="91" t="e">
        <f>SUMPRODUCT(($AJ$1:$BG$1&lt;=Input!$A$10)*AJ74:BG74)</f>
        <v>#N/A</v>
      </c>
      <c r="E74" s="91" t="e">
        <f>SUMPRODUCT(($BJ$1:$CG$1&lt;=Input!$A$10)*BJ74:CG74)</f>
        <v>#N/A</v>
      </c>
      <c r="F74" s="91" t="e">
        <f t="shared" si="39"/>
        <v>#N/A</v>
      </c>
      <c r="G74" s="91" t="e">
        <f t="shared" si="40"/>
        <v>#N/A</v>
      </c>
      <c r="H74" s="91" t="e">
        <f t="shared" si="41"/>
        <v>#N/A</v>
      </c>
      <c r="J74" s="77" t="e">
        <f>HLOOKUP(J$4,'2020 Non-Cash Comp'!$7:$81,(3+$A74),FALSE)</f>
        <v>#N/A</v>
      </c>
      <c r="K74" s="77" t="e">
        <f>HLOOKUP(K$4,'2020 Non-Cash Comp'!$7:$81,(3+$A74),FALSE)</f>
        <v>#N/A</v>
      </c>
      <c r="L74" s="77" t="e">
        <f>HLOOKUP(L$4,'2020 Non-Cash Comp'!$7:$81,(3+$A74),FALSE)</f>
        <v>#N/A</v>
      </c>
      <c r="M74" s="77" t="e">
        <f>HLOOKUP(M$4,'2020 Non-Cash Comp'!$7:$81,(3+$A74),FALSE)</f>
        <v>#N/A</v>
      </c>
      <c r="N74" s="77" t="e">
        <f>HLOOKUP(N$4,'2020 Non-Cash Comp'!$7:$81,(3+$A74),FALSE)</f>
        <v>#N/A</v>
      </c>
      <c r="O74" s="77" t="e">
        <f>HLOOKUP(O$4,'2020 Non-Cash Comp'!$7:$81,(3+$A74),FALSE)</f>
        <v>#N/A</v>
      </c>
      <c r="P74" s="77" t="e">
        <f>HLOOKUP(P$4,'2020 Non-Cash Comp'!$7:$81,(3+$A74),FALSE)</f>
        <v>#N/A</v>
      </c>
      <c r="Q74" s="77" t="e">
        <f>HLOOKUP(Q$4,'2020 Non-Cash Comp'!$7:$81,(3+$A74),FALSE)</f>
        <v>#N/A</v>
      </c>
      <c r="R74" s="77" t="e">
        <f>HLOOKUP(R$4,'2020 Non-Cash Comp'!$7:$81,(3+$A74),FALSE)</f>
        <v>#N/A</v>
      </c>
      <c r="S74" s="77" t="e">
        <f>HLOOKUP(S$4,'2020 Non-Cash Comp'!$7:$81,(3+$A74),FALSE)</f>
        <v>#N/A</v>
      </c>
      <c r="T74" s="77" t="e">
        <f>HLOOKUP(T$4,'2020 Non-Cash Comp'!$7:$81,(3+$A74),FALSE)</f>
        <v>#N/A</v>
      </c>
      <c r="U74" s="77" t="e">
        <f>HLOOKUP(U$4,'2020 Non-Cash Comp'!$7:$81,(3+$A74),FALSE)</f>
        <v>#N/A</v>
      </c>
      <c r="V74" s="77" t="e">
        <f>HLOOKUP(V$4,'2020 Non-Cash Comp'!$7:$81,(3+$A74),FALSE)</f>
        <v>#N/A</v>
      </c>
      <c r="W74" s="77" t="e">
        <f>HLOOKUP(W$4,'2020 Non-Cash Comp'!$7:$81,(3+$A74),FALSE)</f>
        <v>#N/A</v>
      </c>
      <c r="X74" s="77" t="e">
        <f>HLOOKUP(X$4,'2020 Non-Cash Comp'!$7:$81,(3+$A74),FALSE)</f>
        <v>#N/A</v>
      </c>
      <c r="Y74" s="77" t="e">
        <f>HLOOKUP(Y$4,'2020 Non-Cash Comp'!$7:$81,(3+$A74),FALSE)</f>
        <v>#N/A</v>
      </c>
      <c r="Z74" s="77" t="e">
        <f>HLOOKUP(Z$4,'2020 Non-Cash Comp'!$7:$81,(3+$A74),FALSE)</f>
        <v>#N/A</v>
      </c>
      <c r="AA74" s="77" t="e">
        <f>HLOOKUP(AA$4,'2020 Non-Cash Comp'!$7:$81,(3+$A74),FALSE)</f>
        <v>#N/A</v>
      </c>
      <c r="AB74" s="77" t="e">
        <f>HLOOKUP(AB$4,'2020 Non-Cash Comp'!$7:$81,(3+$A74),FALSE)</f>
        <v>#N/A</v>
      </c>
      <c r="AC74" s="77" t="e">
        <f>HLOOKUP(AC$4,'2020 Non-Cash Comp'!$7:$81,(3+$A74),FALSE)</f>
        <v>#N/A</v>
      </c>
      <c r="AD74" s="77" t="e">
        <f>HLOOKUP(AD$4,'2020 Non-Cash Comp'!$7:$81,(3+$A74),FALSE)</f>
        <v>#N/A</v>
      </c>
      <c r="AE74" s="77" t="e">
        <f>HLOOKUP(AE$4,'2020 Non-Cash Comp'!$7:$81,(3+$A74),FALSE)</f>
        <v>#N/A</v>
      </c>
      <c r="AF74" s="77" t="e">
        <f>HLOOKUP(AF$4,'2020 Non-Cash Comp'!$7:$81,(3+$A74),FALSE)</f>
        <v>#N/A</v>
      </c>
      <c r="AG74" s="77" t="e">
        <f>HLOOKUP(AG$4,'2020 Non-Cash Comp'!$7:$81,(3+$A74),FALSE)</f>
        <v>#N/A</v>
      </c>
      <c r="AJ74" s="77" t="e">
        <f>HLOOKUP(J$4,'2020 Non-Cash Comp'!$6:$81,(3+$A75),FALSE)</f>
        <v>#N/A</v>
      </c>
      <c r="AK74" s="77" t="e">
        <f>HLOOKUP(K$4,'2020 Non-Cash Comp'!$6:$81,(3+$A75),FALSE)</f>
        <v>#N/A</v>
      </c>
      <c r="AL74" s="77" t="e">
        <f>HLOOKUP(L$4,'2020 Non-Cash Comp'!$6:$81,(3+$A75),FALSE)</f>
        <v>#N/A</v>
      </c>
      <c r="AM74" s="77" t="e">
        <f>HLOOKUP(M$4,'2020 Non-Cash Comp'!$6:$81,(3+$A75),FALSE)</f>
        <v>#N/A</v>
      </c>
      <c r="AN74" s="77" t="e">
        <f>HLOOKUP(N$4,'2020 Non-Cash Comp'!$6:$81,(3+$A75),FALSE)</f>
        <v>#N/A</v>
      </c>
      <c r="AO74" s="77" t="e">
        <f>HLOOKUP(O$4,'2020 Non-Cash Comp'!$6:$81,(3+$A75),FALSE)</f>
        <v>#N/A</v>
      </c>
      <c r="AP74" s="77" t="e">
        <f>HLOOKUP(P$4,'2020 Non-Cash Comp'!$6:$81,(3+$A75),FALSE)</f>
        <v>#N/A</v>
      </c>
      <c r="AQ74" s="77" t="e">
        <f>HLOOKUP(Q$4,'2020 Non-Cash Comp'!$6:$81,(3+$A75),FALSE)</f>
        <v>#N/A</v>
      </c>
      <c r="AR74" s="77" t="e">
        <f>HLOOKUP(R$4,'2020 Non-Cash Comp'!$6:$81,(3+$A75),FALSE)</f>
        <v>#N/A</v>
      </c>
      <c r="AS74" s="77" t="e">
        <f>HLOOKUP(S$4,'2020 Non-Cash Comp'!$6:$81,(3+$A75),FALSE)</f>
        <v>#N/A</v>
      </c>
      <c r="AT74" s="77" t="e">
        <f>HLOOKUP(T$4,'2020 Non-Cash Comp'!$6:$81,(3+$A75),FALSE)</f>
        <v>#N/A</v>
      </c>
      <c r="AU74" s="77" t="e">
        <f>HLOOKUP(U$4,'2020 Non-Cash Comp'!$6:$81,(3+$A75),FALSE)</f>
        <v>#N/A</v>
      </c>
      <c r="AV74" s="77" t="e">
        <f>HLOOKUP(V$4,'2020 Non-Cash Comp'!$6:$81,(3+$A75),FALSE)</f>
        <v>#N/A</v>
      </c>
      <c r="AW74" s="77" t="e">
        <f>HLOOKUP(W$4,'2020 Non-Cash Comp'!$6:$81,(3+$A75),FALSE)</f>
        <v>#N/A</v>
      </c>
      <c r="AX74" s="77" t="e">
        <f>HLOOKUP(X$4,'2020 Non-Cash Comp'!$6:$81,(3+$A75),FALSE)</f>
        <v>#N/A</v>
      </c>
      <c r="AY74" s="77" t="e">
        <f>HLOOKUP(Y$4,'2020 Non-Cash Comp'!$6:$81,(3+$A75),FALSE)</f>
        <v>#N/A</v>
      </c>
      <c r="AZ74" s="77" t="e">
        <f>HLOOKUP(Z$4,'2020 Non-Cash Comp'!$6:$81,(3+$A75),FALSE)</f>
        <v>#N/A</v>
      </c>
      <c r="BA74" s="77" t="e">
        <f>HLOOKUP(AA$4,'2020 Non-Cash Comp'!$6:$81,(3+$A75),FALSE)</f>
        <v>#N/A</v>
      </c>
      <c r="BB74" s="77" t="e">
        <f>HLOOKUP(AB$4,'2020 Non-Cash Comp'!$6:$81,(3+$A75),FALSE)</f>
        <v>#N/A</v>
      </c>
      <c r="BC74" s="77" t="e">
        <f>HLOOKUP(AC$4,'2020 Non-Cash Comp'!$6:$81,(3+$A75),FALSE)</f>
        <v>#N/A</v>
      </c>
      <c r="BD74" s="77" t="e">
        <f>HLOOKUP(AD$4,'2020 Non-Cash Comp'!$6:$81,(3+$A75),FALSE)</f>
        <v>#N/A</v>
      </c>
      <c r="BE74" s="77" t="e">
        <f>HLOOKUP(AE$4,'2020 Non-Cash Comp'!$6:$81,(3+$A75),FALSE)</f>
        <v>#N/A</v>
      </c>
      <c r="BF74" s="77" t="e">
        <f>HLOOKUP(AF$4,'2020 Non-Cash Comp'!$6:$81,(3+$A75),FALSE)</f>
        <v>#N/A</v>
      </c>
      <c r="BG74" s="77" t="e">
        <f>HLOOKUP(AG$4,'2020 Non-Cash Comp'!$6:$81,(3+$A75),FALSE)</f>
        <v>#N/A</v>
      </c>
      <c r="BJ74" s="77" t="e">
        <f>HLOOKUP(J$4,'2020 Non-Cash Comp'!$5:$81,(3+$A76),FALSE)</f>
        <v>#N/A</v>
      </c>
      <c r="BK74" s="77" t="e">
        <f>HLOOKUP(K$4,'2020 Non-Cash Comp'!$5:$81,(3+$A76),FALSE)</f>
        <v>#N/A</v>
      </c>
      <c r="BL74" s="77" t="e">
        <f>HLOOKUP(L$4,'2020 Non-Cash Comp'!$5:$81,(3+$A76),FALSE)</f>
        <v>#N/A</v>
      </c>
      <c r="BM74" s="77" t="e">
        <f>HLOOKUP(M$4,'2020 Non-Cash Comp'!$5:$81,(3+$A76),FALSE)</f>
        <v>#N/A</v>
      </c>
      <c r="BN74" s="77" t="e">
        <f>HLOOKUP(N$4,'2020 Non-Cash Comp'!$5:$81,(3+$A76),FALSE)</f>
        <v>#N/A</v>
      </c>
      <c r="BO74" s="77" t="e">
        <f>HLOOKUP(O$4,'2020 Non-Cash Comp'!$5:$81,(3+$A76),FALSE)</f>
        <v>#N/A</v>
      </c>
      <c r="BP74" s="77" t="e">
        <f>HLOOKUP(P$4,'2020 Non-Cash Comp'!$5:$81,(3+$A76),FALSE)</f>
        <v>#N/A</v>
      </c>
      <c r="BQ74" s="77" t="e">
        <f>HLOOKUP(Q$4,'2020 Non-Cash Comp'!$5:$81,(3+$A76),FALSE)</f>
        <v>#N/A</v>
      </c>
      <c r="BR74" s="77" t="e">
        <f>HLOOKUP(R$4,'2020 Non-Cash Comp'!$5:$81,(3+$A76),FALSE)</f>
        <v>#N/A</v>
      </c>
      <c r="BS74" s="77" t="e">
        <f>HLOOKUP(S$4,'2020 Non-Cash Comp'!$5:$81,(3+$A76),FALSE)</f>
        <v>#N/A</v>
      </c>
      <c r="BT74" s="77" t="e">
        <f>HLOOKUP(T$4,'2020 Non-Cash Comp'!$5:$81,(3+$A76),FALSE)</f>
        <v>#N/A</v>
      </c>
      <c r="BU74" s="77" t="e">
        <f>HLOOKUP(U$4,'2020 Non-Cash Comp'!$5:$81,(3+$A76),FALSE)</f>
        <v>#N/A</v>
      </c>
      <c r="BV74" s="77" t="e">
        <f>HLOOKUP(V$4,'2020 Non-Cash Comp'!$5:$81,(3+$A76),FALSE)</f>
        <v>#N/A</v>
      </c>
      <c r="BW74" s="77" t="e">
        <f>HLOOKUP(W$4,'2020 Non-Cash Comp'!$5:$81,(3+$A76),FALSE)</f>
        <v>#N/A</v>
      </c>
      <c r="BX74" s="77" t="e">
        <f>HLOOKUP(X$4,'2020 Non-Cash Comp'!$5:$81,(3+$A76),FALSE)</f>
        <v>#N/A</v>
      </c>
      <c r="BY74" s="77" t="e">
        <f>HLOOKUP(Y$4,'2020 Non-Cash Comp'!$5:$81,(3+$A76),FALSE)</f>
        <v>#N/A</v>
      </c>
      <c r="BZ74" s="77" t="e">
        <f>HLOOKUP(Z$4,'2020 Non-Cash Comp'!$5:$81,(3+$A76),FALSE)</f>
        <v>#N/A</v>
      </c>
      <c r="CA74" s="77" t="e">
        <f>HLOOKUP(AA$4,'2020 Non-Cash Comp'!$5:$81,(3+$A76),FALSE)</f>
        <v>#N/A</v>
      </c>
      <c r="CB74" s="77" t="e">
        <f>HLOOKUP(AB$4,'2020 Non-Cash Comp'!$5:$81,(3+$A76),FALSE)</f>
        <v>#N/A</v>
      </c>
      <c r="CC74" s="77" t="e">
        <f>HLOOKUP(AC$4,'2020 Non-Cash Comp'!$5:$81,(3+$A76),FALSE)</f>
        <v>#N/A</v>
      </c>
      <c r="CD74" s="77" t="e">
        <f>HLOOKUP(AD$4,'2020 Non-Cash Comp'!$5:$81,(3+$A76),FALSE)</f>
        <v>#N/A</v>
      </c>
      <c r="CE74" s="77" t="e">
        <f>HLOOKUP(AE$4,'2020 Non-Cash Comp'!$5:$81,(3+$A76),FALSE)</f>
        <v>#N/A</v>
      </c>
      <c r="CF74" s="77" t="e">
        <f>HLOOKUP(AF$4,'2020 Non-Cash Comp'!$5:$81,(3+$A76),FALSE)</f>
        <v>#N/A</v>
      </c>
      <c r="CG74" s="77" t="e">
        <f>HLOOKUP(AG$4,'2020 Non-Cash Comp'!$5:$81,(3+$A76),FALSE)</f>
        <v>#N/A</v>
      </c>
    </row>
    <row r="75" spans="1:85" x14ac:dyDescent="0.25">
      <c r="A75">
        <f t="shared" si="42"/>
        <v>69</v>
      </c>
      <c r="B75" s="74" t="str">
        <f>IF('2020 Non-Cash Comp'!B78&lt;&gt;0,'2020 Non-Cash Comp'!B78,"")</f>
        <v/>
      </c>
      <c r="C75" s="91" t="e">
        <f>SUMPRODUCT(($J$1:$AG$1&lt;=Input!$A$10)*J75:AG75)</f>
        <v>#N/A</v>
      </c>
      <c r="D75" s="91" t="e">
        <f>SUMPRODUCT(($AJ$1:$BG$1&lt;=Input!$A$10)*AJ75:BG75)</f>
        <v>#N/A</v>
      </c>
      <c r="E75" s="91" t="e">
        <f>SUMPRODUCT(($BJ$1:$CG$1&lt;=Input!$A$10)*BJ75:CG75)</f>
        <v>#N/A</v>
      </c>
      <c r="F75" s="91" t="e">
        <f t="shared" si="39"/>
        <v>#N/A</v>
      </c>
      <c r="G75" s="91" t="e">
        <f t="shared" si="40"/>
        <v>#N/A</v>
      </c>
      <c r="H75" s="91" t="e">
        <f t="shared" si="41"/>
        <v>#N/A</v>
      </c>
      <c r="J75" s="77" t="e">
        <f>HLOOKUP(J$4,'2020 Non-Cash Comp'!$7:$81,(3+$A75),FALSE)</f>
        <v>#N/A</v>
      </c>
      <c r="K75" s="77" t="e">
        <f>HLOOKUP(K$4,'2020 Non-Cash Comp'!$7:$81,(3+$A75),FALSE)</f>
        <v>#N/A</v>
      </c>
      <c r="L75" s="77" t="e">
        <f>HLOOKUP(L$4,'2020 Non-Cash Comp'!$7:$81,(3+$A75),FALSE)</f>
        <v>#N/A</v>
      </c>
      <c r="M75" s="77" t="e">
        <f>HLOOKUP(M$4,'2020 Non-Cash Comp'!$7:$81,(3+$A75),FALSE)</f>
        <v>#N/A</v>
      </c>
      <c r="N75" s="77" t="e">
        <f>HLOOKUP(N$4,'2020 Non-Cash Comp'!$7:$81,(3+$A75),FALSE)</f>
        <v>#N/A</v>
      </c>
      <c r="O75" s="77" t="e">
        <f>HLOOKUP(O$4,'2020 Non-Cash Comp'!$7:$81,(3+$A75),FALSE)</f>
        <v>#N/A</v>
      </c>
      <c r="P75" s="77" t="e">
        <f>HLOOKUP(P$4,'2020 Non-Cash Comp'!$7:$81,(3+$A75),FALSE)</f>
        <v>#N/A</v>
      </c>
      <c r="Q75" s="77" t="e">
        <f>HLOOKUP(Q$4,'2020 Non-Cash Comp'!$7:$81,(3+$A75),FALSE)</f>
        <v>#N/A</v>
      </c>
      <c r="R75" s="77" t="e">
        <f>HLOOKUP(R$4,'2020 Non-Cash Comp'!$7:$81,(3+$A75),FALSE)</f>
        <v>#N/A</v>
      </c>
      <c r="S75" s="77" t="e">
        <f>HLOOKUP(S$4,'2020 Non-Cash Comp'!$7:$81,(3+$A75),FALSE)</f>
        <v>#N/A</v>
      </c>
      <c r="T75" s="77" t="e">
        <f>HLOOKUP(T$4,'2020 Non-Cash Comp'!$7:$81,(3+$A75),FALSE)</f>
        <v>#N/A</v>
      </c>
      <c r="U75" s="77" t="e">
        <f>HLOOKUP(U$4,'2020 Non-Cash Comp'!$7:$81,(3+$A75),FALSE)</f>
        <v>#N/A</v>
      </c>
      <c r="V75" s="77" t="e">
        <f>HLOOKUP(V$4,'2020 Non-Cash Comp'!$7:$81,(3+$A75),FALSE)</f>
        <v>#N/A</v>
      </c>
      <c r="W75" s="77" t="e">
        <f>HLOOKUP(W$4,'2020 Non-Cash Comp'!$7:$81,(3+$A75),FALSE)</f>
        <v>#N/A</v>
      </c>
      <c r="X75" s="77" t="e">
        <f>HLOOKUP(X$4,'2020 Non-Cash Comp'!$7:$81,(3+$A75),FALSE)</f>
        <v>#N/A</v>
      </c>
      <c r="Y75" s="77" t="e">
        <f>HLOOKUP(Y$4,'2020 Non-Cash Comp'!$7:$81,(3+$A75),FALSE)</f>
        <v>#N/A</v>
      </c>
      <c r="Z75" s="77" t="e">
        <f>HLOOKUP(Z$4,'2020 Non-Cash Comp'!$7:$81,(3+$A75),FALSE)</f>
        <v>#N/A</v>
      </c>
      <c r="AA75" s="77" t="e">
        <f>HLOOKUP(AA$4,'2020 Non-Cash Comp'!$7:$81,(3+$A75),FALSE)</f>
        <v>#N/A</v>
      </c>
      <c r="AB75" s="77" t="e">
        <f>HLOOKUP(AB$4,'2020 Non-Cash Comp'!$7:$81,(3+$A75),FALSE)</f>
        <v>#N/A</v>
      </c>
      <c r="AC75" s="77" t="e">
        <f>HLOOKUP(AC$4,'2020 Non-Cash Comp'!$7:$81,(3+$A75),FALSE)</f>
        <v>#N/A</v>
      </c>
      <c r="AD75" s="77" t="e">
        <f>HLOOKUP(AD$4,'2020 Non-Cash Comp'!$7:$81,(3+$A75),FALSE)</f>
        <v>#N/A</v>
      </c>
      <c r="AE75" s="77" t="e">
        <f>HLOOKUP(AE$4,'2020 Non-Cash Comp'!$7:$81,(3+$A75),FALSE)</f>
        <v>#N/A</v>
      </c>
      <c r="AF75" s="77" t="e">
        <f>HLOOKUP(AF$4,'2020 Non-Cash Comp'!$7:$81,(3+$A75),FALSE)</f>
        <v>#N/A</v>
      </c>
      <c r="AG75" s="77" t="e">
        <f>HLOOKUP(AG$4,'2020 Non-Cash Comp'!$7:$81,(3+$A75),FALSE)</f>
        <v>#N/A</v>
      </c>
      <c r="AJ75" s="77" t="e">
        <f>HLOOKUP(J$4,'2020 Non-Cash Comp'!$6:$81,(3+$A76),FALSE)</f>
        <v>#N/A</v>
      </c>
      <c r="AK75" s="77" t="e">
        <f>HLOOKUP(K$4,'2020 Non-Cash Comp'!$6:$81,(3+$A76),FALSE)</f>
        <v>#N/A</v>
      </c>
      <c r="AL75" s="77" t="e">
        <f>HLOOKUP(L$4,'2020 Non-Cash Comp'!$6:$81,(3+$A76),FALSE)</f>
        <v>#N/A</v>
      </c>
      <c r="AM75" s="77" t="e">
        <f>HLOOKUP(M$4,'2020 Non-Cash Comp'!$6:$81,(3+$A76),FALSE)</f>
        <v>#N/A</v>
      </c>
      <c r="AN75" s="77" t="e">
        <f>HLOOKUP(N$4,'2020 Non-Cash Comp'!$6:$81,(3+$A76),FALSE)</f>
        <v>#N/A</v>
      </c>
      <c r="AO75" s="77" t="e">
        <f>HLOOKUP(O$4,'2020 Non-Cash Comp'!$6:$81,(3+$A76),FALSE)</f>
        <v>#N/A</v>
      </c>
      <c r="AP75" s="77" t="e">
        <f>HLOOKUP(P$4,'2020 Non-Cash Comp'!$6:$81,(3+$A76),FALSE)</f>
        <v>#N/A</v>
      </c>
      <c r="AQ75" s="77" t="e">
        <f>HLOOKUP(Q$4,'2020 Non-Cash Comp'!$6:$81,(3+$A76),FALSE)</f>
        <v>#N/A</v>
      </c>
      <c r="AR75" s="77" t="e">
        <f>HLOOKUP(R$4,'2020 Non-Cash Comp'!$6:$81,(3+$A76),FALSE)</f>
        <v>#N/A</v>
      </c>
      <c r="AS75" s="77" t="e">
        <f>HLOOKUP(S$4,'2020 Non-Cash Comp'!$6:$81,(3+$A76),FALSE)</f>
        <v>#N/A</v>
      </c>
      <c r="AT75" s="77" t="e">
        <f>HLOOKUP(T$4,'2020 Non-Cash Comp'!$6:$81,(3+$A76),FALSE)</f>
        <v>#N/A</v>
      </c>
      <c r="AU75" s="77" t="e">
        <f>HLOOKUP(U$4,'2020 Non-Cash Comp'!$6:$81,(3+$A76),FALSE)</f>
        <v>#N/A</v>
      </c>
      <c r="AV75" s="77" t="e">
        <f>HLOOKUP(V$4,'2020 Non-Cash Comp'!$6:$81,(3+$A76),FALSE)</f>
        <v>#N/A</v>
      </c>
      <c r="AW75" s="77" t="e">
        <f>HLOOKUP(W$4,'2020 Non-Cash Comp'!$6:$81,(3+$A76),FALSE)</f>
        <v>#N/A</v>
      </c>
      <c r="AX75" s="77" t="e">
        <f>HLOOKUP(X$4,'2020 Non-Cash Comp'!$6:$81,(3+$A76),FALSE)</f>
        <v>#N/A</v>
      </c>
      <c r="AY75" s="77" t="e">
        <f>HLOOKUP(Y$4,'2020 Non-Cash Comp'!$6:$81,(3+$A76),FALSE)</f>
        <v>#N/A</v>
      </c>
      <c r="AZ75" s="77" t="e">
        <f>HLOOKUP(Z$4,'2020 Non-Cash Comp'!$6:$81,(3+$A76),FALSE)</f>
        <v>#N/A</v>
      </c>
      <c r="BA75" s="77" t="e">
        <f>HLOOKUP(AA$4,'2020 Non-Cash Comp'!$6:$81,(3+$A76),FALSE)</f>
        <v>#N/A</v>
      </c>
      <c r="BB75" s="77" t="e">
        <f>HLOOKUP(AB$4,'2020 Non-Cash Comp'!$6:$81,(3+$A76),FALSE)</f>
        <v>#N/A</v>
      </c>
      <c r="BC75" s="77" t="e">
        <f>HLOOKUP(AC$4,'2020 Non-Cash Comp'!$6:$81,(3+$A76),FALSE)</f>
        <v>#N/A</v>
      </c>
      <c r="BD75" s="77" t="e">
        <f>HLOOKUP(AD$4,'2020 Non-Cash Comp'!$6:$81,(3+$A76),FALSE)</f>
        <v>#N/A</v>
      </c>
      <c r="BE75" s="77" t="e">
        <f>HLOOKUP(AE$4,'2020 Non-Cash Comp'!$6:$81,(3+$A76),FALSE)</f>
        <v>#N/A</v>
      </c>
      <c r="BF75" s="77" t="e">
        <f>HLOOKUP(AF$4,'2020 Non-Cash Comp'!$6:$81,(3+$A76),FALSE)</f>
        <v>#N/A</v>
      </c>
      <c r="BG75" s="77" t="e">
        <f>HLOOKUP(AG$4,'2020 Non-Cash Comp'!$6:$81,(3+$A76),FALSE)</f>
        <v>#N/A</v>
      </c>
      <c r="BJ75" s="77" t="e">
        <f>HLOOKUP(J$4,'2020 Non-Cash Comp'!$5:$81,(3+$A77),FALSE)</f>
        <v>#N/A</v>
      </c>
      <c r="BK75" s="77" t="e">
        <f>HLOOKUP(K$4,'2020 Non-Cash Comp'!$5:$81,(3+$A77),FALSE)</f>
        <v>#N/A</v>
      </c>
      <c r="BL75" s="77" t="e">
        <f>HLOOKUP(L$4,'2020 Non-Cash Comp'!$5:$81,(3+$A77),FALSE)</f>
        <v>#N/A</v>
      </c>
      <c r="BM75" s="77" t="e">
        <f>HLOOKUP(M$4,'2020 Non-Cash Comp'!$5:$81,(3+$A77),FALSE)</f>
        <v>#N/A</v>
      </c>
      <c r="BN75" s="77" t="e">
        <f>HLOOKUP(N$4,'2020 Non-Cash Comp'!$5:$81,(3+$A77),FALSE)</f>
        <v>#N/A</v>
      </c>
      <c r="BO75" s="77" t="e">
        <f>HLOOKUP(O$4,'2020 Non-Cash Comp'!$5:$81,(3+$A77),FALSE)</f>
        <v>#N/A</v>
      </c>
      <c r="BP75" s="77" t="e">
        <f>HLOOKUP(P$4,'2020 Non-Cash Comp'!$5:$81,(3+$A77),FALSE)</f>
        <v>#N/A</v>
      </c>
      <c r="BQ75" s="77" t="e">
        <f>HLOOKUP(Q$4,'2020 Non-Cash Comp'!$5:$81,(3+$A77),FALSE)</f>
        <v>#N/A</v>
      </c>
      <c r="BR75" s="77" t="e">
        <f>HLOOKUP(R$4,'2020 Non-Cash Comp'!$5:$81,(3+$A77),FALSE)</f>
        <v>#N/A</v>
      </c>
      <c r="BS75" s="77" t="e">
        <f>HLOOKUP(S$4,'2020 Non-Cash Comp'!$5:$81,(3+$A77),FALSE)</f>
        <v>#N/A</v>
      </c>
      <c r="BT75" s="77" t="e">
        <f>HLOOKUP(T$4,'2020 Non-Cash Comp'!$5:$81,(3+$A77),FALSE)</f>
        <v>#N/A</v>
      </c>
      <c r="BU75" s="77" t="e">
        <f>HLOOKUP(U$4,'2020 Non-Cash Comp'!$5:$81,(3+$A77),FALSE)</f>
        <v>#N/A</v>
      </c>
      <c r="BV75" s="77" t="e">
        <f>HLOOKUP(V$4,'2020 Non-Cash Comp'!$5:$81,(3+$A77),FALSE)</f>
        <v>#N/A</v>
      </c>
      <c r="BW75" s="77" t="e">
        <f>HLOOKUP(W$4,'2020 Non-Cash Comp'!$5:$81,(3+$A77),FALSE)</f>
        <v>#N/A</v>
      </c>
      <c r="BX75" s="77" t="e">
        <f>HLOOKUP(X$4,'2020 Non-Cash Comp'!$5:$81,(3+$A77),FALSE)</f>
        <v>#N/A</v>
      </c>
      <c r="BY75" s="77" t="e">
        <f>HLOOKUP(Y$4,'2020 Non-Cash Comp'!$5:$81,(3+$A77),FALSE)</f>
        <v>#N/A</v>
      </c>
      <c r="BZ75" s="77" t="e">
        <f>HLOOKUP(Z$4,'2020 Non-Cash Comp'!$5:$81,(3+$A77),FALSE)</f>
        <v>#N/A</v>
      </c>
      <c r="CA75" s="77" t="e">
        <f>HLOOKUP(AA$4,'2020 Non-Cash Comp'!$5:$81,(3+$A77),FALSE)</f>
        <v>#N/A</v>
      </c>
      <c r="CB75" s="77" t="e">
        <f>HLOOKUP(AB$4,'2020 Non-Cash Comp'!$5:$81,(3+$A77),FALSE)</f>
        <v>#N/A</v>
      </c>
      <c r="CC75" s="77" t="e">
        <f>HLOOKUP(AC$4,'2020 Non-Cash Comp'!$5:$81,(3+$A77),FALSE)</f>
        <v>#N/A</v>
      </c>
      <c r="CD75" s="77" t="e">
        <f>HLOOKUP(AD$4,'2020 Non-Cash Comp'!$5:$81,(3+$A77),FALSE)</f>
        <v>#N/A</v>
      </c>
      <c r="CE75" s="77" t="e">
        <f>HLOOKUP(AE$4,'2020 Non-Cash Comp'!$5:$81,(3+$A77),FALSE)</f>
        <v>#N/A</v>
      </c>
      <c r="CF75" s="77" t="e">
        <f>HLOOKUP(AF$4,'2020 Non-Cash Comp'!$5:$81,(3+$A77),FALSE)</f>
        <v>#N/A</v>
      </c>
      <c r="CG75" s="77" t="e">
        <f>HLOOKUP(AG$4,'2020 Non-Cash Comp'!$5:$81,(3+$A77),FALSE)</f>
        <v>#N/A</v>
      </c>
    </row>
    <row r="76" spans="1:85" x14ac:dyDescent="0.25">
      <c r="A76">
        <f t="shared" si="42"/>
        <v>70</v>
      </c>
      <c r="B76" s="74" t="str">
        <f>IF('2020 Non-Cash Comp'!B79&lt;&gt;0,'2020 Non-Cash Comp'!B79,"")</f>
        <v/>
      </c>
      <c r="C76" s="91" t="e">
        <f>SUMPRODUCT(($J$1:$AG$1&lt;=Input!$A$10)*J76:AG76)</f>
        <v>#N/A</v>
      </c>
      <c r="D76" s="91" t="e">
        <f>SUMPRODUCT(($AJ$1:$BG$1&lt;=Input!$A$10)*AJ76:BG76)</f>
        <v>#N/A</v>
      </c>
      <c r="E76" s="91" t="e">
        <f>SUMPRODUCT(($BJ$1:$CG$1&lt;=Input!$A$10)*BJ76:CG76)</f>
        <v>#N/A</v>
      </c>
      <c r="F76" s="91" t="e">
        <f t="shared" si="39"/>
        <v>#N/A</v>
      </c>
      <c r="G76" s="91" t="e">
        <f t="shared" si="40"/>
        <v>#N/A</v>
      </c>
      <c r="H76" s="91" t="e">
        <f t="shared" si="41"/>
        <v>#N/A</v>
      </c>
      <c r="J76" s="77" t="e">
        <f>HLOOKUP(J$4,'2020 Non-Cash Comp'!$7:$81,(3+$A76),FALSE)</f>
        <v>#N/A</v>
      </c>
      <c r="K76" s="77" t="e">
        <f>HLOOKUP(K$4,'2020 Non-Cash Comp'!$7:$81,(3+$A76),FALSE)</f>
        <v>#N/A</v>
      </c>
      <c r="L76" s="77" t="e">
        <f>HLOOKUP(L$4,'2020 Non-Cash Comp'!$7:$81,(3+$A76),FALSE)</f>
        <v>#N/A</v>
      </c>
      <c r="M76" s="77" t="e">
        <f>HLOOKUP(M$4,'2020 Non-Cash Comp'!$7:$81,(3+$A76),FALSE)</f>
        <v>#N/A</v>
      </c>
      <c r="N76" s="77" t="e">
        <f>HLOOKUP(N$4,'2020 Non-Cash Comp'!$7:$81,(3+$A76),FALSE)</f>
        <v>#N/A</v>
      </c>
      <c r="O76" s="77" t="e">
        <f>HLOOKUP(O$4,'2020 Non-Cash Comp'!$7:$81,(3+$A76),FALSE)</f>
        <v>#N/A</v>
      </c>
      <c r="P76" s="77" t="e">
        <f>HLOOKUP(P$4,'2020 Non-Cash Comp'!$7:$81,(3+$A76),FALSE)</f>
        <v>#N/A</v>
      </c>
      <c r="Q76" s="77" t="e">
        <f>HLOOKUP(Q$4,'2020 Non-Cash Comp'!$7:$81,(3+$A76),FALSE)</f>
        <v>#N/A</v>
      </c>
      <c r="R76" s="77" t="e">
        <f>HLOOKUP(R$4,'2020 Non-Cash Comp'!$7:$81,(3+$A76),FALSE)</f>
        <v>#N/A</v>
      </c>
      <c r="S76" s="77" t="e">
        <f>HLOOKUP(S$4,'2020 Non-Cash Comp'!$7:$81,(3+$A76),FALSE)</f>
        <v>#N/A</v>
      </c>
      <c r="T76" s="77" t="e">
        <f>HLOOKUP(T$4,'2020 Non-Cash Comp'!$7:$81,(3+$A76),FALSE)</f>
        <v>#N/A</v>
      </c>
      <c r="U76" s="77" t="e">
        <f>HLOOKUP(U$4,'2020 Non-Cash Comp'!$7:$81,(3+$A76),FALSE)</f>
        <v>#N/A</v>
      </c>
      <c r="V76" s="77" t="e">
        <f>HLOOKUP(V$4,'2020 Non-Cash Comp'!$7:$81,(3+$A76),FALSE)</f>
        <v>#N/A</v>
      </c>
      <c r="W76" s="77" t="e">
        <f>HLOOKUP(W$4,'2020 Non-Cash Comp'!$7:$81,(3+$A76),FALSE)</f>
        <v>#N/A</v>
      </c>
      <c r="X76" s="77" t="e">
        <f>HLOOKUP(X$4,'2020 Non-Cash Comp'!$7:$81,(3+$A76),FALSE)</f>
        <v>#N/A</v>
      </c>
      <c r="Y76" s="77" t="e">
        <f>HLOOKUP(Y$4,'2020 Non-Cash Comp'!$7:$81,(3+$A76),FALSE)</f>
        <v>#N/A</v>
      </c>
      <c r="Z76" s="77" t="e">
        <f>HLOOKUP(Z$4,'2020 Non-Cash Comp'!$7:$81,(3+$A76),FALSE)</f>
        <v>#N/A</v>
      </c>
      <c r="AA76" s="77" t="e">
        <f>HLOOKUP(AA$4,'2020 Non-Cash Comp'!$7:$81,(3+$A76),FALSE)</f>
        <v>#N/A</v>
      </c>
      <c r="AB76" s="77" t="e">
        <f>HLOOKUP(AB$4,'2020 Non-Cash Comp'!$7:$81,(3+$A76),FALSE)</f>
        <v>#N/A</v>
      </c>
      <c r="AC76" s="77" t="e">
        <f>HLOOKUP(AC$4,'2020 Non-Cash Comp'!$7:$81,(3+$A76),FALSE)</f>
        <v>#N/A</v>
      </c>
      <c r="AD76" s="77" t="e">
        <f>HLOOKUP(AD$4,'2020 Non-Cash Comp'!$7:$81,(3+$A76),FALSE)</f>
        <v>#N/A</v>
      </c>
      <c r="AE76" s="77" t="e">
        <f>HLOOKUP(AE$4,'2020 Non-Cash Comp'!$7:$81,(3+$A76),FALSE)</f>
        <v>#N/A</v>
      </c>
      <c r="AF76" s="77" t="e">
        <f>HLOOKUP(AF$4,'2020 Non-Cash Comp'!$7:$81,(3+$A76),FALSE)</f>
        <v>#N/A</v>
      </c>
      <c r="AG76" s="77" t="e">
        <f>HLOOKUP(AG$4,'2020 Non-Cash Comp'!$7:$81,(3+$A76),FALSE)</f>
        <v>#N/A</v>
      </c>
      <c r="AJ76" s="77" t="e">
        <f>HLOOKUP(J$4,'2020 Non-Cash Comp'!$6:$81,(3+$A77),FALSE)</f>
        <v>#N/A</v>
      </c>
      <c r="AK76" s="77" t="e">
        <f>HLOOKUP(K$4,'2020 Non-Cash Comp'!$6:$81,(3+$A77),FALSE)</f>
        <v>#N/A</v>
      </c>
      <c r="AL76" s="77" t="e">
        <f>HLOOKUP(L$4,'2020 Non-Cash Comp'!$6:$81,(3+$A77),FALSE)</f>
        <v>#N/A</v>
      </c>
      <c r="AM76" s="77" t="e">
        <f>HLOOKUP(M$4,'2020 Non-Cash Comp'!$6:$81,(3+$A77),FALSE)</f>
        <v>#N/A</v>
      </c>
      <c r="AN76" s="77" t="e">
        <f>HLOOKUP(N$4,'2020 Non-Cash Comp'!$6:$81,(3+$A77),FALSE)</f>
        <v>#N/A</v>
      </c>
      <c r="AO76" s="77" t="e">
        <f>HLOOKUP(O$4,'2020 Non-Cash Comp'!$6:$81,(3+$A77),FALSE)</f>
        <v>#N/A</v>
      </c>
      <c r="AP76" s="77" t="e">
        <f>HLOOKUP(P$4,'2020 Non-Cash Comp'!$6:$81,(3+$A77),FALSE)</f>
        <v>#N/A</v>
      </c>
      <c r="AQ76" s="77" t="e">
        <f>HLOOKUP(Q$4,'2020 Non-Cash Comp'!$6:$81,(3+$A77),FALSE)</f>
        <v>#N/A</v>
      </c>
      <c r="AR76" s="77" t="e">
        <f>HLOOKUP(R$4,'2020 Non-Cash Comp'!$6:$81,(3+$A77),FALSE)</f>
        <v>#N/A</v>
      </c>
      <c r="AS76" s="77" t="e">
        <f>HLOOKUP(S$4,'2020 Non-Cash Comp'!$6:$81,(3+$A77),FALSE)</f>
        <v>#N/A</v>
      </c>
      <c r="AT76" s="77" t="e">
        <f>HLOOKUP(T$4,'2020 Non-Cash Comp'!$6:$81,(3+$A77),FALSE)</f>
        <v>#N/A</v>
      </c>
      <c r="AU76" s="77" t="e">
        <f>HLOOKUP(U$4,'2020 Non-Cash Comp'!$6:$81,(3+$A77),FALSE)</f>
        <v>#N/A</v>
      </c>
      <c r="AV76" s="77" t="e">
        <f>HLOOKUP(V$4,'2020 Non-Cash Comp'!$6:$81,(3+$A77),FALSE)</f>
        <v>#N/A</v>
      </c>
      <c r="AW76" s="77" t="e">
        <f>HLOOKUP(W$4,'2020 Non-Cash Comp'!$6:$81,(3+$A77),FALSE)</f>
        <v>#N/A</v>
      </c>
      <c r="AX76" s="77" t="e">
        <f>HLOOKUP(X$4,'2020 Non-Cash Comp'!$6:$81,(3+$A77),FALSE)</f>
        <v>#N/A</v>
      </c>
      <c r="AY76" s="77" t="e">
        <f>HLOOKUP(Y$4,'2020 Non-Cash Comp'!$6:$81,(3+$A77),FALSE)</f>
        <v>#N/A</v>
      </c>
      <c r="AZ76" s="77" t="e">
        <f>HLOOKUP(Z$4,'2020 Non-Cash Comp'!$6:$81,(3+$A77),FALSE)</f>
        <v>#N/A</v>
      </c>
      <c r="BA76" s="77" t="e">
        <f>HLOOKUP(AA$4,'2020 Non-Cash Comp'!$6:$81,(3+$A77),FALSE)</f>
        <v>#N/A</v>
      </c>
      <c r="BB76" s="77" t="e">
        <f>HLOOKUP(AB$4,'2020 Non-Cash Comp'!$6:$81,(3+$A77),FALSE)</f>
        <v>#N/A</v>
      </c>
      <c r="BC76" s="77" t="e">
        <f>HLOOKUP(AC$4,'2020 Non-Cash Comp'!$6:$81,(3+$A77),FALSE)</f>
        <v>#N/A</v>
      </c>
      <c r="BD76" s="77" t="e">
        <f>HLOOKUP(AD$4,'2020 Non-Cash Comp'!$6:$81,(3+$A77),FALSE)</f>
        <v>#N/A</v>
      </c>
      <c r="BE76" s="77" t="e">
        <f>HLOOKUP(AE$4,'2020 Non-Cash Comp'!$6:$81,(3+$A77),FALSE)</f>
        <v>#N/A</v>
      </c>
      <c r="BF76" s="77" t="e">
        <f>HLOOKUP(AF$4,'2020 Non-Cash Comp'!$6:$81,(3+$A77),FALSE)</f>
        <v>#N/A</v>
      </c>
      <c r="BG76" s="77" t="e">
        <f>HLOOKUP(AG$4,'2020 Non-Cash Comp'!$6:$81,(3+$A77),FALSE)</f>
        <v>#N/A</v>
      </c>
      <c r="BJ76" s="77" t="e">
        <f>HLOOKUP(J$4,'2020 Non-Cash Comp'!$5:$81,(3+$A78),FALSE)</f>
        <v>#N/A</v>
      </c>
      <c r="BK76" s="77" t="e">
        <f>HLOOKUP(K$4,'2020 Non-Cash Comp'!$5:$81,(3+$A78),FALSE)</f>
        <v>#N/A</v>
      </c>
      <c r="BL76" s="77" t="e">
        <f>HLOOKUP(L$4,'2020 Non-Cash Comp'!$5:$81,(3+$A78),FALSE)</f>
        <v>#N/A</v>
      </c>
      <c r="BM76" s="77" t="e">
        <f>HLOOKUP(M$4,'2020 Non-Cash Comp'!$5:$81,(3+$A78),FALSE)</f>
        <v>#N/A</v>
      </c>
      <c r="BN76" s="77" t="e">
        <f>HLOOKUP(N$4,'2020 Non-Cash Comp'!$5:$81,(3+$A78),FALSE)</f>
        <v>#N/A</v>
      </c>
      <c r="BO76" s="77" t="e">
        <f>HLOOKUP(O$4,'2020 Non-Cash Comp'!$5:$81,(3+$A78),FALSE)</f>
        <v>#N/A</v>
      </c>
      <c r="BP76" s="77" t="e">
        <f>HLOOKUP(P$4,'2020 Non-Cash Comp'!$5:$81,(3+$A78),FALSE)</f>
        <v>#N/A</v>
      </c>
      <c r="BQ76" s="77" t="e">
        <f>HLOOKUP(Q$4,'2020 Non-Cash Comp'!$5:$81,(3+$A78),FALSE)</f>
        <v>#N/A</v>
      </c>
      <c r="BR76" s="77" t="e">
        <f>HLOOKUP(R$4,'2020 Non-Cash Comp'!$5:$81,(3+$A78),FALSE)</f>
        <v>#N/A</v>
      </c>
      <c r="BS76" s="77" t="e">
        <f>HLOOKUP(S$4,'2020 Non-Cash Comp'!$5:$81,(3+$A78),FALSE)</f>
        <v>#N/A</v>
      </c>
      <c r="BT76" s="77" t="e">
        <f>HLOOKUP(T$4,'2020 Non-Cash Comp'!$5:$81,(3+$A78),FALSE)</f>
        <v>#N/A</v>
      </c>
      <c r="BU76" s="77" t="e">
        <f>HLOOKUP(U$4,'2020 Non-Cash Comp'!$5:$81,(3+$A78),FALSE)</f>
        <v>#N/A</v>
      </c>
      <c r="BV76" s="77" t="e">
        <f>HLOOKUP(V$4,'2020 Non-Cash Comp'!$5:$81,(3+$A78),FALSE)</f>
        <v>#N/A</v>
      </c>
      <c r="BW76" s="77" t="e">
        <f>HLOOKUP(W$4,'2020 Non-Cash Comp'!$5:$81,(3+$A78),FALSE)</f>
        <v>#N/A</v>
      </c>
      <c r="BX76" s="77" t="e">
        <f>HLOOKUP(X$4,'2020 Non-Cash Comp'!$5:$81,(3+$A78),FALSE)</f>
        <v>#N/A</v>
      </c>
      <c r="BY76" s="77" t="e">
        <f>HLOOKUP(Y$4,'2020 Non-Cash Comp'!$5:$81,(3+$A78),FALSE)</f>
        <v>#N/A</v>
      </c>
      <c r="BZ76" s="77" t="e">
        <f>HLOOKUP(Z$4,'2020 Non-Cash Comp'!$5:$81,(3+$A78),FALSE)</f>
        <v>#N/A</v>
      </c>
      <c r="CA76" s="77" t="e">
        <f>HLOOKUP(AA$4,'2020 Non-Cash Comp'!$5:$81,(3+$A78),FALSE)</f>
        <v>#N/A</v>
      </c>
      <c r="CB76" s="77" t="e">
        <f>HLOOKUP(AB$4,'2020 Non-Cash Comp'!$5:$81,(3+$A78),FALSE)</f>
        <v>#N/A</v>
      </c>
      <c r="CC76" s="77" t="e">
        <f>HLOOKUP(AC$4,'2020 Non-Cash Comp'!$5:$81,(3+$A78),FALSE)</f>
        <v>#N/A</v>
      </c>
      <c r="CD76" s="77" t="e">
        <f>HLOOKUP(AD$4,'2020 Non-Cash Comp'!$5:$81,(3+$A78),FALSE)</f>
        <v>#N/A</v>
      </c>
      <c r="CE76" s="77" t="e">
        <f>HLOOKUP(AE$4,'2020 Non-Cash Comp'!$5:$81,(3+$A78),FALSE)</f>
        <v>#N/A</v>
      </c>
      <c r="CF76" s="77" t="e">
        <f>HLOOKUP(AF$4,'2020 Non-Cash Comp'!$5:$81,(3+$A78),FALSE)</f>
        <v>#N/A</v>
      </c>
      <c r="CG76" s="77" t="e">
        <f>HLOOKUP(AG$4,'2020 Non-Cash Comp'!$5:$81,(3+$A78),FALSE)</f>
        <v>#N/A</v>
      </c>
    </row>
    <row r="77" spans="1:85" x14ac:dyDescent="0.25">
      <c r="A77">
        <f t="shared" si="42"/>
        <v>71</v>
      </c>
      <c r="B77" s="74" t="str">
        <f>IF('2020 Non-Cash Comp'!B80&lt;&gt;0,'2020 Non-Cash Comp'!B80,"")</f>
        <v/>
      </c>
      <c r="C77" s="91" t="e">
        <f>SUMPRODUCT(($J$1:$AG$1&lt;=Input!$A$10)*J77:AG77)</f>
        <v>#N/A</v>
      </c>
      <c r="D77" s="91" t="e">
        <f>SUMPRODUCT(($AJ$1:$BG$1&lt;=Input!$A$10)*AJ77:BG77)</f>
        <v>#N/A</v>
      </c>
      <c r="E77" s="91" t="e">
        <f>SUMPRODUCT(($BJ$1:$CG$1&lt;=Input!$A$10)*BJ77:CG77)</f>
        <v>#N/A</v>
      </c>
      <c r="F77" s="91" t="e">
        <f t="shared" si="39"/>
        <v>#N/A</v>
      </c>
      <c r="G77" s="91" t="e">
        <f t="shared" si="40"/>
        <v>#N/A</v>
      </c>
      <c r="H77" s="91" t="e">
        <f t="shared" si="41"/>
        <v>#N/A</v>
      </c>
      <c r="J77" s="77" t="e">
        <f>HLOOKUP(J$4,'2020 Non-Cash Comp'!$7:$81,(3+$A77),FALSE)</f>
        <v>#N/A</v>
      </c>
      <c r="K77" s="77" t="e">
        <f>HLOOKUP(K$4,'2020 Non-Cash Comp'!$7:$81,(3+$A77),FALSE)</f>
        <v>#N/A</v>
      </c>
      <c r="L77" s="77" t="e">
        <f>HLOOKUP(L$4,'2020 Non-Cash Comp'!$7:$81,(3+$A77),FALSE)</f>
        <v>#N/A</v>
      </c>
      <c r="M77" s="77" t="e">
        <f>HLOOKUP(M$4,'2020 Non-Cash Comp'!$7:$81,(3+$A77),FALSE)</f>
        <v>#N/A</v>
      </c>
      <c r="N77" s="77" t="e">
        <f>HLOOKUP(N$4,'2020 Non-Cash Comp'!$7:$81,(3+$A77),FALSE)</f>
        <v>#N/A</v>
      </c>
      <c r="O77" s="77" t="e">
        <f>HLOOKUP(O$4,'2020 Non-Cash Comp'!$7:$81,(3+$A77),FALSE)</f>
        <v>#N/A</v>
      </c>
      <c r="P77" s="77" t="e">
        <f>HLOOKUP(P$4,'2020 Non-Cash Comp'!$7:$81,(3+$A77),FALSE)</f>
        <v>#N/A</v>
      </c>
      <c r="Q77" s="77" t="e">
        <f>HLOOKUP(Q$4,'2020 Non-Cash Comp'!$7:$81,(3+$A77),FALSE)</f>
        <v>#N/A</v>
      </c>
      <c r="R77" s="77" t="e">
        <f>HLOOKUP(R$4,'2020 Non-Cash Comp'!$7:$81,(3+$A77),FALSE)</f>
        <v>#N/A</v>
      </c>
      <c r="S77" s="77" t="e">
        <f>HLOOKUP(S$4,'2020 Non-Cash Comp'!$7:$81,(3+$A77),FALSE)</f>
        <v>#N/A</v>
      </c>
      <c r="T77" s="77" t="e">
        <f>HLOOKUP(T$4,'2020 Non-Cash Comp'!$7:$81,(3+$A77),FALSE)</f>
        <v>#N/A</v>
      </c>
      <c r="U77" s="77" t="e">
        <f>HLOOKUP(U$4,'2020 Non-Cash Comp'!$7:$81,(3+$A77),FALSE)</f>
        <v>#N/A</v>
      </c>
      <c r="V77" s="77" t="e">
        <f>HLOOKUP(V$4,'2020 Non-Cash Comp'!$7:$81,(3+$A77),FALSE)</f>
        <v>#N/A</v>
      </c>
      <c r="W77" s="77" t="e">
        <f>HLOOKUP(W$4,'2020 Non-Cash Comp'!$7:$81,(3+$A77),FALSE)</f>
        <v>#N/A</v>
      </c>
      <c r="X77" s="77" t="e">
        <f>HLOOKUP(X$4,'2020 Non-Cash Comp'!$7:$81,(3+$A77),FALSE)</f>
        <v>#N/A</v>
      </c>
      <c r="Y77" s="77" t="e">
        <f>HLOOKUP(Y$4,'2020 Non-Cash Comp'!$7:$81,(3+$A77),FALSE)</f>
        <v>#N/A</v>
      </c>
      <c r="Z77" s="77" t="e">
        <f>HLOOKUP(Z$4,'2020 Non-Cash Comp'!$7:$81,(3+$A77),FALSE)</f>
        <v>#N/A</v>
      </c>
      <c r="AA77" s="77" t="e">
        <f>HLOOKUP(AA$4,'2020 Non-Cash Comp'!$7:$81,(3+$A77),FALSE)</f>
        <v>#N/A</v>
      </c>
      <c r="AB77" s="77" t="e">
        <f>HLOOKUP(AB$4,'2020 Non-Cash Comp'!$7:$81,(3+$A77),FALSE)</f>
        <v>#N/A</v>
      </c>
      <c r="AC77" s="77" t="e">
        <f>HLOOKUP(AC$4,'2020 Non-Cash Comp'!$7:$81,(3+$A77),FALSE)</f>
        <v>#N/A</v>
      </c>
      <c r="AD77" s="77" t="e">
        <f>HLOOKUP(AD$4,'2020 Non-Cash Comp'!$7:$81,(3+$A77),FALSE)</f>
        <v>#N/A</v>
      </c>
      <c r="AE77" s="77" t="e">
        <f>HLOOKUP(AE$4,'2020 Non-Cash Comp'!$7:$81,(3+$A77),FALSE)</f>
        <v>#N/A</v>
      </c>
      <c r="AF77" s="77" t="e">
        <f>HLOOKUP(AF$4,'2020 Non-Cash Comp'!$7:$81,(3+$A77),FALSE)</f>
        <v>#N/A</v>
      </c>
      <c r="AG77" s="77" t="e">
        <f>HLOOKUP(AG$4,'2020 Non-Cash Comp'!$7:$81,(3+$A77),FALSE)</f>
        <v>#N/A</v>
      </c>
      <c r="AJ77" s="77" t="e">
        <f>HLOOKUP(J$4,'2020 Non-Cash Comp'!$6:$81,(3+$A78),FALSE)</f>
        <v>#N/A</v>
      </c>
      <c r="AK77" s="77" t="e">
        <f>HLOOKUP(K$4,'2020 Non-Cash Comp'!$6:$81,(3+$A78),FALSE)</f>
        <v>#N/A</v>
      </c>
      <c r="AL77" s="77" t="e">
        <f>HLOOKUP(L$4,'2020 Non-Cash Comp'!$6:$81,(3+$A78),FALSE)</f>
        <v>#N/A</v>
      </c>
      <c r="AM77" s="77" t="e">
        <f>HLOOKUP(M$4,'2020 Non-Cash Comp'!$6:$81,(3+$A78),FALSE)</f>
        <v>#N/A</v>
      </c>
      <c r="AN77" s="77" t="e">
        <f>HLOOKUP(N$4,'2020 Non-Cash Comp'!$6:$81,(3+$A78),FALSE)</f>
        <v>#N/A</v>
      </c>
      <c r="AO77" s="77" t="e">
        <f>HLOOKUP(O$4,'2020 Non-Cash Comp'!$6:$81,(3+$A78),FALSE)</f>
        <v>#N/A</v>
      </c>
      <c r="AP77" s="77" t="e">
        <f>HLOOKUP(P$4,'2020 Non-Cash Comp'!$6:$81,(3+$A78),FALSE)</f>
        <v>#N/A</v>
      </c>
      <c r="AQ77" s="77" t="e">
        <f>HLOOKUP(Q$4,'2020 Non-Cash Comp'!$6:$81,(3+$A78),FALSE)</f>
        <v>#N/A</v>
      </c>
      <c r="AR77" s="77" t="e">
        <f>HLOOKUP(R$4,'2020 Non-Cash Comp'!$6:$81,(3+$A78),FALSE)</f>
        <v>#N/A</v>
      </c>
      <c r="AS77" s="77" t="e">
        <f>HLOOKUP(S$4,'2020 Non-Cash Comp'!$6:$81,(3+$A78),FALSE)</f>
        <v>#N/A</v>
      </c>
      <c r="AT77" s="77" t="e">
        <f>HLOOKUP(T$4,'2020 Non-Cash Comp'!$6:$81,(3+$A78),FALSE)</f>
        <v>#N/A</v>
      </c>
      <c r="AU77" s="77" t="e">
        <f>HLOOKUP(U$4,'2020 Non-Cash Comp'!$6:$81,(3+$A78),FALSE)</f>
        <v>#N/A</v>
      </c>
      <c r="AV77" s="77" t="e">
        <f>HLOOKUP(V$4,'2020 Non-Cash Comp'!$6:$81,(3+$A78),FALSE)</f>
        <v>#N/A</v>
      </c>
      <c r="AW77" s="77" t="e">
        <f>HLOOKUP(W$4,'2020 Non-Cash Comp'!$6:$81,(3+$A78),FALSE)</f>
        <v>#N/A</v>
      </c>
      <c r="AX77" s="77" t="e">
        <f>HLOOKUP(X$4,'2020 Non-Cash Comp'!$6:$81,(3+$A78),FALSE)</f>
        <v>#N/A</v>
      </c>
      <c r="AY77" s="77" t="e">
        <f>HLOOKUP(Y$4,'2020 Non-Cash Comp'!$6:$81,(3+$A78),FALSE)</f>
        <v>#N/A</v>
      </c>
      <c r="AZ77" s="77" t="e">
        <f>HLOOKUP(Z$4,'2020 Non-Cash Comp'!$6:$81,(3+$A78),FALSE)</f>
        <v>#N/A</v>
      </c>
      <c r="BA77" s="77" t="e">
        <f>HLOOKUP(AA$4,'2020 Non-Cash Comp'!$6:$81,(3+$A78),FALSE)</f>
        <v>#N/A</v>
      </c>
      <c r="BB77" s="77" t="e">
        <f>HLOOKUP(AB$4,'2020 Non-Cash Comp'!$6:$81,(3+$A78),FALSE)</f>
        <v>#N/A</v>
      </c>
      <c r="BC77" s="77" t="e">
        <f>HLOOKUP(AC$4,'2020 Non-Cash Comp'!$6:$81,(3+$A78),FALSE)</f>
        <v>#N/A</v>
      </c>
      <c r="BD77" s="77" t="e">
        <f>HLOOKUP(AD$4,'2020 Non-Cash Comp'!$6:$81,(3+$A78),FALSE)</f>
        <v>#N/A</v>
      </c>
      <c r="BE77" s="77" t="e">
        <f>HLOOKUP(AE$4,'2020 Non-Cash Comp'!$6:$81,(3+$A78),FALSE)</f>
        <v>#N/A</v>
      </c>
      <c r="BF77" s="77" t="e">
        <f>HLOOKUP(AF$4,'2020 Non-Cash Comp'!$6:$81,(3+$A78),FALSE)</f>
        <v>#N/A</v>
      </c>
      <c r="BG77" s="77" t="e">
        <f>HLOOKUP(AG$4,'2020 Non-Cash Comp'!$6:$81,(3+$A78),FALSE)</f>
        <v>#N/A</v>
      </c>
      <c r="BJ77" s="77" t="e">
        <f>HLOOKUP(J$4,'2020 Non-Cash Comp'!$5:$81,(3+$A79),FALSE)</f>
        <v>#N/A</v>
      </c>
      <c r="BK77" s="77" t="e">
        <f>HLOOKUP(K$4,'2020 Non-Cash Comp'!$5:$81,(3+$A79),FALSE)</f>
        <v>#N/A</v>
      </c>
      <c r="BL77" s="77" t="e">
        <f>HLOOKUP(L$4,'2020 Non-Cash Comp'!$5:$81,(3+$A79),FALSE)</f>
        <v>#N/A</v>
      </c>
      <c r="BM77" s="77" t="e">
        <f>HLOOKUP(M$4,'2020 Non-Cash Comp'!$5:$81,(3+$A79),FALSE)</f>
        <v>#N/A</v>
      </c>
      <c r="BN77" s="77" t="e">
        <f>HLOOKUP(N$4,'2020 Non-Cash Comp'!$5:$81,(3+$A79),FALSE)</f>
        <v>#N/A</v>
      </c>
      <c r="BO77" s="77" t="e">
        <f>HLOOKUP(O$4,'2020 Non-Cash Comp'!$5:$81,(3+$A79),FALSE)</f>
        <v>#N/A</v>
      </c>
      <c r="BP77" s="77" t="e">
        <f>HLOOKUP(P$4,'2020 Non-Cash Comp'!$5:$81,(3+$A79),FALSE)</f>
        <v>#N/A</v>
      </c>
      <c r="BQ77" s="77" t="e">
        <f>HLOOKUP(Q$4,'2020 Non-Cash Comp'!$5:$81,(3+$A79),FALSE)</f>
        <v>#N/A</v>
      </c>
      <c r="BR77" s="77" t="e">
        <f>HLOOKUP(R$4,'2020 Non-Cash Comp'!$5:$81,(3+$A79),FALSE)</f>
        <v>#N/A</v>
      </c>
      <c r="BS77" s="77" t="e">
        <f>HLOOKUP(S$4,'2020 Non-Cash Comp'!$5:$81,(3+$A79),FALSE)</f>
        <v>#N/A</v>
      </c>
      <c r="BT77" s="77" t="e">
        <f>HLOOKUP(T$4,'2020 Non-Cash Comp'!$5:$81,(3+$A79),FALSE)</f>
        <v>#N/A</v>
      </c>
      <c r="BU77" s="77" t="e">
        <f>HLOOKUP(U$4,'2020 Non-Cash Comp'!$5:$81,(3+$A79),FALSE)</f>
        <v>#N/A</v>
      </c>
      <c r="BV77" s="77" t="e">
        <f>HLOOKUP(V$4,'2020 Non-Cash Comp'!$5:$81,(3+$A79),FALSE)</f>
        <v>#N/A</v>
      </c>
      <c r="BW77" s="77" t="e">
        <f>HLOOKUP(W$4,'2020 Non-Cash Comp'!$5:$81,(3+$A79),FALSE)</f>
        <v>#N/A</v>
      </c>
      <c r="BX77" s="77" t="e">
        <f>HLOOKUP(X$4,'2020 Non-Cash Comp'!$5:$81,(3+$A79),FALSE)</f>
        <v>#N/A</v>
      </c>
      <c r="BY77" s="77" t="e">
        <f>HLOOKUP(Y$4,'2020 Non-Cash Comp'!$5:$81,(3+$A79),FALSE)</f>
        <v>#N/A</v>
      </c>
      <c r="BZ77" s="77" t="e">
        <f>HLOOKUP(Z$4,'2020 Non-Cash Comp'!$5:$81,(3+$A79),FALSE)</f>
        <v>#N/A</v>
      </c>
      <c r="CA77" s="77" t="e">
        <f>HLOOKUP(AA$4,'2020 Non-Cash Comp'!$5:$81,(3+$A79),FALSE)</f>
        <v>#N/A</v>
      </c>
      <c r="CB77" s="77" t="e">
        <f>HLOOKUP(AB$4,'2020 Non-Cash Comp'!$5:$81,(3+$A79),FALSE)</f>
        <v>#N/A</v>
      </c>
      <c r="CC77" s="77" t="e">
        <f>HLOOKUP(AC$4,'2020 Non-Cash Comp'!$5:$81,(3+$A79),FALSE)</f>
        <v>#N/A</v>
      </c>
      <c r="CD77" s="77" t="e">
        <f>HLOOKUP(AD$4,'2020 Non-Cash Comp'!$5:$81,(3+$A79),FALSE)</f>
        <v>#N/A</v>
      </c>
      <c r="CE77" s="77" t="e">
        <f>HLOOKUP(AE$4,'2020 Non-Cash Comp'!$5:$81,(3+$A79),FALSE)</f>
        <v>#N/A</v>
      </c>
      <c r="CF77" s="77" t="e">
        <f>HLOOKUP(AF$4,'2020 Non-Cash Comp'!$5:$81,(3+$A79),FALSE)</f>
        <v>#N/A</v>
      </c>
      <c r="CG77" s="77" t="e">
        <f>HLOOKUP(AG$4,'2020 Non-Cash Comp'!$5:$81,(3+$A79),FALSE)</f>
        <v>#N/A</v>
      </c>
    </row>
    <row r="78" spans="1:85" x14ac:dyDescent="0.25">
      <c r="A78">
        <f t="shared" si="42"/>
        <v>72</v>
      </c>
      <c r="B78" s="74" t="str">
        <f>IF('2020 Non-Cash Comp'!B82&lt;&gt;0,'2020 Non-Cash Comp'!B82,"")</f>
        <v/>
      </c>
      <c r="C78" s="91"/>
      <c r="D78" s="91"/>
      <c r="E78" s="91"/>
      <c r="F78" s="91"/>
      <c r="G78" s="91"/>
      <c r="H78" s="91"/>
      <c r="J78" s="77"/>
      <c r="K78" s="77"/>
      <c r="L78" s="77"/>
      <c r="M78" s="77"/>
      <c r="N78" s="77"/>
      <c r="O78" s="77"/>
      <c r="P78" s="77"/>
      <c r="Q78" s="77"/>
      <c r="R78" s="77"/>
      <c r="S78" s="77"/>
      <c r="T78" s="77"/>
      <c r="U78" s="77"/>
      <c r="V78" s="77"/>
      <c r="W78" s="77"/>
      <c r="X78" s="77"/>
      <c r="Y78" s="77"/>
      <c r="Z78" s="77"/>
      <c r="AA78" s="77"/>
      <c r="AB78" s="77"/>
      <c r="AC78" s="77"/>
      <c r="AD78" s="77"/>
      <c r="AE78" s="77"/>
      <c r="AF78" s="77"/>
      <c r="AG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row>
    <row r="79" spans="1:85" x14ac:dyDescent="0.25">
      <c r="A79">
        <f>A73+1</f>
        <v>68</v>
      </c>
      <c r="B79" s="74" t="str">
        <f>IF('2020 Non-Cash Comp'!B82&lt;&gt;0,'2020 Non-Cash Comp'!B82,"")</f>
        <v/>
      </c>
      <c r="C79" s="91"/>
      <c r="D79" s="91"/>
      <c r="E79" s="91"/>
      <c r="F79" s="91"/>
      <c r="G79" s="91"/>
      <c r="H79" s="91"/>
      <c r="J79" s="77"/>
      <c r="K79" s="77"/>
      <c r="L79" s="77"/>
      <c r="M79" s="77"/>
      <c r="N79" s="77"/>
      <c r="O79" s="77"/>
      <c r="P79" s="77"/>
      <c r="Q79" s="77"/>
      <c r="R79" s="77"/>
      <c r="S79" s="77"/>
      <c r="T79" s="77"/>
      <c r="U79" s="77"/>
      <c r="V79" s="77"/>
      <c r="W79" s="77"/>
      <c r="X79" s="77"/>
      <c r="Y79" s="77"/>
      <c r="Z79" s="77"/>
      <c r="AA79" s="77"/>
      <c r="AB79" s="77"/>
      <c r="AC79" s="77"/>
      <c r="AD79" s="77"/>
      <c r="AE79" s="77"/>
      <c r="AF79" s="77"/>
      <c r="AG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row>
    <row r="80" spans="1:85" x14ac:dyDescent="0.25">
      <c r="A80">
        <f t="shared" ref="A80" si="43">A79+1</f>
        <v>69</v>
      </c>
      <c r="B80" s="74"/>
      <c r="C80" s="91"/>
      <c r="D80" s="91"/>
      <c r="E80" s="91"/>
      <c r="F80" s="91"/>
      <c r="G80" s="91"/>
      <c r="H80" s="91"/>
      <c r="J80" s="77"/>
      <c r="K80" s="77"/>
      <c r="L80" s="77"/>
      <c r="M80" s="77"/>
      <c r="N80" s="77"/>
      <c r="O80" s="77"/>
      <c r="P80" s="77"/>
      <c r="Q80" s="77"/>
      <c r="R80" s="77"/>
      <c r="S80" s="77"/>
      <c r="T80" s="77"/>
      <c r="U80" s="77"/>
      <c r="V80" s="77"/>
      <c r="W80" s="77"/>
      <c r="X80" s="77"/>
      <c r="Y80" s="77"/>
      <c r="Z80" s="77"/>
      <c r="AA80" s="77"/>
      <c r="AB80" s="77"/>
      <c r="AC80" s="77"/>
      <c r="AD80" s="77"/>
      <c r="AE80" s="77"/>
      <c r="AF80" s="77"/>
      <c r="AG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row>
    <row r="81" spans="2:85" ht="15.75" thickBot="1" x14ac:dyDescent="0.3">
      <c r="B81" t="s">
        <v>71</v>
      </c>
      <c r="C81" s="95" t="e">
        <f t="shared" ref="C81:H81" si="44">SUM(C5:C80)</f>
        <v>#N/A</v>
      </c>
      <c r="D81" s="95" t="e">
        <f t="shared" si="44"/>
        <v>#N/A</v>
      </c>
      <c r="E81" s="95" t="e">
        <f t="shared" si="44"/>
        <v>#N/A</v>
      </c>
      <c r="F81" s="95" t="e">
        <f t="shared" si="44"/>
        <v>#N/A</v>
      </c>
      <c r="G81" s="95" t="e">
        <f t="shared" si="44"/>
        <v>#N/A</v>
      </c>
      <c r="H81" s="95" t="e">
        <f t="shared" si="44"/>
        <v>#N/A</v>
      </c>
      <c r="J81" s="95" t="e">
        <f t="shared" ref="J81:AG81" si="45">SUM(J5:J80)</f>
        <v>#N/A</v>
      </c>
      <c r="K81" s="95" t="e">
        <f t="shared" si="45"/>
        <v>#N/A</v>
      </c>
      <c r="L81" s="95" t="e">
        <f t="shared" si="45"/>
        <v>#N/A</v>
      </c>
      <c r="M81" s="95" t="e">
        <f t="shared" si="45"/>
        <v>#N/A</v>
      </c>
      <c r="N81" s="95" t="e">
        <f t="shared" si="45"/>
        <v>#N/A</v>
      </c>
      <c r="O81" s="95" t="e">
        <f t="shared" si="45"/>
        <v>#N/A</v>
      </c>
      <c r="P81" s="95" t="e">
        <f t="shared" si="45"/>
        <v>#N/A</v>
      </c>
      <c r="Q81" s="95" t="e">
        <f t="shared" si="45"/>
        <v>#N/A</v>
      </c>
      <c r="R81" s="95" t="e">
        <f t="shared" si="45"/>
        <v>#N/A</v>
      </c>
      <c r="S81" s="95" t="e">
        <f t="shared" si="45"/>
        <v>#N/A</v>
      </c>
      <c r="T81" s="95" t="e">
        <f t="shared" si="45"/>
        <v>#N/A</v>
      </c>
      <c r="U81" s="95" t="e">
        <f t="shared" si="45"/>
        <v>#N/A</v>
      </c>
      <c r="V81" s="95" t="e">
        <f t="shared" si="45"/>
        <v>#N/A</v>
      </c>
      <c r="W81" s="95" t="e">
        <f t="shared" si="45"/>
        <v>#N/A</v>
      </c>
      <c r="X81" s="95" t="e">
        <f t="shared" si="45"/>
        <v>#N/A</v>
      </c>
      <c r="Y81" s="95" t="e">
        <f t="shared" si="45"/>
        <v>#N/A</v>
      </c>
      <c r="Z81" s="95" t="e">
        <f t="shared" si="45"/>
        <v>#N/A</v>
      </c>
      <c r="AA81" s="95" t="e">
        <f t="shared" si="45"/>
        <v>#N/A</v>
      </c>
      <c r="AB81" s="95" t="e">
        <f t="shared" si="45"/>
        <v>#N/A</v>
      </c>
      <c r="AC81" s="95" t="e">
        <f t="shared" si="45"/>
        <v>#N/A</v>
      </c>
      <c r="AD81" s="95" t="e">
        <f t="shared" si="45"/>
        <v>#N/A</v>
      </c>
      <c r="AE81" s="95" t="e">
        <f t="shared" si="45"/>
        <v>#N/A</v>
      </c>
      <c r="AF81" s="95" t="e">
        <f t="shared" si="45"/>
        <v>#N/A</v>
      </c>
      <c r="AG81" s="95" t="e">
        <f t="shared" si="45"/>
        <v>#N/A</v>
      </c>
      <c r="AJ81" s="95" t="e">
        <f t="shared" ref="AJ81:BG81" si="46">SUM(AJ5:AJ80)</f>
        <v>#N/A</v>
      </c>
      <c r="AK81" s="95" t="e">
        <f t="shared" si="46"/>
        <v>#N/A</v>
      </c>
      <c r="AL81" s="95" t="e">
        <f t="shared" si="46"/>
        <v>#N/A</v>
      </c>
      <c r="AM81" s="95" t="e">
        <f t="shared" si="46"/>
        <v>#N/A</v>
      </c>
      <c r="AN81" s="95" t="e">
        <f t="shared" si="46"/>
        <v>#N/A</v>
      </c>
      <c r="AO81" s="95" t="e">
        <f t="shared" si="46"/>
        <v>#N/A</v>
      </c>
      <c r="AP81" s="95" t="e">
        <f t="shared" si="46"/>
        <v>#N/A</v>
      </c>
      <c r="AQ81" s="95" t="e">
        <f t="shared" si="46"/>
        <v>#N/A</v>
      </c>
      <c r="AR81" s="95" t="e">
        <f t="shared" si="46"/>
        <v>#N/A</v>
      </c>
      <c r="AS81" s="95" t="e">
        <f t="shared" si="46"/>
        <v>#N/A</v>
      </c>
      <c r="AT81" s="95" t="e">
        <f t="shared" si="46"/>
        <v>#N/A</v>
      </c>
      <c r="AU81" s="95" t="e">
        <f t="shared" si="46"/>
        <v>#N/A</v>
      </c>
      <c r="AV81" s="95" t="e">
        <f t="shared" si="46"/>
        <v>#N/A</v>
      </c>
      <c r="AW81" s="95" t="e">
        <f t="shared" si="46"/>
        <v>#N/A</v>
      </c>
      <c r="AX81" s="95" t="e">
        <f t="shared" si="46"/>
        <v>#N/A</v>
      </c>
      <c r="AY81" s="95" t="e">
        <f t="shared" si="46"/>
        <v>#N/A</v>
      </c>
      <c r="AZ81" s="95" t="e">
        <f t="shared" si="46"/>
        <v>#N/A</v>
      </c>
      <c r="BA81" s="95" t="e">
        <f t="shared" si="46"/>
        <v>#N/A</v>
      </c>
      <c r="BB81" s="95" t="e">
        <f t="shared" si="46"/>
        <v>#N/A</v>
      </c>
      <c r="BC81" s="95" t="e">
        <f t="shared" si="46"/>
        <v>#N/A</v>
      </c>
      <c r="BD81" s="95" t="e">
        <f t="shared" si="46"/>
        <v>#N/A</v>
      </c>
      <c r="BE81" s="95" t="e">
        <f t="shared" si="46"/>
        <v>#N/A</v>
      </c>
      <c r="BF81" s="95" t="e">
        <f t="shared" si="46"/>
        <v>#N/A</v>
      </c>
      <c r="BG81" s="95" t="e">
        <f t="shared" si="46"/>
        <v>#N/A</v>
      </c>
      <c r="BJ81" s="95" t="e">
        <f t="shared" ref="BJ81:CG81" si="47">SUM(BJ5:BJ80)</f>
        <v>#N/A</v>
      </c>
      <c r="BK81" s="95" t="e">
        <f t="shared" si="47"/>
        <v>#N/A</v>
      </c>
      <c r="BL81" s="95" t="e">
        <f t="shared" si="47"/>
        <v>#N/A</v>
      </c>
      <c r="BM81" s="95" t="e">
        <f t="shared" si="47"/>
        <v>#N/A</v>
      </c>
      <c r="BN81" s="95" t="e">
        <f t="shared" si="47"/>
        <v>#N/A</v>
      </c>
      <c r="BO81" s="95" t="e">
        <f t="shared" si="47"/>
        <v>#N/A</v>
      </c>
      <c r="BP81" s="95" t="e">
        <f t="shared" si="47"/>
        <v>#N/A</v>
      </c>
      <c r="BQ81" s="95" t="e">
        <f t="shared" si="47"/>
        <v>#N/A</v>
      </c>
      <c r="BR81" s="95" t="e">
        <f t="shared" si="47"/>
        <v>#N/A</v>
      </c>
      <c r="BS81" s="95" t="e">
        <f t="shared" si="47"/>
        <v>#N/A</v>
      </c>
      <c r="BT81" s="95" t="e">
        <f t="shared" si="47"/>
        <v>#N/A</v>
      </c>
      <c r="BU81" s="95" t="e">
        <f t="shared" si="47"/>
        <v>#N/A</v>
      </c>
      <c r="BV81" s="95" t="e">
        <f t="shared" si="47"/>
        <v>#N/A</v>
      </c>
      <c r="BW81" s="95" t="e">
        <f t="shared" si="47"/>
        <v>#N/A</v>
      </c>
      <c r="BX81" s="95" t="e">
        <f t="shared" si="47"/>
        <v>#N/A</v>
      </c>
      <c r="BY81" s="95" t="e">
        <f t="shared" si="47"/>
        <v>#N/A</v>
      </c>
      <c r="BZ81" s="95" t="e">
        <f t="shared" si="47"/>
        <v>#N/A</v>
      </c>
      <c r="CA81" s="95" t="e">
        <f t="shared" si="47"/>
        <v>#N/A</v>
      </c>
      <c r="CB81" s="95" t="e">
        <f t="shared" si="47"/>
        <v>#N/A</v>
      </c>
      <c r="CC81" s="95" t="e">
        <f t="shared" si="47"/>
        <v>#N/A</v>
      </c>
      <c r="CD81" s="95" t="e">
        <f t="shared" si="47"/>
        <v>#N/A</v>
      </c>
      <c r="CE81" s="95" t="e">
        <f t="shared" si="47"/>
        <v>#N/A</v>
      </c>
      <c r="CF81" s="95" t="e">
        <f t="shared" si="47"/>
        <v>#N/A</v>
      </c>
      <c r="CG81" s="95" t="e">
        <f t="shared" si="47"/>
        <v>#N/A</v>
      </c>
    </row>
    <row r="82" spans="2:85" ht="15.75" thickTop="1" x14ac:dyDescent="0.25"/>
    <row r="83" spans="2:85" x14ac:dyDescent="0.25">
      <c r="B83" s="130" t="s">
        <v>247</v>
      </c>
    </row>
    <row r="87" spans="2:85" x14ac:dyDescent="0.25">
      <c r="D87" s="91"/>
      <c r="E87" s="91"/>
    </row>
  </sheetData>
  <sheetProtection sheet="1" objects="1" scenarios="1"/>
  <pageMargins left="0.7" right="0.7" top="0.75" bottom="0.75" header="0.3" footer="0.3"/>
  <pageSetup scale="85"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99"/>
  <sheetViews>
    <sheetView workbookViewId="0">
      <pane xSplit="6" ySplit="5" topLeftCell="G49" activePane="bottomRight" state="frozen"/>
      <selection pane="topRight" activeCell="G1" sqref="G1"/>
      <selection pane="bottomLeft" activeCell="A6" sqref="A6"/>
      <selection pane="bottomRight" activeCell="C74" sqref="C74"/>
    </sheetView>
  </sheetViews>
  <sheetFormatPr defaultRowHeight="15" x14ac:dyDescent="0.25"/>
  <cols>
    <col min="1" max="1" width="7" bestFit="1" customWidth="1"/>
    <col min="2" max="2" width="22.140625" bestFit="1" customWidth="1"/>
    <col min="3" max="6" width="11.42578125" bestFit="1" customWidth="1"/>
    <col min="7" max="7" width="4" customWidth="1"/>
    <col min="8" max="31" width="11.7109375" customWidth="1"/>
    <col min="32" max="32" width="10.7109375" customWidth="1"/>
    <col min="33" max="33" width="11.7109375" customWidth="1"/>
    <col min="34" max="34" width="10.7109375" customWidth="1"/>
    <col min="35" max="58" width="9.7109375" customWidth="1"/>
  </cols>
  <sheetData>
    <row r="1" spans="1:58" x14ac:dyDescent="0.25">
      <c r="G1" s="139" t="s">
        <v>145</v>
      </c>
      <c r="H1">
        <v>1</v>
      </c>
      <c r="I1">
        <v>2</v>
      </c>
      <c r="J1">
        <v>3</v>
      </c>
      <c r="K1">
        <v>4</v>
      </c>
      <c r="L1">
        <v>5</v>
      </c>
      <c r="M1">
        <v>6</v>
      </c>
      <c r="N1">
        <v>7</v>
      </c>
      <c r="O1">
        <v>8</v>
      </c>
      <c r="P1">
        <v>9</v>
      </c>
      <c r="Q1">
        <v>10</v>
      </c>
      <c r="R1">
        <v>11</v>
      </c>
      <c r="S1">
        <v>12</v>
      </c>
      <c r="T1">
        <v>13</v>
      </c>
      <c r="U1">
        <v>14</v>
      </c>
      <c r="V1">
        <v>15</v>
      </c>
      <c r="W1">
        <v>16</v>
      </c>
      <c r="X1">
        <v>17</v>
      </c>
      <c r="Y1">
        <v>18</v>
      </c>
      <c r="Z1">
        <v>19</v>
      </c>
      <c r="AA1">
        <v>20</v>
      </c>
      <c r="AB1">
        <v>21</v>
      </c>
      <c r="AC1">
        <v>22</v>
      </c>
      <c r="AD1">
        <v>23</v>
      </c>
      <c r="AE1">
        <v>24</v>
      </c>
      <c r="AI1">
        <f t="shared" ref="AI1:BF1" si="0">H1</f>
        <v>1</v>
      </c>
      <c r="AJ1">
        <f t="shared" si="0"/>
        <v>2</v>
      </c>
      <c r="AK1">
        <f t="shared" si="0"/>
        <v>3</v>
      </c>
      <c r="AL1">
        <f t="shared" si="0"/>
        <v>4</v>
      </c>
      <c r="AM1">
        <f t="shared" si="0"/>
        <v>5</v>
      </c>
      <c r="AN1">
        <f t="shared" si="0"/>
        <v>6</v>
      </c>
      <c r="AO1">
        <f t="shared" si="0"/>
        <v>7</v>
      </c>
      <c r="AP1">
        <f t="shared" si="0"/>
        <v>8</v>
      </c>
      <c r="AQ1">
        <f t="shared" si="0"/>
        <v>9</v>
      </c>
      <c r="AR1">
        <f t="shared" si="0"/>
        <v>10</v>
      </c>
      <c r="AS1">
        <f t="shared" si="0"/>
        <v>11</v>
      </c>
      <c r="AT1">
        <f t="shared" si="0"/>
        <v>12</v>
      </c>
      <c r="AU1">
        <f t="shared" si="0"/>
        <v>13</v>
      </c>
      <c r="AV1">
        <f t="shared" si="0"/>
        <v>14</v>
      </c>
      <c r="AW1">
        <f t="shared" si="0"/>
        <v>15</v>
      </c>
      <c r="AX1">
        <f t="shared" si="0"/>
        <v>16</v>
      </c>
      <c r="AY1">
        <f t="shared" si="0"/>
        <v>17</v>
      </c>
      <c r="AZ1">
        <f t="shared" si="0"/>
        <v>18</v>
      </c>
      <c r="BA1">
        <f t="shared" si="0"/>
        <v>19</v>
      </c>
      <c r="BB1">
        <f t="shared" si="0"/>
        <v>20</v>
      </c>
      <c r="BC1">
        <f t="shared" si="0"/>
        <v>21</v>
      </c>
      <c r="BD1">
        <f t="shared" si="0"/>
        <v>22</v>
      </c>
      <c r="BE1">
        <f t="shared" si="0"/>
        <v>23</v>
      </c>
      <c r="BF1">
        <f t="shared" si="0"/>
        <v>24</v>
      </c>
    </row>
    <row r="2" spans="1:58" hidden="1" x14ac:dyDescent="0.25">
      <c r="H2">
        <v>0</v>
      </c>
      <c r="I2">
        <f t="shared" ref="I2:AE2" si="1">H2+7</f>
        <v>7</v>
      </c>
      <c r="J2">
        <f t="shared" si="1"/>
        <v>14</v>
      </c>
      <c r="K2">
        <f t="shared" si="1"/>
        <v>21</v>
      </c>
      <c r="L2">
        <f t="shared" si="1"/>
        <v>28</v>
      </c>
      <c r="M2">
        <f t="shared" si="1"/>
        <v>35</v>
      </c>
      <c r="N2">
        <f t="shared" si="1"/>
        <v>42</v>
      </c>
      <c r="O2">
        <f t="shared" si="1"/>
        <v>49</v>
      </c>
      <c r="P2">
        <f t="shared" si="1"/>
        <v>56</v>
      </c>
      <c r="Q2">
        <f t="shared" si="1"/>
        <v>63</v>
      </c>
      <c r="R2">
        <f t="shared" si="1"/>
        <v>70</v>
      </c>
      <c r="S2">
        <f t="shared" si="1"/>
        <v>77</v>
      </c>
      <c r="T2">
        <f t="shared" si="1"/>
        <v>84</v>
      </c>
      <c r="U2">
        <f t="shared" si="1"/>
        <v>91</v>
      </c>
      <c r="V2">
        <f t="shared" si="1"/>
        <v>98</v>
      </c>
      <c r="W2">
        <f t="shared" si="1"/>
        <v>105</v>
      </c>
      <c r="X2">
        <f t="shared" si="1"/>
        <v>112</v>
      </c>
      <c r="Y2">
        <f t="shared" si="1"/>
        <v>119</v>
      </c>
      <c r="Z2">
        <f t="shared" si="1"/>
        <v>126</v>
      </c>
      <c r="AA2">
        <f t="shared" si="1"/>
        <v>133</v>
      </c>
      <c r="AB2">
        <f t="shared" si="1"/>
        <v>140</v>
      </c>
      <c r="AC2">
        <f t="shared" si="1"/>
        <v>147</v>
      </c>
      <c r="AD2">
        <f t="shared" si="1"/>
        <v>154</v>
      </c>
      <c r="AE2">
        <f t="shared" si="1"/>
        <v>161</v>
      </c>
      <c r="AI2">
        <f t="shared" ref="AI2:AI4" si="2">H2</f>
        <v>0</v>
      </c>
      <c r="AJ2">
        <f t="shared" ref="AJ2:BF2" si="3">I2</f>
        <v>7</v>
      </c>
      <c r="AK2">
        <f t="shared" si="3"/>
        <v>14</v>
      </c>
      <c r="AL2">
        <f t="shared" si="3"/>
        <v>21</v>
      </c>
      <c r="AM2">
        <f t="shared" si="3"/>
        <v>28</v>
      </c>
      <c r="AN2">
        <f t="shared" si="3"/>
        <v>35</v>
      </c>
      <c r="AO2">
        <f t="shared" si="3"/>
        <v>42</v>
      </c>
      <c r="AP2">
        <f t="shared" si="3"/>
        <v>49</v>
      </c>
      <c r="AQ2">
        <f t="shared" si="3"/>
        <v>56</v>
      </c>
      <c r="AR2">
        <f t="shared" si="3"/>
        <v>63</v>
      </c>
      <c r="AS2">
        <f t="shared" si="3"/>
        <v>70</v>
      </c>
      <c r="AT2">
        <f t="shared" si="3"/>
        <v>77</v>
      </c>
      <c r="AU2">
        <f t="shared" si="3"/>
        <v>84</v>
      </c>
      <c r="AV2">
        <f t="shared" si="3"/>
        <v>91</v>
      </c>
      <c r="AW2">
        <f t="shared" si="3"/>
        <v>98</v>
      </c>
      <c r="AX2">
        <f t="shared" si="3"/>
        <v>105</v>
      </c>
      <c r="AY2">
        <f t="shared" si="3"/>
        <v>112</v>
      </c>
      <c r="AZ2">
        <f t="shared" si="3"/>
        <v>119</v>
      </c>
      <c r="BA2">
        <f t="shared" si="3"/>
        <v>126</v>
      </c>
      <c r="BB2">
        <f t="shared" si="3"/>
        <v>133</v>
      </c>
      <c r="BC2">
        <f t="shared" si="3"/>
        <v>140</v>
      </c>
      <c r="BD2">
        <f t="shared" si="3"/>
        <v>147</v>
      </c>
      <c r="BE2">
        <f t="shared" si="3"/>
        <v>154</v>
      </c>
      <c r="BF2">
        <f t="shared" si="3"/>
        <v>161</v>
      </c>
    </row>
    <row r="3" spans="1:58" ht="15.75" x14ac:dyDescent="0.25">
      <c r="A3" s="40" t="s">
        <v>53</v>
      </c>
      <c r="C3" s="1" t="str">
        <f>"Max:"&amp;Formulas!A4</f>
        <v>Max:0</v>
      </c>
      <c r="D3" s="1"/>
      <c r="E3" s="1" t="str">
        <f>"Max:"&amp;Formulas!A5</f>
        <v>Max:46154</v>
      </c>
      <c r="I3" s="89"/>
    </row>
    <row r="4" spans="1:58" x14ac:dyDescent="0.25">
      <c r="A4" s="125" t="s">
        <v>159</v>
      </c>
      <c r="C4" s="216" t="str">
        <f>Input!A10&amp;" weeks"</f>
        <v xml:space="preserve"> weeks</v>
      </c>
      <c r="D4" s="1" t="str">
        <f>Input!A10&amp;" weeks"</f>
        <v xml:space="preserve"> weeks</v>
      </c>
      <c r="E4" s="1" t="s">
        <v>68</v>
      </c>
      <c r="F4" s="1" t="s">
        <v>68</v>
      </c>
      <c r="H4" s="97">
        <f>IF(Input!$A$7&lt;&gt;"",Input!$A$7+H2,Input!$A$5+H2)</f>
        <v>0</v>
      </c>
      <c r="I4" s="97">
        <f>IF(Input!$A$7&lt;&gt;"",Input!$A$7+I2,Input!$A$5+I2)</f>
        <v>7</v>
      </c>
      <c r="J4" s="97">
        <f>IF(Input!$A$7&lt;&gt;"",Input!$A$7+J2,Input!$A$5+J2)</f>
        <v>14</v>
      </c>
      <c r="K4" s="97">
        <f>IF(Input!$A$7&lt;&gt;"",Input!$A$7+K2,Input!$A$5+K2)</f>
        <v>21</v>
      </c>
      <c r="L4" s="97">
        <f>IF(Input!$A$7&lt;&gt;"",Input!$A$7+L2,Input!$A$5+L2)</f>
        <v>28</v>
      </c>
      <c r="M4" s="97">
        <f>IF(Input!$A$7&lt;&gt;"",Input!$A$7+M2,Input!$A$5+M2)</f>
        <v>35</v>
      </c>
      <c r="N4" s="97">
        <f>IF(Input!$A$7&lt;&gt;"",Input!$A$7+N2,Input!$A$5+N2)</f>
        <v>42</v>
      </c>
      <c r="O4" s="97">
        <f>IF(Input!$A$7&lt;&gt;"",Input!$A$7+O2,Input!$A$5+O2)</f>
        <v>49</v>
      </c>
      <c r="P4" s="97">
        <f>IF(Input!$A$7&lt;&gt;"",Input!$A$7+P2,Input!$A$5+P2)</f>
        <v>56</v>
      </c>
      <c r="Q4" s="97">
        <f>IF(Input!$A$7&lt;&gt;"",Input!$A$7+Q2,Input!$A$5+Q2)</f>
        <v>63</v>
      </c>
      <c r="R4" s="97">
        <f>IF(Input!$A$7&lt;&gt;"",Input!$A$7+R2,Input!$A$5+R2)</f>
        <v>70</v>
      </c>
      <c r="S4" s="97">
        <f>IF(Input!$A$7&lt;&gt;"",Input!$A$7+S2,Input!$A$5+S2)</f>
        <v>77</v>
      </c>
      <c r="T4" s="97">
        <f>IF(Input!$A$7&lt;&gt;"",Input!$A$7+T2,Input!$A$5+T2)</f>
        <v>84</v>
      </c>
      <c r="U4" s="97">
        <f>IF(Input!$A$7&lt;&gt;"",Input!$A$7+U2,Input!$A$5+U2)</f>
        <v>91</v>
      </c>
      <c r="V4" s="97">
        <f>IF(Input!$A$7&lt;&gt;"",Input!$A$7+V2,Input!$A$5+V2)</f>
        <v>98</v>
      </c>
      <c r="W4" s="97">
        <f>IF(Input!$A$7&lt;&gt;"",Input!$A$7+W2,Input!$A$5+W2)</f>
        <v>105</v>
      </c>
      <c r="X4" s="97">
        <f>IF(Input!$A$7&lt;&gt;"",Input!$A$7+X2,Input!$A$5+X2)</f>
        <v>112</v>
      </c>
      <c r="Y4" s="97">
        <f>IF(Input!$A$7&lt;&gt;"",Input!$A$7+Y2,Input!$A$5+Y2)</f>
        <v>119</v>
      </c>
      <c r="Z4" s="97">
        <f>IF(Input!$A$7&lt;&gt;"",Input!$A$7+Z2,Input!$A$5+Z2)</f>
        <v>126</v>
      </c>
      <c r="AA4" s="97">
        <f>IF(Input!$A$7&lt;&gt;"",Input!$A$7+AA2,Input!$A$5+AA2)</f>
        <v>133</v>
      </c>
      <c r="AB4" s="97">
        <f>IF(Input!$A$7&lt;&gt;"",Input!$A$7+AB2,Input!$A$5+AB2)</f>
        <v>140</v>
      </c>
      <c r="AC4" s="97">
        <f>IF(Input!$A$7&lt;&gt;"",Input!$A$7+AC2,Input!$A$5+AC2)</f>
        <v>147</v>
      </c>
      <c r="AD4" s="97">
        <f>IF(Input!$A$7&lt;&gt;"",Input!$A$7+AD2,Input!$A$5+AD2)</f>
        <v>154</v>
      </c>
      <c r="AE4" s="97">
        <f>IF(Input!$A$7&lt;&gt;"",Input!$A$7+AE2,Input!$A$5+AE2)</f>
        <v>161</v>
      </c>
      <c r="AG4" s="1" t="s">
        <v>278</v>
      </c>
      <c r="AI4" s="97">
        <f t="shared" si="2"/>
        <v>0</v>
      </c>
      <c r="AJ4" s="97">
        <f t="shared" ref="AJ4" si="4">I4</f>
        <v>7</v>
      </c>
      <c r="AK4" s="97">
        <f t="shared" ref="AK4" si="5">J4</f>
        <v>14</v>
      </c>
      <c r="AL4" s="97">
        <f t="shared" ref="AL4" si="6">K4</f>
        <v>21</v>
      </c>
      <c r="AM4" s="97">
        <f t="shared" ref="AM4" si="7">L4</f>
        <v>28</v>
      </c>
      <c r="AN4" s="97">
        <f t="shared" ref="AN4" si="8">M4</f>
        <v>35</v>
      </c>
      <c r="AO4" s="97">
        <f t="shared" ref="AO4" si="9">N4</f>
        <v>42</v>
      </c>
      <c r="AP4" s="97">
        <f t="shared" ref="AP4" si="10">O4</f>
        <v>49</v>
      </c>
      <c r="AQ4" s="97">
        <f t="shared" ref="AQ4" si="11">P4</f>
        <v>56</v>
      </c>
      <c r="AR4" s="97">
        <f t="shared" ref="AR4" si="12">Q4</f>
        <v>63</v>
      </c>
      <c r="AS4" s="97">
        <f t="shared" ref="AS4" si="13">R4</f>
        <v>70</v>
      </c>
      <c r="AT4" s="97">
        <f t="shared" ref="AT4" si="14">S4</f>
        <v>77</v>
      </c>
      <c r="AU4" s="97">
        <f t="shared" ref="AU4" si="15">T4</f>
        <v>84</v>
      </c>
      <c r="AV4" s="97">
        <f t="shared" ref="AV4" si="16">U4</f>
        <v>91</v>
      </c>
      <c r="AW4" s="97">
        <f t="shared" ref="AW4" si="17">V4</f>
        <v>98</v>
      </c>
      <c r="AX4" s="97">
        <f t="shared" ref="AX4" si="18">W4</f>
        <v>105</v>
      </c>
      <c r="AY4" s="97">
        <f t="shared" ref="AY4" si="19">X4</f>
        <v>112</v>
      </c>
      <c r="AZ4" s="97">
        <f t="shared" ref="AZ4" si="20">Y4</f>
        <v>119</v>
      </c>
      <c r="BA4" s="97">
        <f t="shared" ref="BA4" si="21">Z4</f>
        <v>126</v>
      </c>
      <c r="BB4" s="97">
        <f t="shared" ref="BB4" si="22">AA4</f>
        <v>133</v>
      </c>
      <c r="BC4" s="97">
        <f t="shared" ref="BC4" si="23">AB4</f>
        <v>140</v>
      </c>
      <c r="BD4" s="97">
        <f t="shared" ref="BD4" si="24">AC4</f>
        <v>147</v>
      </c>
      <c r="BE4" s="97">
        <f t="shared" ref="BE4" si="25">AD4</f>
        <v>154</v>
      </c>
      <c r="BF4" s="97">
        <f t="shared" ref="BF4" si="26">AE4</f>
        <v>161</v>
      </c>
    </row>
    <row r="5" spans="1:58" x14ac:dyDescent="0.25">
      <c r="C5" s="28" t="s">
        <v>2</v>
      </c>
      <c r="D5" s="28" t="s">
        <v>64</v>
      </c>
      <c r="E5" s="28" t="s">
        <v>2</v>
      </c>
      <c r="F5" s="28" t="s">
        <v>64</v>
      </c>
      <c r="H5" s="28" t="s">
        <v>2</v>
      </c>
      <c r="I5" s="28" t="s">
        <v>2</v>
      </c>
      <c r="J5" s="28" t="s">
        <v>2</v>
      </c>
      <c r="K5" s="28" t="s">
        <v>2</v>
      </c>
      <c r="L5" s="28" t="s">
        <v>2</v>
      </c>
      <c r="M5" s="28" t="s">
        <v>2</v>
      </c>
      <c r="N5" s="28" t="s">
        <v>2</v>
      </c>
      <c r="O5" s="28" t="s">
        <v>2</v>
      </c>
      <c r="P5" s="28" t="s">
        <v>2</v>
      </c>
      <c r="Q5" s="28" t="s">
        <v>2</v>
      </c>
      <c r="R5" s="28" t="s">
        <v>2</v>
      </c>
      <c r="S5" s="28" t="s">
        <v>2</v>
      </c>
      <c r="T5" s="28" t="s">
        <v>2</v>
      </c>
      <c r="U5" s="28" t="s">
        <v>2</v>
      </c>
      <c r="V5" s="28" t="s">
        <v>2</v>
      </c>
      <c r="W5" s="28" t="s">
        <v>2</v>
      </c>
      <c r="X5" s="28" t="s">
        <v>2</v>
      </c>
      <c r="Y5" s="28" t="s">
        <v>2</v>
      </c>
      <c r="Z5" s="28" t="s">
        <v>2</v>
      </c>
      <c r="AA5" s="28" t="s">
        <v>2</v>
      </c>
      <c r="AB5" s="28" t="s">
        <v>2</v>
      </c>
      <c r="AC5" s="28" t="s">
        <v>2</v>
      </c>
      <c r="AD5" s="28" t="s">
        <v>2</v>
      </c>
      <c r="AE5" s="28" t="s">
        <v>2</v>
      </c>
      <c r="AG5" s="38" t="s">
        <v>172</v>
      </c>
      <c r="AI5" s="28" t="s">
        <v>3</v>
      </c>
      <c r="AJ5" s="28" t="s">
        <v>3</v>
      </c>
      <c r="AK5" s="28" t="s">
        <v>3</v>
      </c>
      <c r="AL5" s="28" t="s">
        <v>3</v>
      </c>
      <c r="AM5" s="28" t="s">
        <v>3</v>
      </c>
      <c r="AN5" s="28" t="s">
        <v>3</v>
      </c>
      <c r="AO5" s="28" t="s">
        <v>3</v>
      </c>
      <c r="AP5" s="28" t="s">
        <v>3</v>
      </c>
      <c r="AQ5" s="28" t="s">
        <v>3</v>
      </c>
      <c r="AR5" s="28" t="s">
        <v>3</v>
      </c>
      <c r="AS5" s="28" t="s">
        <v>3</v>
      </c>
      <c r="AT5" s="28" t="s">
        <v>3</v>
      </c>
      <c r="AU5" s="28" t="s">
        <v>3</v>
      </c>
      <c r="AV5" s="28" t="s">
        <v>3</v>
      </c>
      <c r="AW5" s="28" t="s">
        <v>3</v>
      </c>
      <c r="AX5" s="28" t="s">
        <v>3</v>
      </c>
      <c r="AY5" s="28" t="s">
        <v>3</v>
      </c>
      <c r="AZ5" s="28" t="s">
        <v>3</v>
      </c>
      <c r="BA5" s="28" t="s">
        <v>3</v>
      </c>
      <c r="BB5" s="28" t="s">
        <v>3</v>
      </c>
      <c r="BC5" s="28" t="s">
        <v>3</v>
      </c>
      <c r="BD5" s="28" t="s">
        <v>3</v>
      </c>
      <c r="BE5" s="28" t="s">
        <v>3</v>
      </c>
      <c r="BF5" s="28" t="s">
        <v>3</v>
      </c>
    </row>
    <row r="6" spans="1:58" x14ac:dyDescent="0.25">
      <c r="A6">
        <v>0</v>
      </c>
      <c r="B6" s="74" t="str">
        <f>IF('2020 Payroll'!B11&lt;&gt;0,'2020 Payroll'!B11,"")</f>
        <v>Employee 1</v>
      </c>
      <c r="C6" s="91" t="e">
        <f>MIN(Formulas!$A$4,SUMPRODUCT(($H$1:$AE$1&lt;=Input!$A$10)*H6:AE6))</f>
        <v>#N/A</v>
      </c>
      <c r="D6" s="91">
        <f>IF(COUNTIFS(AI6:BF6,"&gt;0",$AI$1:$BF$1,"&lt;="&amp;Input!$A$10)=0,0,ROUND(SUMPRODUCT(($AI$1:$BF$1&lt;=Input!$A$10)*AI6:BF6)/COUNTIFS(AI6:BF6,"&gt;0",$AI$1:$BF$1,"&lt;="&amp;Input!$A$10),1))</f>
        <v>0</v>
      </c>
      <c r="E6" s="91" t="e">
        <f>MIN(Formulas!$A$5,(H6+I6+J6+K6+L6+M6+N6+O6+P6+Q6+R6+S6+T6+U6+V6+W6+X6+Y6+Z6+AA6+AB6+AC6+AD6+AE6))</f>
        <v>#N/A</v>
      </c>
      <c r="F6" s="91">
        <f>IF(COUNTIFS(AI6:BF6,"&gt;0")=0,0,ROUND(SUM(AI6:BF6)/COUNTIFS(AI6:BF6,"&gt;0"),1))</f>
        <v>0</v>
      </c>
      <c r="H6" s="77" t="e">
        <f>HLOOKUP(H$4,'2020 Payroll'!$9:$65,(3+$A6),FALSE)</f>
        <v>#N/A</v>
      </c>
      <c r="I6" s="77" t="e">
        <f>HLOOKUP(I$4,'2020 Payroll'!$9:$65,(3+$A6),FALSE)</f>
        <v>#N/A</v>
      </c>
      <c r="J6" s="77" t="e">
        <f>HLOOKUP(J$4,'2020 Payroll'!$9:$65,(3+$A6),FALSE)</f>
        <v>#N/A</v>
      </c>
      <c r="K6" s="77" t="e">
        <f>HLOOKUP(K$4,'2020 Payroll'!$9:$65,(3+$A6),FALSE)</f>
        <v>#N/A</v>
      </c>
      <c r="L6" s="77" t="e">
        <f>HLOOKUP(L$4,'2020 Payroll'!$9:$65,(3+$A6),FALSE)</f>
        <v>#N/A</v>
      </c>
      <c r="M6" s="77" t="e">
        <f>HLOOKUP(M$4,'2020 Payroll'!$9:$65,(3+$A6),FALSE)</f>
        <v>#N/A</v>
      </c>
      <c r="N6" s="77" t="e">
        <f>HLOOKUP(N$4,'2020 Payroll'!$9:$65,(3+$A6),FALSE)</f>
        <v>#N/A</v>
      </c>
      <c r="O6" s="77" t="e">
        <f>HLOOKUP(O$4,'2020 Payroll'!$9:$65,(3+$A6),FALSE)</f>
        <v>#N/A</v>
      </c>
      <c r="P6" s="77" t="e">
        <f>HLOOKUP(P$4,'2020 Payroll'!$9:$65,(3+$A6),FALSE)</f>
        <v>#N/A</v>
      </c>
      <c r="Q6" s="77" t="e">
        <f>HLOOKUP(Q$4,'2020 Payroll'!$9:$65,(3+$A6),FALSE)</f>
        <v>#N/A</v>
      </c>
      <c r="R6" s="77" t="e">
        <f>HLOOKUP(R$4,'2020 Payroll'!$9:$65,(3+$A6),FALSE)</f>
        <v>#N/A</v>
      </c>
      <c r="S6" s="77" t="e">
        <f>HLOOKUP(S$4,'2020 Payroll'!$9:$65,(3+$A6),FALSE)</f>
        <v>#N/A</v>
      </c>
      <c r="T6" s="77" t="e">
        <f>HLOOKUP(T$4,'2020 Payroll'!$9:$65,(3+$A6),FALSE)</f>
        <v>#N/A</v>
      </c>
      <c r="U6" s="77" t="e">
        <f>HLOOKUP(U$4,'2020 Payroll'!$9:$65,(3+$A6),FALSE)</f>
        <v>#N/A</v>
      </c>
      <c r="V6" s="77" t="e">
        <f>HLOOKUP(V$4,'2020 Payroll'!$9:$65,(3+$A6),FALSE)</f>
        <v>#N/A</v>
      </c>
      <c r="W6" s="77" t="e">
        <f>HLOOKUP(W$4,'2020 Payroll'!$9:$65,(3+$A6),FALSE)</f>
        <v>#N/A</v>
      </c>
      <c r="X6" s="77" t="e">
        <f>HLOOKUP(X$4,'2020 Payroll'!$9:$65,(3+$A6),FALSE)</f>
        <v>#N/A</v>
      </c>
      <c r="Y6" s="77" t="e">
        <f>HLOOKUP(Y$4,'2020 Payroll'!$9:$65,(3+$A6),FALSE)</f>
        <v>#N/A</v>
      </c>
      <c r="Z6" s="77" t="e">
        <f>HLOOKUP(Z$4,'2020 Payroll'!$9:$65,(3+$A6),FALSE)</f>
        <v>#N/A</v>
      </c>
      <c r="AA6" s="77" t="e">
        <f>HLOOKUP(AA$4,'2020 Payroll'!$9:$65,(3+$A6),FALSE)</f>
        <v>#N/A</v>
      </c>
      <c r="AB6" s="77" t="e">
        <f>HLOOKUP(AB$4,'2020 Payroll'!$9:$65,(3+$A6),FALSE)</f>
        <v>#N/A</v>
      </c>
      <c r="AC6" s="77" t="e">
        <f>HLOOKUP(AC$4,'2020 Payroll'!$9:$65,(3+$A6),FALSE)</f>
        <v>#N/A</v>
      </c>
      <c r="AD6" s="77" t="e">
        <f>HLOOKUP(AD$4,'2020 Payroll'!$9:$65,(3+$A6),FALSE)</f>
        <v>#N/A</v>
      </c>
      <c r="AE6" s="77" t="e">
        <f>HLOOKUP(AE$4,'2020 Payroll'!$9:$65,(3+$A6),FALSE)</f>
        <v>#N/A</v>
      </c>
      <c r="AG6" s="91" t="e">
        <f>SUM(H6:AF6)</f>
        <v>#N/A</v>
      </c>
      <c r="AI6" s="77" t="e">
        <f>HLOOKUP(H$4,'2020 Payroll'!$8:$65,(3+$A7),FALSE)</f>
        <v>#N/A</v>
      </c>
      <c r="AJ6" s="77" t="e">
        <f>HLOOKUP(I$4,'2020 Payroll'!$8:$65,(3+$A7),FALSE)</f>
        <v>#N/A</v>
      </c>
      <c r="AK6" s="77" t="e">
        <f>HLOOKUP(J$4,'2020 Payroll'!$8:$65,(3+$A7),FALSE)</f>
        <v>#N/A</v>
      </c>
      <c r="AL6" s="77" t="e">
        <f>HLOOKUP(K$4,'2020 Payroll'!$8:$65,(3+$A7),FALSE)</f>
        <v>#N/A</v>
      </c>
      <c r="AM6" s="77" t="e">
        <f>HLOOKUP(L$4,'2020 Payroll'!$8:$65,(3+$A7),FALSE)</f>
        <v>#N/A</v>
      </c>
      <c r="AN6" s="77" t="e">
        <f>HLOOKUP(M$4,'2020 Payroll'!$8:$65,(3+$A7),FALSE)</f>
        <v>#N/A</v>
      </c>
      <c r="AO6" s="77" t="e">
        <f>HLOOKUP(N$4,'2020 Payroll'!$8:$65,(3+$A7),FALSE)</f>
        <v>#N/A</v>
      </c>
      <c r="AP6" s="77" t="e">
        <f>HLOOKUP(O$4,'2020 Payroll'!$8:$65,(3+$A7),FALSE)</f>
        <v>#N/A</v>
      </c>
      <c r="AQ6" s="77" t="e">
        <f>HLOOKUP(P$4,'2020 Payroll'!$8:$65,(3+$A7),FALSE)</f>
        <v>#N/A</v>
      </c>
      <c r="AR6" s="77" t="e">
        <f>HLOOKUP(Q$4,'2020 Payroll'!$8:$65,(3+$A7),FALSE)</f>
        <v>#N/A</v>
      </c>
      <c r="AS6" s="77" t="e">
        <f>HLOOKUP(R$4,'2020 Payroll'!$8:$65,(3+$A7),FALSE)</f>
        <v>#N/A</v>
      </c>
      <c r="AT6" s="77" t="e">
        <f>HLOOKUP(S$4,'2020 Payroll'!$8:$65,(3+$A7),FALSE)</f>
        <v>#N/A</v>
      </c>
      <c r="AU6" s="77" t="e">
        <f>HLOOKUP(T$4,'2020 Payroll'!$8:$65,(3+$A7),FALSE)</f>
        <v>#N/A</v>
      </c>
      <c r="AV6" s="77" t="e">
        <f>HLOOKUP(U$4,'2020 Payroll'!$8:$65,(3+$A7),FALSE)</f>
        <v>#N/A</v>
      </c>
      <c r="AW6" s="77" t="e">
        <f>HLOOKUP(V$4,'2020 Payroll'!$8:$65,(3+$A7),FALSE)</f>
        <v>#N/A</v>
      </c>
      <c r="AX6" s="77" t="e">
        <f>HLOOKUP(W$4,'2020 Payroll'!$8:$65,(3+$A7),FALSE)</f>
        <v>#N/A</v>
      </c>
      <c r="AY6" s="77" t="e">
        <f>HLOOKUP(X$4,'2020 Payroll'!$8:$65,(3+$A7),FALSE)</f>
        <v>#N/A</v>
      </c>
      <c r="AZ6" s="77" t="e">
        <f>HLOOKUP(Y$4,'2020 Payroll'!$8:$65,(3+$A7),FALSE)</f>
        <v>#N/A</v>
      </c>
      <c r="BA6" s="77" t="e">
        <f>HLOOKUP(Z$4,'2020 Payroll'!$8:$65,(3+$A7),FALSE)</f>
        <v>#N/A</v>
      </c>
      <c r="BB6" s="77" t="e">
        <f>HLOOKUP(AA$4,'2020 Payroll'!$8:$65,(3+$A7),FALSE)</f>
        <v>#N/A</v>
      </c>
      <c r="BC6" s="77" t="e">
        <f>HLOOKUP(AB$4,'2020 Payroll'!$8:$65,(3+$A7),FALSE)</f>
        <v>#N/A</v>
      </c>
      <c r="BD6" s="77" t="e">
        <f>HLOOKUP(AC$4,'2020 Payroll'!$8:$65,(3+$A7),FALSE)</f>
        <v>#N/A</v>
      </c>
      <c r="BE6" s="77" t="e">
        <f>HLOOKUP(AD$4,'2020 Payroll'!$8:$65,(3+$A7),FALSE)</f>
        <v>#N/A</v>
      </c>
      <c r="BF6" s="77" t="e">
        <f>HLOOKUP(AE$4,'2020 Payroll'!$8:$65,(3+$A7),FALSE)</f>
        <v>#N/A</v>
      </c>
    </row>
    <row r="7" spans="1:58" x14ac:dyDescent="0.25">
      <c r="A7">
        <f>A6+1</f>
        <v>1</v>
      </c>
      <c r="B7" s="74" t="str">
        <f>IF('2020 Payroll'!B12&lt;&gt;0,'2020 Payroll'!B12,"")</f>
        <v/>
      </c>
      <c r="C7" s="91" t="e">
        <f>MIN(Formulas!$A$4,SUMPRODUCT(($H$1:$AE$1&lt;=Input!$A$10)*H7:AE7))</f>
        <v>#N/A</v>
      </c>
      <c r="D7" s="91">
        <f>IF(COUNTIFS(AI7:BF7,"&gt;0",$AI$1:$BF$1,"&lt;="&amp;Input!$A$10)=0,0,ROUND(SUMPRODUCT(($AI$1:$BF$1&lt;=Input!$A$10)*AI7:BF7)/COUNTIFS(AI7:BF7,"&gt;0",$AI$1:$BF$1,"&lt;="&amp;Input!$A$10),1))</f>
        <v>0</v>
      </c>
      <c r="E7" s="91" t="e">
        <f>MIN(Formulas!$A$5,(H7+I7+J7+K7+L7+M7+N7+O7+P7+Q7+R7+S7+T7+U7+V7+W7+X7+Y7+Z7+AA7+AB7+AC7+AD7+AE7))</f>
        <v>#N/A</v>
      </c>
      <c r="F7" s="91">
        <f t="shared" ref="F7:F54" si="27">IF(COUNTIFS(AI7:BF7,"&gt;0")=0,0,ROUND(SUM(AI7:BF7)/COUNTIFS(AI7:BF7,"&gt;0"),1))</f>
        <v>0</v>
      </c>
      <c r="H7" s="77" t="e">
        <f>HLOOKUP(H$4,'2020 Payroll'!$9:$65,(3+$A7),FALSE)</f>
        <v>#N/A</v>
      </c>
      <c r="I7" s="77" t="e">
        <f>HLOOKUP(I$4,'2020 Payroll'!$9:$65,(3+$A7),FALSE)</f>
        <v>#N/A</v>
      </c>
      <c r="J7" s="77" t="e">
        <f>HLOOKUP(J$4,'2020 Payroll'!$9:$65,(3+$A7),FALSE)</f>
        <v>#N/A</v>
      </c>
      <c r="K7" s="77" t="e">
        <f>HLOOKUP(K$4,'2020 Payroll'!$9:$65,(3+$A7),FALSE)</f>
        <v>#N/A</v>
      </c>
      <c r="L7" s="77" t="e">
        <f>HLOOKUP(L$4,'2020 Payroll'!$9:$65,(3+$A7),FALSE)</f>
        <v>#N/A</v>
      </c>
      <c r="M7" s="77" t="e">
        <f>HLOOKUP(M$4,'2020 Payroll'!$9:$65,(3+$A7),FALSE)</f>
        <v>#N/A</v>
      </c>
      <c r="N7" s="77" t="e">
        <f>HLOOKUP(N$4,'2020 Payroll'!$9:$65,(3+$A7),FALSE)</f>
        <v>#N/A</v>
      </c>
      <c r="O7" s="77" t="e">
        <f>HLOOKUP(O$4,'2020 Payroll'!$9:$65,(3+$A7),FALSE)</f>
        <v>#N/A</v>
      </c>
      <c r="P7" s="77" t="e">
        <f>HLOOKUP(P$4,'2020 Payroll'!$9:$65,(3+$A7),FALSE)</f>
        <v>#N/A</v>
      </c>
      <c r="Q7" s="77" t="e">
        <f>HLOOKUP(Q$4,'2020 Payroll'!$9:$65,(3+$A7),FALSE)</f>
        <v>#N/A</v>
      </c>
      <c r="R7" s="77" t="e">
        <f>HLOOKUP(R$4,'2020 Payroll'!$9:$65,(3+$A7),FALSE)</f>
        <v>#N/A</v>
      </c>
      <c r="S7" s="77" t="e">
        <f>HLOOKUP(S$4,'2020 Payroll'!$9:$65,(3+$A7),FALSE)</f>
        <v>#N/A</v>
      </c>
      <c r="T7" s="77" t="e">
        <f>HLOOKUP(T$4,'2020 Payroll'!$9:$65,(3+$A7),FALSE)</f>
        <v>#N/A</v>
      </c>
      <c r="U7" s="77" t="e">
        <f>HLOOKUP(U$4,'2020 Payroll'!$9:$65,(3+$A7),FALSE)</f>
        <v>#N/A</v>
      </c>
      <c r="V7" s="77" t="e">
        <f>HLOOKUP(V$4,'2020 Payroll'!$9:$65,(3+$A7),FALSE)</f>
        <v>#N/A</v>
      </c>
      <c r="W7" s="77" t="e">
        <f>HLOOKUP(W$4,'2020 Payroll'!$9:$65,(3+$A7),FALSE)</f>
        <v>#N/A</v>
      </c>
      <c r="X7" s="77" t="e">
        <f>HLOOKUP(X$4,'2020 Payroll'!$9:$65,(3+$A7),FALSE)</f>
        <v>#N/A</v>
      </c>
      <c r="Y7" s="77" t="e">
        <f>HLOOKUP(Y$4,'2020 Payroll'!$9:$65,(3+$A7),FALSE)</f>
        <v>#N/A</v>
      </c>
      <c r="Z7" s="77" t="e">
        <f>HLOOKUP(Z$4,'2020 Payroll'!$9:$65,(3+$A7),FALSE)</f>
        <v>#N/A</v>
      </c>
      <c r="AA7" s="77" t="e">
        <f>HLOOKUP(AA$4,'2020 Payroll'!$9:$65,(3+$A7),FALSE)</f>
        <v>#N/A</v>
      </c>
      <c r="AB7" s="77" t="e">
        <f>HLOOKUP(AB$4,'2020 Payroll'!$9:$65,(3+$A7),FALSE)</f>
        <v>#N/A</v>
      </c>
      <c r="AC7" s="77" t="e">
        <f>HLOOKUP(AC$4,'2020 Payroll'!$9:$65,(3+$A7),FALSE)</f>
        <v>#N/A</v>
      </c>
      <c r="AD7" s="77" t="e">
        <f>HLOOKUP(AD$4,'2020 Payroll'!$9:$65,(3+$A7),FALSE)</f>
        <v>#N/A</v>
      </c>
      <c r="AE7" s="77" t="e">
        <f>HLOOKUP(AE$4,'2020 Payroll'!$9:$65,(3+$A7),FALSE)</f>
        <v>#N/A</v>
      </c>
      <c r="AG7" s="91" t="e">
        <f t="shared" ref="AG7:AG70" si="28">SUM(H7:AF7)</f>
        <v>#N/A</v>
      </c>
      <c r="AI7" s="77" t="e">
        <f>HLOOKUP(H$4,'2020 Payroll'!$8:$65,(3+$A8),FALSE)</f>
        <v>#N/A</v>
      </c>
      <c r="AJ7" s="77" t="e">
        <f>HLOOKUP(I$4,'2020 Payroll'!$8:$65,(3+$A8),FALSE)</f>
        <v>#N/A</v>
      </c>
      <c r="AK7" s="77" t="e">
        <f>HLOOKUP(J$4,'2020 Payroll'!$8:$65,(3+$A8),FALSE)</f>
        <v>#N/A</v>
      </c>
      <c r="AL7" s="77" t="e">
        <f>HLOOKUP(K$4,'2020 Payroll'!$8:$65,(3+$A8),FALSE)</f>
        <v>#N/A</v>
      </c>
      <c r="AM7" s="77" t="e">
        <f>HLOOKUP(L$4,'2020 Payroll'!$8:$65,(3+$A8),FALSE)</f>
        <v>#N/A</v>
      </c>
      <c r="AN7" s="77" t="e">
        <f>HLOOKUP(M$4,'2020 Payroll'!$8:$65,(3+$A8),FALSE)</f>
        <v>#N/A</v>
      </c>
      <c r="AO7" s="77" t="e">
        <f>HLOOKUP(N$4,'2020 Payroll'!$8:$65,(3+$A8),FALSE)</f>
        <v>#N/A</v>
      </c>
      <c r="AP7" s="77" t="e">
        <f>HLOOKUP(O$4,'2020 Payroll'!$8:$65,(3+$A8),FALSE)</f>
        <v>#N/A</v>
      </c>
      <c r="AQ7" s="77" t="e">
        <f>HLOOKUP(P$4,'2020 Payroll'!$8:$65,(3+$A8),FALSE)</f>
        <v>#N/A</v>
      </c>
      <c r="AR7" s="77" t="e">
        <f>HLOOKUP(Q$4,'2020 Payroll'!$8:$65,(3+$A8),FALSE)</f>
        <v>#N/A</v>
      </c>
      <c r="AS7" s="77" t="e">
        <f>HLOOKUP(R$4,'2020 Payroll'!$8:$65,(3+$A8),FALSE)</f>
        <v>#N/A</v>
      </c>
      <c r="AT7" s="77" t="e">
        <f>HLOOKUP(S$4,'2020 Payroll'!$8:$65,(3+$A8),FALSE)</f>
        <v>#N/A</v>
      </c>
      <c r="AU7" s="77" t="e">
        <f>HLOOKUP(T$4,'2020 Payroll'!$8:$65,(3+$A8),FALSE)</f>
        <v>#N/A</v>
      </c>
      <c r="AV7" s="77" t="e">
        <f>HLOOKUP(U$4,'2020 Payroll'!$8:$65,(3+$A8),FALSE)</f>
        <v>#N/A</v>
      </c>
      <c r="AW7" s="77" t="e">
        <f>HLOOKUP(V$4,'2020 Payroll'!$8:$65,(3+$A8),FALSE)</f>
        <v>#N/A</v>
      </c>
      <c r="AX7" s="77" t="e">
        <f>HLOOKUP(W$4,'2020 Payroll'!$8:$65,(3+$A8),FALSE)</f>
        <v>#N/A</v>
      </c>
      <c r="AY7" s="77" t="e">
        <f>HLOOKUP(X$4,'2020 Payroll'!$8:$65,(3+$A8),FALSE)</f>
        <v>#N/A</v>
      </c>
      <c r="AZ7" s="77" t="e">
        <f>HLOOKUP(Y$4,'2020 Payroll'!$8:$65,(3+$A8),FALSE)</f>
        <v>#N/A</v>
      </c>
      <c r="BA7" s="77" t="e">
        <f>HLOOKUP(Z$4,'2020 Payroll'!$8:$65,(3+$A8),FALSE)</f>
        <v>#N/A</v>
      </c>
      <c r="BB7" s="77" t="e">
        <f>HLOOKUP(AA$4,'2020 Payroll'!$8:$65,(3+$A8),FALSE)</f>
        <v>#N/A</v>
      </c>
      <c r="BC7" s="77" t="e">
        <f>HLOOKUP(AB$4,'2020 Payroll'!$8:$65,(3+$A8),FALSE)</f>
        <v>#N/A</v>
      </c>
      <c r="BD7" s="77" t="e">
        <f>HLOOKUP(AC$4,'2020 Payroll'!$8:$65,(3+$A8),FALSE)</f>
        <v>#N/A</v>
      </c>
      <c r="BE7" s="77" t="e">
        <f>HLOOKUP(AD$4,'2020 Payroll'!$8:$65,(3+$A8),FALSE)</f>
        <v>#N/A</v>
      </c>
      <c r="BF7" s="77" t="e">
        <f>HLOOKUP(AE$4,'2020 Payroll'!$8:$65,(3+$A8),FALSE)</f>
        <v>#N/A</v>
      </c>
    </row>
    <row r="8" spans="1:58" x14ac:dyDescent="0.25">
      <c r="A8">
        <f t="shared" ref="A8:A57" si="29">A7+1</f>
        <v>2</v>
      </c>
      <c r="B8" s="74" t="str">
        <f>IF('2020 Payroll'!B13&lt;&gt;0,'2020 Payroll'!B13,"")</f>
        <v/>
      </c>
      <c r="C8" s="91" t="e">
        <f>MIN(Formulas!$A$4,SUMPRODUCT(($H$1:$AE$1&lt;=Input!$A$10)*H8:AE8))</f>
        <v>#N/A</v>
      </c>
      <c r="D8" s="91">
        <f>IF(COUNTIFS(AI8:BF8,"&gt;0",$AI$1:$BF$1,"&lt;="&amp;Input!$A$10)=0,0,ROUND(SUMPRODUCT(($AI$1:$BF$1&lt;=Input!$A$10)*AI8:BF8)/COUNTIFS(AI8:BF8,"&gt;0",$AI$1:$BF$1,"&lt;="&amp;Input!$A$10),1))</f>
        <v>0</v>
      </c>
      <c r="E8" s="91" t="e">
        <f>MIN(Formulas!$A$5,(H8+I8+J8+K8+L8+M8+N8+O8+P8+Q8+R8+S8+T8+U8+V8+W8+X8+Y8+Z8+AA8+AB8+AC8+AD8+AE8))</f>
        <v>#N/A</v>
      </c>
      <c r="F8" s="91">
        <f t="shared" si="27"/>
        <v>0</v>
      </c>
      <c r="H8" s="77" t="e">
        <f>HLOOKUP(H$4,'2020 Payroll'!$9:$65,(3+$A8),FALSE)</f>
        <v>#N/A</v>
      </c>
      <c r="I8" s="77" t="e">
        <f>HLOOKUP(I$4,'2020 Payroll'!$9:$65,(3+$A8),FALSE)</f>
        <v>#N/A</v>
      </c>
      <c r="J8" s="77" t="e">
        <f>HLOOKUP(J$4,'2020 Payroll'!$9:$65,(3+$A8),FALSE)</f>
        <v>#N/A</v>
      </c>
      <c r="K8" s="77" t="e">
        <f>HLOOKUP(K$4,'2020 Payroll'!$9:$65,(3+$A8),FALSE)</f>
        <v>#N/A</v>
      </c>
      <c r="L8" s="77" t="e">
        <f>HLOOKUP(L$4,'2020 Payroll'!$9:$65,(3+$A8),FALSE)</f>
        <v>#N/A</v>
      </c>
      <c r="M8" s="77" t="e">
        <f>HLOOKUP(M$4,'2020 Payroll'!$9:$65,(3+$A8),FALSE)</f>
        <v>#N/A</v>
      </c>
      <c r="N8" s="77" t="e">
        <f>HLOOKUP(N$4,'2020 Payroll'!$9:$65,(3+$A8),FALSE)</f>
        <v>#N/A</v>
      </c>
      <c r="O8" s="77" t="e">
        <f>HLOOKUP(O$4,'2020 Payroll'!$9:$65,(3+$A8),FALSE)</f>
        <v>#N/A</v>
      </c>
      <c r="P8" s="77" t="e">
        <f>HLOOKUP(P$4,'2020 Payroll'!$9:$65,(3+$A8),FALSE)</f>
        <v>#N/A</v>
      </c>
      <c r="Q8" s="77" t="e">
        <f>HLOOKUP(Q$4,'2020 Payroll'!$9:$65,(3+$A8),FALSE)</f>
        <v>#N/A</v>
      </c>
      <c r="R8" s="77" t="e">
        <f>HLOOKUP(R$4,'2020 Payroll'!$9:$65,(3+$A8),FALSE)</f>
        <v>#N/A</v>
      </c>
      <c r="S8" s="77" t="e">
        <f>HLOOKUP(S$4,'2020 Payroll'!$9:$65,(3+$A8),FALSE)</f>
        <v>#N/A</v>
      </c>
      <c r="T8" s="77" t="e">
        <f>HLOOKUP(T$4,'2020 Payroll'!$9:$65,(3+$A8),FALSE)</f>
        <v>#N/A</v>
      </c>
      <c r="U8" s="77" t="e">
        <f>HLOOKUP(U$4,'2020 Payroll'!$9:$65,(3+$A8),FALSE)</f>
        <v>#N/A</v>
      </c>
      <c r="V8" s="77" t="e">
        <f>HLOOKUP(V$4,'2020 Payroll'!$9:$65,(3+$A8),FALSE)</f>
        <v>#N/A</v>
      </c>
      <c r="W8" s="77" t="e">
        <f>HLOOKUP(W$4,'2020 Payroll'!$9:$65,(3+$A8),FALSE)</f>
        <v>#N/A</v>
      </c>
      <c r="X8" s="77" t="e">
        <f>HLOOKUP(X$4,'2020 Payroll'!$9:$65,(3+$A8),FALSE)</f>
        <v>#N/A</v>
      </c>
      <c r="Y8" s="77" t="e">
        <f>HLOOKUP(Y$4,'2020 Payroll'!$9:$65,(3+$A8),FALSE)</f>
        <v>#N/A</v>
      </c>
      <c r="Z8" s="77" t="e">
        <f>HLOOKUP(Z$4,'2020 Payroll'!$9:$65,(3+$A8),FALSE)</f>
        <v>#N/A</v>
      </c>
      <c r="AA8" s="77" t="e">
        <f>HLOOKUP(AA$4,'2020 Payroll'!$9:$65,(3+$A8),FALSE)</f>
        <v>#N/A</v>
      </c>
      <c r="AB8" s="77" t="e">
        <f>HLOOKUP(AB$4,'2020 Payroll'!$9:$65,(3+$A8),FALSE)</f>
        <v>#N/A</v>
      </c>
      <c r="AC8" s="77" t="e">
        <f>HLOOKUP(AC$4,'2020 Payroll'!$9:$65,(3+$A8),FALSE)</f>
        <v>#N/A</v>
      </c>
      <c r="AD8" s="77" t="e">
        <f>HLOOKUP(AD$4,'2020 Payroll'!$9:$65,(3+$A8),FALSE)</f>
        <v>#N/A</v>
      </c>
      <c r="AE8" s="77" t="e">
        <f>HLOOKUP(AE$4,'2020 Payroll'!$9:$65,(3+$A8),FALSE)</f>
        <v>#N/A</v>
      </c>
      <c r="AG8" s="91" t="e">
        <f t="shared" si="28"/>
        <v>#N/A</v>
      </c>
      <c r="AI8" s="77" t="e">
        <f>HLOOKUP(H$4,'2020 Payroll'!$8:$65,(3+$A9),FALSE)</f>
        <v>#N/A</v>
      </c>
      <c r="AJ8" s="77" t="e">
        <f>HLOOKUP(I$4,'2020 Payroll'!$8:$65,(3+$A9),FALSE)</f>
        <v>#N/A</v>
      </c>
      <c r="AK8" s="77" t="e">
        <f>HLOOKUP(J$4,'2020 Payroll'!$8:$65,(3+$A9),FALSE)</f>
        <v>#N/A</v>
      </c>
      <c r="AL8" s="77" t="e">
        <f>HLOOKUP(K$4,'2020 Payroll'!$8:$65,(3+$A9),FALSE)</f>
        <v>#N/A</v>
      </c>
      <c r="AM8" s="77" t="e">
        <f>HLOOKUP(L$4,'2020 Payroll'!$8:$65,(3+$A9),FALSE)</f>
        <v>#N/A</v>
      </c>
      <c r="AN8" s="77" t="e">
        <f>HLOOKUP(M$4,'2020 Payroll'!$8:$65,(3+$A9),FALSE)</f>
        <v>#N/A</v>
      </c>
      <c r="AO8" s="77" t="e">
        <f>HLOOKUP(N$4,'2020 Payroll'!$8:$65,(3+$A9),FALSE)</f>
        <v>#N/A</v>
      </c>
      <c r="AP8" s="77" t="e">
        <f>HLOOKUP(O$4,'2020 Payroll'!$8:$65,(3+$A9),FALSE)</f>
        <v>#N/A</v>
      </c>
      <c r="AQ8" s="77" t="e">
        <f>HLOOKUP(P$4,'2020 Payroll'!$8:$65,(3+$A9),FALSE)</f>
        <v>#N/A</v>
      </c>
      <c r="AR8" s="77" t="e">
        <f>HLOOKUP(Q$4,'2020 Payroll'!$8:$65,(3+$A9),FALSE)</f>
        <v>#N/A</v>
      </c>
      <c r="AS8" s="77" t="e">
        <f>HLOOKUP(R$4,'2020 Payroll'!$8:$65,(3+$A9),FALSE)</f>
        <v>#N/A</v>
      </c>
      <c r="AT8" s="77" t="e">
        <f>HLOOKUP(S$4,'2020 Payroll'!$8:$65,(3+$A9),FALSE)</f>
        <v>#N/A</v>
      </c>
      <c r="AU8" s="77" t="e">
        <f>HLOOKUP(T$4,'2020 Payroll'!$8:$65,(3+$A9),FALSE)</f>
        <v>#N/A</v>
      </c>
      <c r="AV8" s="77" t="e">
        <f>HLOOKUP(U$4,'2020 Payroll'!$8:$65,(3+$A9),FALSE)</f>
        <v>#N/A</v>
      </c>
      <c r="AW8" s="77" t="e">
        <f>HLOOKUP(V$4,'2020 Payroll'!$8:$65,(3+$A9),FALSE)</f>
        <v>#N/A</v>
      </c>
      <c r="AX8" s="77" t="e">
        <f>HLOOKUP(W$4,'2020 Payroll'!$8:$65,(3+$A9),FALSE)</f>
        <v>#N/A</v>
      </c>
      <c r="AY8" s="77" t="e">
        <f>HLOOKUP(X$4,'2020 Payroll'!$8:$65,(3+$A9),FALSE)</f>
        <v>#N/A</v>
      </c>
      <c r="AZ8" s="77" t="e">
        <f>HLOOKUP(Y$4,'2020 Payroll'!$8:$65,(3+$A9),FALSE)</f>
        <v>#N/A</v>
      </c>
      <c r="BA8" s="77" t="e">
        <f>HLOOKUP(Z$4,'2020 Payroll'!$8:$65,(3+$A9),FALSE)</f>
        <v>#N/A</v>
      </c>
      <c r="BB8" s="77" t="e">
        <f>HLOOKUP(AA$4,'2020 Payroll'!$8:$65,(3+$A9),FALSE)</f>
        <v>#N/A</v>
      </c>
      <c r="BC8" s="77" t="e">
        <f>HLOOKUP(AB$4,'2020 Payroll'!$8:$65,(3+$A9),FALSE)</f>
        <v>#N/A</v>
      </c>
      <c r="BD8" s="77" t="e">
        <f>HLOOKUP(AC$4,'2020 Payroll'!$8:$65,(3+$A9),FALSE)</f>
        <v>#N/A</v>
      </c>
      <c r="BE8" s="77" t="e">
        <f>HLOOKUP(AD$4,'2020 Payroll'!$8:$65,(3+$A9),FALSE)</f>
        <v>#N/A</v>
      </c>
      <c r="BF8" s="77" t="e">
        <f>HLOOKUP(AE$4,'2020 Payroll'!$8:$65,(3+$A9),FALSE)</f>
        <v>#N/A</v>
      </c>
    </row>
    <row r="9" spans="1:58" x14ac:dyDescent="0.25">
      <c r="A9">
        <f t="shared" si="29"/>
        <v>3</v>
      </c>
      <c r="B9" s="74" t="str">
        <f>IF('2020 Payroll'!B14&lt;&gt;0,'2020 Payroll'!B14,"")</f>
        <v/>
      </c>
      <c r="C9" s="91" t="e">
        <f>MIN(Formulas!$A$4,SUMPRODUCT(($H$1:$AE$1&lt;=Input!$A$10)*H9:AE9))</f>
        <v>#N/A</v>
      </c>
      <c r="D9" s="91">
        <f>IF(COUNTIFS(AI9:BF9,"&gt;0",$AI$1:$BF$1,"&lt;="&amp;Input!$A$10)=0,0,ROUND(SUMPRODUCT(($AI$1:$BF$1&lt;=Input!$A$10)*AI9:BF9)/COUNTIFS(AI9:BF9,"&gt;0",$AI$1:$BF$1,"&lt;="&amp;Input!$A$10),1))</f>
        <v>0</v>
      </c>
      <c r="E9" s="91" t="e">
        <f>MIN(Formulas!$A$5,(H9+I9+J9+K9+L9+M9+N9+O9+P9+Q9+R9+S9+T9+U9+V9+W9+X9+Y9+Z9+AA9+AB9+AC9+AD9+AE9))</f>
        <v>#N/A</v>
      </c>
      <c r="F9" s="91">
        <f t="shared" si="27"/>
        <v>0</v>
      </c>
      <c r="H9" s="77" t="e">
        <f>HLOOKUP(H$4,'2020 Payroll'!$9:$65,(3+$A9),FALSE)</f>
        <v>#N/A</v>
      </c>
      <c r="I9" s="77" t="e">
        <f>HLOOKUP(I$4,'2020 Payroll'!$9:$65,(3+$A9),FALSE)</f>
        <v>#N/A</v>
      </c>
      <c r="J9" s="77" t="e">
        <f>HLOOKUP(J$4,'2020 Payroll'!$9:$65,(3+$A9),FALSE)</f>
        <v>#N/A</v>
      </c>
      <c r="K9" s="77" t="e">
        <f>HLOOKUP(K$4,'2020 Payroll'!$9:$65,(3+$A9),FALSE)</f>
        <v>#N/A</v>
      </c>
      <c r="L9" s="77" t="e">
        <f>HLOOKUP(L$4,'2020 Payroll'!$9:$65,(3+$A9),FALSE)</f>
        <v>#N/A</v>
      </c>
      <c r="M9" s="77" t="e">
        <f>HLOOKUP(M$4,'2020 Payroll'!$9:$65,(3+$A9),FALSE)</f>
        <v>#N/A</v>
      </c>
      <c r="N9" s="77" t="e">
        <f>HLOOKUP(N$4,'2020 Payroll'!$9:$65,(3+$A9),FALSE)</f>
        <v>#N/A</v>
      </c>
      <c r="O9" s="77" t="e">
        <f>HLOOKUP(O$4,'2020 Payroll'!$9:$65,(3+$A9),FALSE)</f>
        <v>#N/A</v>
      </c>
      <c r="P9" s="77" t="e">
        <f>HLOOKUP(P$4,'2020 Payroll'!$9:$65,(3+$A9),FALSE)</f>
        <v>#N/A</v>
      </c>
      <c r="Q9" s="77" t="e">
        <f>HLOOKUP(Q$4,'2020 Payroll'!$9:$65,(3+$A9),FALSE)</f>
        <v>#N/A</v>
      </c>
      <c r="R9" s="77" t="e">
        <f>HLOOKUP(R$4,'2020 Payroll'!$9:$65,(3+$A9),FALSE)</f>
        <v>#N/A</v>
      </c>
      <c r="S9" s="77" t="e">
        <f>HLOOKUP(S$4,'2020 Payroll'!$9:$65,(3+$A9),FALSE)</f>
        <v>#N/A</v>
      </c>
      <c r="T9" s="77" t="e">
        <f>HLOOKUP(T$4,'2020 Payroll'!$9:$65,(3+$A9),FALSE)</f>
        <v>#N/A</v>
      </c>
      <c r="U9" s="77" t="e">
        <f>HLOOKUP(U$4,'2020 Payroll'!$9:$65,(3+$A9),FALSE)</f>
        <v>#N/A</v>
      </c>
      <c r="V9" s="77" t="e">
        <f>HLOOKUP(V$4,'2020 Payroll'!$9:$65,(3+$A9),FALSE)</f>
        <v>#N/A</v>
      </c>
      <c r="W9" s="77" t="e">
        <f>HLOOKUP(W$4,'2020 Payroll'!$9:$65,(3+$A9),FALSE)</f>
        <v>#N/A</v>
      </c>
      <c r="X9" s="77" t="e">
        <f>HLOOKUP(X$4,'2020 Payroll'!$9:$65,(3+$A9),FALSE)</f>
        <v>#N/A</v>
      </c>
      <c r="Y9" s="77" t="e">
        <f>HLOOKUP(Y$4,'2020 Payroll'!$9:$65,(3+$A9),FALSE)</f>
        <v>#N/A</v>
      </c>
      <c r="Z9" s="77" t="e">
        <f>HLOOKUP(Z$4,'2020 Payroll'!$9:$65,(3+$A9),FALSE)</f>
        <v>#N/A</v>
      </c>
      <c r="AA9" s="77" t="e">
        <f>HLOOKUP(AA$4,'2020 Payroll'!$9:$65,(3+$A9),FALSE)</f>
        <v>#N/A</v>
      </c>
      <c r="AB9" s="77" t="e">
        <f>HLOOKUP(AB$4,'2020 Payroll'!$9:$65,(3+$A9),FALSE)</f>
        <v>#N/A</v>
      </c>
      <c r="AC9" s="77" t="e">
        <f>HLOOKUP(AC$4,'2020 Payroll'!$9:$65,(3+$A9),FALSE)</f>
        <v>#N/A</v>
      </c>
      <c r="AD9" s="77" t="e">
        <f>HLOOKUP(AD$4,'2020 Payroll'!$9:$65,(3+$A9),FALSE)</f>
        <v>#N/A</v>
      </c>
      <c r="AE9" s="77" t="e">
        <f>HLOOKUP(AE$4,'2020 Payroll'!$9:$65,(3+$A9),FALSE)</f>
        <v>#N/A</v>
      </c>
      <c r="AG9" s="91" t="e">
        <f t="shared" si="28"/>
        <v>#N/A</v>
      </c>
      <c r="AI9" s="77" t="e">
        <f>HLOOKUP(H$4,'2020 Payroll'!$8:$65,(3+$A10),FALSE)</f>
        <v>#N/A</v>
      </c>
      <c r="AJ9" s="77" t="e">
        <f>HLOOKUP(I$4,'2020 Payroll'!$8:$65,(3+$A10),FALSE)</f>
        <v>#N/A</v>
      </c>
      <c r="AK9" s="77" t="e">
        <f>HLOOKUP(J$4,'2020 Payroll'!$8:$65,(3+$A10),FALSE)</f>
        <v>#N/A</v>
      </c>
      <c r="AL9" s="77" t="e">
        <f>HLOOKUP(K$4,'2020 Payroll'!$8:$65,(3+$A10),FALSE)</f>
        <v>#N/A</v>
      </c>
      <c r="AM9" s="77" t="e">
        <f>HLOOKUP(L$4,'2020 Payroll'!$8:$65,(3+$A10),FALSE)</f>
        <v>#N/A</v>
      </c>
      <c r="AN9" s="77" t="e">
        <f>HLOOKUP(M$4,'2020 Payroll'!$8:$65,(3+$A10),FALSE)</f>
        <v>#N/A</v>
      </c>
      <c r="AO9" s="77" t="e">
        <f>HLOOKUP(N$4,'2020 Payroll'!$8:$65,(3+$A10),FALSE)</f>
        <v>#N/A</v>
      </c>
      <c r="AP9" s="77" t="e">
        <f>HLOOKUP(O$4,'2020 Payroll'!$8:$65,(3+$A10),FALSE)</f>
        <v>#N/A</v>
      </c>
      <c r="AQ9" s="77" t="e">
        <f>HLOOKUP(P$4,'2020 Payroll'!$8:$65,(3+$A10),FALSE)</f>
        <v>#N/A</v>
      </c>
      <c r="AR9" s="77" t="e">
        <f>HLOOKUP(Q$4,'2020 Payroll'!$8:$65,(3+$A10),FALSE)</f>
        <v>#N/A</v>
      </c>
      <c r="AS9" s="77" t="e">
        <f>HLOOKUP(R$4,'2020 Payroll'!$8:$65,(3+$A10),FALSE)</f>
        <v>#N/A</v>
      </c>
      <c r="AT9" s="77" t="e">
        <f>HLOOKUP(S$4,'2020 Payroll'!$8:$65,(3+$A10),FALSE)</f>
        <v>#N/A</v>
      </c>
      <c r="AU9" s="77" t="e">
        <f>HLOOKUP(T$4,'2020 Payroll'!$8:$65,(3+$A10),FALSE)</f>
        <v>#N/A</v>
      </c>
      <c r="AV9" s="77" t="e">
        <f>HLOOKUP(U$4,'2020 Payroll'!$8:$65,(3+$A10),FALSE)</f>
        <v>#N/A</v>
      </c>
      <c r="AW9" s="77" t="e">
        <f>HLOOKUP(V$4,'2020 Payroll'!$8:$65,(3+$A10),FALSE)</f>
        <v>#N/A</v>
      </c>
      <c r="AX9" s="77" t="e">
        <f>HLOOKUP(W$4,'2020 Payroll'!$8:$65,(3+$A10),FALSE)</f>
        <v>#N/A</v>
      </c>
      <c r="AY9" s="77" t="e">
        <f>HLOOKUP(X$4,'2020 Payroll'!$8:$65,(3+$A10),FALSE)</f>
        <v>#N/A</v>
      </c>
      <c r="AZ9" s="77" t="e">
        <f>HLOOKUP(Y$4,'2020 Payroll'!$8:$65,(3+$A10),FALSE)</f>
        <v>#N/A</v>
      </c>
      <c r="BA9" s="77" t="e">
        <f>HLOOKUP(Z$4,'2020 Payroll'!$8:$65,(3+$A10),FALSE)</f>
        <v>#N/A</v>
      </c>
      <c r="BB9" s="77" t="e">
        <f>HLOOKUP(AA$4,'2020 Payroll'!$8:$65,(3+$A10),FALSE)</f>
        <v>#N/A</v>
      </c>
      <c r="BC9" s="77" t="e">
        <f>HLOOKUP(AB$4,'2020 Payroll'!$8:$65,(3+$A10),FALSE)</f>
        <v>#N/A</v>
      </c>
      <c r="BD9" s="77" t="e">
        <f>HLOOKUP(AC$4,'2020 Payroll'!$8:$65,(3+$A10),FALSE)</f>
        <v>#N/A</v>
      </c>
      <c r="BE9" s="77" t="e">
        <f>HLOOKUP(AD$4,'2020 Payroll'!$8:$65,(3+$A10),FALSE)</f>
        <v>#N/A</v>
      </c>
      <c r="BF9" s="77" t="e">
        <f>HLOOKUP(AE$4,'2020 Payroll'!$8:$65,(3+$A10),FALSE)</f>
        <v>#N/A</v>
      </c>
    </row>
    <row r="10" spans="1:58" x14ac:dyDescent="0.25">
      <c r="A10">
        <f t="shared" si="29"/>
        <v>4</v>
      </c>
      <c r="B10" s="74" t="str">
        <f>IF('2020 Payroll'!B15&lt;&gt;0,'2020 Payroll'!B15,"")</f>
        <v/>
      </c>
      <c r="C10" s="91" t="e">
        <f>MIN(Formulas!$A$4,SUMPRODUCT(($H$1:$AE$1&lt;=Input!$A$10)*H10:AE10))</f>
        <v>#N/A</v>
      </c>
      <c r="D10" s="91">
        <f>IF(COUNTIFS(AI10:BF10,"&gt;0",$AI$1:$BF$1,"&lt;="&amp;Input!$A$10)=0,0,ROUND(SUMPRODUCT(($AI$1:$BF$1&lt;=Input!$A$10)*AI10:BF10)/COUNTIFS(AI10:BF10,"&gt;0",$AI$1:$BF$1,"&lt;="&amp;Input!$A$10),1))</f>
        <v>0</v>
      </c>
      <c r="E10" s="91" t="e">
        <f>MIN(Formulas!$A$5,(H10+I10+J10+K10+L10+M10+N10+O10+P10+Q10+R10+S10+T10+U10+V10+W10+X10+Y10+Z10+AA10+AB10+AC10+AD10+AE10))</f>
        <v>#N/A</v>
      </c>
      <c r="F10" s="91">
        <f t="shared" si="27"/>
        <v>0</v>
      </c>
      <c r="H10" s="77" t="e">
        <f>HLOOKUP(H$4,'2020 Payroll'!$9:$65,(3+$A10),FALSE)</f>
        <v>#N/A</v>
      </c>
      <c r="I10" s="77" t="e">
        <f>HLOOKUP(I$4,'2020 Payroll'!$9:$65,(3+$A10),FALSE)</f>
        <v>#N/A</v>
      </c>
      <c r="J10" s="77" t="e">
        <f>HLOOKUP(J$4,'2020 Payroll'!$9:$65,(3+$A10),FALSE)</f>
        <v>#N/A</v>
      </c>
      <c r="K10" s="77" t="e">
        <f>HLOOKUP(K$4,'2020 Payroll'!$9:$65,(3+$A10),FALSE)</f>
        <v>#N/A</v>
      </c>
      <c r="L10" s="77" t="e">
        <f>HLOOKUP(L$4,'2020 Payroll'!$9:$65,(3+$A10),FALSE)</f>
        <v>#N/A</v>
      </c>
      <c r="M10" s="77" t="e">
        <f>HLOOKUP(M$4,'2020 Payroll'!$9:$65,(3+$A10),FALSE)</f>
        <v>#N/A</v>
      </c>
      <c r="N10" s="77" t="e">
        <f>HLOOKUP(N$4,'2020 Payroll'!$9:$65,(3+$A10),FALSE)</f>
        <v>#N/A</v>
      </c>
      <c r="O10" s="77" t="e">
        <f>HLOOKUP(O$4,'2020 Payroll'!$9:$65,(3+$A10),FALSE)</f>
        <v>#N/A</v>
      </c>
      <c r="P10" s="77" t="e">
        <f>HLOOKUP(P$4,'2020 Payroll'!$9:$65,(3+$A10),FALSE)</f>
        <v>#N/A</v>
      </c>
      <c r="Q10" s="77" t="e">
        <f>HLOOKUP(Q$4,'2020 Payroll'!$9:$65,(3+$A10),FALSE)</f>
        <v>#N/A</v>
      </c>
      <c r="R10" s="77" t="e">
        <f>HLOOKUP(R$4,'2020 Payroll'!$9:$65,(3+$A10),FALSE)</f>
        <v>#N/A</v>
      </c>
      <c r="S10" s="77" t="e">
        <f>HLOOKUP(S$4,'2020 Payroll'!$9:$65,(3+$A10),FALSE)</f>
        <v>#N/A</v>
      </c>
      <c r="T10" s="77" t="e">
        <f>HLOOKUP(T$4,'2020 Payroll'!$9:$65,(3+$A10),FALSE)</f>
        <v>#N/A</v>
      </c>
      <c r="U10" s="77" t="e">
        <f>HLOOKUP(U$4,'2020 Payroll'!$9:$65,(3+$A10),FALSE)</f>
        <v>#N/A</v>
      </c>
      <c r="V10" s="77" t="e">
        <f>HLOOKUP(V$4,'2020 Payroll'!$9:$65,(3+$A10),FALSE)</f>
        <v>#N/A</v>
      </c>
      <c r="W10" s="77" t="e">
        <f>HLOOKUP(W$4,'2020 Payroll'!$9:$65,(3+$A10),FALSE)</f>
        <v>#N/A</v>
      </c>
      <c r="X10" s="77" t="e">
        <f>HLOOKUP(X$4,'2020 Payroll'!$9:$65,(3+$A10),FALSE)</f>
        <v>#N/A</v>
      </c>
      <c r="Y10" s="77" t="e">
        <f>HLOOKUP(Y$4,'2020 Payroll'!$9:$65,(3+$A10),FALSE)</f>
        <v>#N/A</v>
      </c>
      <c r="Z10" s="77" t="e">
        <f>HLOOKUP(Z$4,'2020 Payroll'!$9:$65,(3+$A10),FALSE)</f>
        <v>#N/A</v>
      </c>
      <c r="AA10" s="77" t="e">
        <f>HLOOKUP(AA$4,'2020 Payroll'!$9:$65,(3+$A10),FALSE)</f>
        <v>#N/A</v>
      </c>
      <c r="AB10" s="77" t="e">
        <f>HLOOKUP(AB$4,'2020 Payroll'!$9:$65,(3+$A10),FALSE)</f>
        <v>#N/A</v>
      </c>
      <c r="AC10" s="77" t="e">
        <f>HLOOKUP(AC$4,'2020 Payroll'!$9:$65,(3+$A10),FALSE)</f>
        <v>#N/A</v>
      </c>
      <c r="AD10" s="77" t="e">
        <f>HLOOKUP(AD$4,'2020 Payroll'!$9:$65,(3+$A10),FALSE)</f>
        <v>#N/A</v>
      </c>
      <c r="AE10" s="77" t="e">
        <f>HLOOKUP(AE$4,'2020 Payroll'!$9:$65,(3+$A10),FALSE)</f>
        <v>#N/A</v>
      </c>
      <c r="AG10" s="91" t="e">
        <f t="shared" si="28"/>
        <v>#N/A</v>
      </c>
      <c r="AI10" s="77" t="e">
        <f>HLOOKUP(H$4,'2020 Payroll'!$8:$65,(3+$A11),FALSE)</f>
        <v>#N/A</v>
      </c>
      <c r="AJ10" s="77" t="e">
        <f>HLOOKUP(I$4,'2020 Payroll'!$8:$65,(3+$A11),FALSE)</f>
        <v>#N/A</v>
      </c>
      <c r="AK10" s="77" t="e">
        <f>HLOOKUP(J$4,'2020 Payroll'!$8:$65,(3+$A11),FALSE)</f>
        <v>#N/A</v>
      </c>
      <c r="AL10" s="77" t="e">
        <f>HLOOKUP(K$4,'2020 Payroll'!$8:$65,(3+$A11),FALSE)</f>
        <v>#N/A</v>
      </c>
      <c r="AM10" s="77" t="e">
        <f>HLOOKUP(L$4,'2020 Payroll'!$8:$65,(3+$A11),FALSE)</f>
        <v>#N/A</v>
      </c>
      <c r="AN10" s="77" t="e">
        <f>HLOOKUP(M$4,'2020 Payroll'!$8:$65,(3+$A11),FALSE)</f>
        <v>#N/A</v>
      </c>
      <c r="AO10" s="77" t="e">
        <f>HLOOKUP(N$4,'2020 Payroll'!$8:$65,(3+$A11),FALSE)</f>
        <v>#N/A</v>
      </c>
      <c r="AP10" s="77" t="e">
        <f>HLOOKUP(O$4,'2020 Payroll'!$8:$65,(3+$A11),FALSE)</f>
        <v>#N/A</v>
      </c>
      <c r="AQ10" s="77" t="e">
        <f>HLOOKUP(P$4,'2020 Payroll'!$8:$65,(3+$A11),FALSE)</f>
        <v>#N/A</v>
      </c>
      <c r="AR10" s="77" t="e">
        <f>HLOOKUP(Q$4,'2020 Payroll'!$8:$65,(3+$A11),FALSE)</f>
        <v>#N/A</v>
      </c>
      <c r="AS10" s="77" t="e">
        <f>HLOOKUP(R$4,'2020 Payroll'!$8:$65,(3+$A11),FALSE)</f>
        <v>#N/A</v>
      </c>
      <c r="AT10" s="77" t="e">
        <f>HLOOKUP(S$4,'2020 Payroll'!$8:$65,(3+$A11),FALSE)</f>
        <v>#N/A</v>
      </c>
      <c r="AU10" s="77" t="e">
        <f>HLOOKUP(T$4,'2020 Payroll'!$8:$65,(3+$A11),FALSE)</f>
        <v>#N/A</v>
      </c>
      <c r="AV10" s="77" t="e">
        <f>HLOOKUP(U$4,'2020 Payroll'!$8:$65,(3+$A11),FALSE)</f>
        <v>#N/A</v>
      </c>
      <c r="AW10" s="77" t="e">
        <f>HLOOKUP(V$4,'2020 Payroll'!$8:$65,(3+$A11),FALSE)</f>
        <v>#N/A</v>
      </c>
      <c r="AX10" s="77" t="e">
        <f>HLOOKUP(W$4,'2020 Payroll'!$8:$65,(3+$A11),FALSE)</f>
        <v>#N/A</v>
      </c>
      <c r="AY10" s="77" t="e">
        <f>HLOOKUP(X$4,'2020 Payroll'!$8:$65,(3+$A11),FALSE)</f>
        <v>#N/A</v>
      </c>
      <c r="AZ10" s="77" t="e">
        <f>HLOOKUP(Y$4,'2020 Payroll'!$8:$65,(3+$A11),FALSE)</f>
        <v>#N/A</v>
      </c>
      <c r="BA10" s="77" t="e">
        <f>HLOOKUP(Z$4,'2020 Payroll'!$8:$65,(3+$A11),FALSE)</f>
        <v>#N/A</v>
      </c>
      <c r="BB10" s="77" t="e">
        <f>HLOOKUP(AA$4,'2020 Payroll'!$8:$65,(3+$A11),FALSE)</f>
        <v>#N/A</v>
      </c>
      <c r="BC10" s="77" t="e">
        <f>HLOOKUP(AB$4,'2020 Payroll'!$8:$65,(3+$A11),FALSE)</f>
        <v>#N/A</v>
      </c>
      <c r="BD10" s="77" t="e">
        <f>HLOOKUP(AC$4,'2020 Payroll'!$8:$65,(3+$A11),FALSE)</f>
        <v>#N/A</v>
      </c>
      <c r="BE10" s="77" t="e">
        <f>HLOOKUP(AD$4,'2020 Payroll'!$8:$65,(3+$A11),FALSE)</f>
        <v>#N/A</v>
      </c>
      <c r="BF10" s="77" t="e">
        <f>HLOOKUP(AE$4,'2020 Payroll'!$8:$65,(3+$A11),FALSE)</f>
        <v>#N/A</v>
      </c>
    </row>
    <row r="11" spans="1:58" x14ac:dyDescent="0.25">
      <c r="A11">
        <f t="shared" si="29"/>
        <v>5</v>
      </c>
      <c r="B11" s="74" t="str">
        <f>IF('2020 Payroll'!B16&lt;&gt;0,'2020 Payroll'!B16,"")</f>
        <v/>
      </c>
      <c r="C11" s="91" t="e">
        <f>MIN(Formulas!$A$4,SUMPRODUCT(($H$1:$AE$1&lt;=Input!$A$10)*H11:AE11))</f>
        <v>#N/A</v>
      </c>
      <c r="D11" s="91">
        <f>IF(COUNTIFS(AI11:BF11,"&gt;0",$AI$1:$BF$1,"&lt;="&amp;Input!$A$10)=0,0,ROUND(SUMPRODUCT(($AI$1:$BF$1&lt;=Input!$A$10)*AI11:BF11)/COUNTIFS(AI11:BF11,"&gt;0",$AI$1:$BF$1,"&lt;="&amp;Input!$A$10),1))</f>
        <v>0</v>
      </c>
      <c r="E11" s="91" t="e">
        <f>MIN(Formulas!$A$5,(H11+I11+J11+K11+L11+M11+N11+O11+P11+Q11+R11+S11+T11+U11+V11+W11+X11+Y11+Z11+AA11+AB11+AC11+AD11+AE11))</f>
        <v>#N/A</v>
      </c>
      <c r="F11" s="91">
        <f t="shared" si="27"/>
        <v>0</v>
      </c>
      <c r="H11" s="77" t="e">
        <f>HLOOKUP(H$4,'2020 Payroll'!$9:$65,(3+$A11),FALSE)</f>
        <v>#N/A</v>
      </c>
      <c r="I11" s="77" t="e">
        <f>HLOOKUP(I$4,'2020 Payroll'!$9:$65,(3+$A11),FALSE)</f>
        <v>#N/A</v>
      </c>
      <c r="J11" s="77" t="e">
        <f>HLOOKUP(J$4,'2020 Payroll'!$9:$65,(3+$A11),FALSE)</f>
        <v>#N/A</v>
      </c>
      <c r="K11" s="77" t="e">
        <f>HLOOKUP(K$4,'2020 Payroll'!$9:$65,(3+$A11),FALSE)</f>
        <v>#N/A</v>
      </c>
      <c r="L11" s="77" t="e">
        <f>HLOOKUP(L$4,'2020 Payroll'!$9:$65,(3+$A11),FALSE)</f>
        <v>#N/A</v>
      </c>
      <c r="M11" s="77" t="e">
        <f>HLOOKUP(M$4,'2020 Payroll'!$9:$65,(3+$A11),FALSE)</f>
        <v>#N/A</v>
      </c>
      <c r="N11" s="77" t="e">
        <f>HLOOKUP(N$4,'2020 Payroll'!$9:$65,(3+$A11),FALSE)</f>
        <v>#N/A</v>
      </c>
      <c r="O11" s="77" t="e">
        <f>HLOOKUP(O$4,'2020 Payroll'!$9:$65,(3+$A11),FALSE)</f>
        <v>#N/A</v>
      </c>
      <c r="P11" s="77" t="e">
        <f>HLOOKUP(P$4,'2020 Payroll'!$9:$65,(3+$A11),FALSE)</f>
        <v>#N/A</v>
      </c>
      <c r="Q11" s="77" t="e">
        <f>HLOOKUP(Q$4,'2020 Payroll'!$9:$65,(3+$A11),FALSE)</f>
        <v>#N/A</v>
      </c>
      <c r="R11" s="77" t="e">
        <f>HLOOKUP(R$4,'2020 Payroll'!$9:$65,(3+$A11),FALSE)</f>
        <v>#N/A</v>
      </c>
      <c r="S11" s="77" t="e">
        <f>HLOOKUP(S$4,'2020 Payroll'!$9:$65,(3+$A11),FALSE)</f>
        <v>#N/A</v>
      </c>
      <c r="T11" s="77" t="e">
        <f>HLOOKUP(T$4,'2020 Payroll'!$9:$65,(3+$A11),FALSE)</f>
        <v>#N/A</v>
      </c>
      <c r="U11" s="77" t="e">
        <f>HLOOKUP(U$4,'2020 Payroll'!$9:$65,(3+$A11),FALSE)</f>
        <v>#N/A</v>
      </c>
      <c r="V11" s="77" t="e">
        <f>HLOOKUP(V$4,'2020 Payroll'!$9:$65,(3+$A11),FALSE)</f>
        <v>#N/A</v>
      </c>
      <c r="W11" s="77" t="e">
        <f>HLOOKUP(W$4,'2020 Payroll'!$9:$65,(3+$A11),FALSE)</f>
        <v>#N/A</v>
      </c>
      <c r="X11" s="77" t="e">
        <f>HLOOKUP(X$4,'2020 Payroll'!$9:$65,(3+$A11),FALSE)</f>
        <v>#N/A</v>
      </c>
      <c r="Y11" s="77" t="e">
        <f>HLOOKUP(Y$4,'2020 Payroll'!$9:$65,(3+$A11),FALSE)</f>
        <v>#N/A</v>
      </c>
      <c r="Z11" s="77" t="e">
        <f>HLOOKUP(Z$4,'2020 Payroll'!$9:$65,(3+$A11),FALSE)</f>
        <v>#N/A</v>
      </c>
      <c r="AA11" s="77" t="e">
        <f>HLOOKUP(AA$4,'2020 Payroll'!$9:$65,(3+$A11),FALSE)</f>
        <v>#N/A</v>
      </c>
      <c r="AB11" s="77" t="e">
        <f>HLOOKUP(AB$4,'2020 Payroll'!$9:$65,(3+$A11),FALSE)</f>
        <v>#N/A</v>
      </c>
      <c r="AC11" s="77" t="e">
        <f>HLOOKUP(AC$4,'2020 Payroll'!$9:$65,(3+$A11),FALSE)</f>
        <v>#N/A</v>
      </c>
      <c r="AD11" s="77" t="e">
        <f>HLOOKUP(AD$4,'2020 Payroll'!$9:$65,(3+$A11),FALSE)</f>
        <v>#N/A</v>
      </c>
      <c r="AE11" s="77" t="e">
        <f>HLOOKUP(AE$4,'2020 Payroll'!$9:$65,(3+$A11),FALSE)</f>
        <v>#N/A</v>
      </c>
      <c r="AG11" s="91" t="e">
        <f t="shared" si="28"/>
        <v>#N/A</v>
      </c>
      <c r="AI11" s="77" t="e">
        <f>HLOOKUP(H$4,'2020 Payroll'!$8:$65,(3+$A12),FALSE)</f>
        <v>#N/A</v>
      </c>
      <c r="AJ11" s="77" t="e">
        <f>HLOOKUP(I$4,'2020 Payroll'!$8:$65,(3+$A12),FALSE)</f>
        <v>#N/A</v>
      </c>
      <c r="AK11" s="77" t="e">
        <f>HLOOKUP(J$4,'2020 Payroll'!$8:$65,(3+$A12),FALSE)</f>
        <v>#N/A</v>
      </c>
      <c r="AL11" s="77" t="e">
        <f>HLOOKUP(K$4,'2020 Payroll'!$8:$65,(3+$A12),FALSE)</f>
        <v>#N/A</v>
      </c>
      <c r="AM11" s="77" t="e">
        <f>HLOOKUP(L$4,'2020 Payroll'!$8:$65,(3+$A12),FALSE)</f>
        <v>#N/A</v>
      </c>
      <c r="AN11" s="77" t="e">
        <f>HLOOKUP(M$4,'2020 Payroll'!$8:$65,(3+$A12),FALSE)</f>
        <v>#N/A</v>
      </c>
      <c r="AO11" s="77" t="e">
        <f>HLOOKUP(N$4,'2020 Payroll'!$8:$65,(3+$A12),FALSE)</f>
        <v>#N/A</v>
      </c>
      <c r="AP11" s="77" t="e">
        <f>HLOOKUP(O$4,'2020 Payroll'!$8:$65,(3+$A12),FALSE)</f>
        <v>#N/A</v>
      </c>
      <c r="AQ11" s="77" t="e">
        <f>HLOOKUP(P$4,'2020 Payroll'!$8:$65,(3+$A12),FALSE)</f>
        <v>#N/A</v>
      </c>
      <c r="AR11" s="77" t="e">
        <f>HLOOKUP(Q$4,'2020 Payroll'!$8:$65,(3+$A12),FALSE)</f>
        <v>#N/A</v>
      </c>
      <c r="AS11" s="77" t="e">
        <f>HLOOKUP(R$4,'2020 Payroll'!$8:$65,(3+$A12),FALSE)</f>
        <v>#N/A</v>
      </c>
      <c r="AT11" s="77" t="e">
        <f>HLOOKUP(S$4,'2020 Payroll'!$8:$65,(3+$A12),FALSE)</f>
        <v>#N/A</v>
      </c>
      <c r="AU11" s="77" t="e">
        <f>HLOOKUP(T$4,'2020 Payroll'!$8:$65,(3+$A12),FALSE)</f>
        <v>#N/A</v>
      </c>
      <c r="AV11" s="77" t="e">
        <f>HLOOKUP(U$4,'2020 Payroll'!$8:$65,(3+$A12),FALSE)</f>
        <v>#N/A</v>
      </c>
      <c r="AW11" s="77" t="e">
        <f>HLOOKUP(V$4,'2020 Payroll'!$8:$65,(3+$A12),FALSE)</f>
        <v>#N/A</v>
      </c>
      <c r="AX11" s="77" t="e">
        <f>HLOOKUP(W$4,'2020 Payroll'!$8:$65,(3+$A12),FALSE)</f>
        <v>#N/A</v>
      </c>
      <c r="AY11" s="77" t="e">
        <f>HLOOKUP(X$4,'2020 Payroll'!$8:$65,(3+$A12),FALSE)</f>
        <v>#N/A</v>
      </c>
      <c r="AZ11" s="77" t="e">
        <f>HLOOKUP(Y$4,'2020 Payroll'!$8:$65,(3+$A12),FALSE)</f>
        <v>#N/A</v>
      </c>
      <c r="BA11" s="77" t="e">
        <f>HLOOKUP(Z$4,'2020 Payroll'!$8:$65,(3+$A12),FALSE)</f>
        <v>#N/A</v>
      </c>
      <c r="BB11" s="77" t="e">
        <f>HLOOKUP(AA$4,'2020 Payroll'!$8:$65,(3+$A12),FALSE)</f>
        <v>#N/A</v>
      </c>
      <c r="BC11" s="77" t="e">
        <f>HLOOKUP(AB$4,'2020 Payroll'!$8:$65,(3+$A12),FALSE)</f>
        <v>#N/A</v>
      </c>
      <c r="BD11" s="77" t="e">
        <f>HLOOKUP(AC$4,'2020 Payroll'!$8:$65,(3+$A12),FALSE)</f>
        <v>#N/A</v>
      </c>
      <c r="BE11" s="77" t="e">
        <f>HLOOKUP(AD$4,'2020 Payroll'!$8:$65,(3+$A12),FALSE)</f>
        <v>#N/A</v>
      </c>
      <c r="BF11" s="77" t="e">
        <f>HLOOKUP(AE$4,'2020 Payroll'!$8:$65,(3+$A12),FALSE)</f>
        <v>#N/A</v>
      </c>
    </row>
    <row r="12" spans="1:58" x14ac:dyDescent="0.25">
      <c r="A12">
        <f t="shared" si="29"/>
        <v>6</v>
      </c>
      <c r="B12" s="74" t="str">
        <f>IF('2020 Payroll'!B17&lt;&gt;0,'2020 Payroll'!B17,"")</f>
        <v/>
      </c>
      <c r="C12" s="91" t="e">
        <f>MIN(Formulas!$A$4,SUMPRODUCT(($H$1:$AE$1&lt;=Input!$A$10)*H12:AE12))</f>
        <v>#N/A</v>
      </c>
      <c r="D12" s="91">
        <f>IF(COUNTIFS(AI12:BF12,"&gt;0",$AI$1:$BF$1,"&lt;="&amp;Input!$A$10)=0,0,ROUND(SUMPRODUCT(($AI$1:$BF$1&lt;=Input!$A$10)*AI12:BF12)/COUNTIFS(AI12:BF12,"&gt;0",$AI$1:$BF$1,"&lt;="&amp;Input!$A$10),1))</f>
        <v>0</v>
      </c>
      <c r="E12" s="91" t="e">
        <f>MIN(Formulas!$A$5,(H12+I12+J12+K12+L12+M12+N12+O12+P12+Q12+R12+S12+T12+U12+V12+W12+X12+Y12+Z12+AA12+AB12+AC12+AD12+AE12))</f>
        <v>#N/A</v>
      </c>
      <c r="F12" s="91">
        <f t="shared" si="27"/>
        <v>0</v>
      </c>
      <c r="H12" s="77" t="e">
        <f>HLOOKUP(H$4,'2020 Payroll'!$9:$65,(3+$A12),FALSE)</f>
        <v>#N/A</v>
      </c>
      <c r="I12" s="77" t="e">
        <f>HLOOKUP(I$4,'2020 Payroll'!$9:$65,(3+$A12),FALSE)</f>
        <v>#N/A</v>
      </c>
      <c r="J12" s="77" t="e">
        <f>HLOOKUP(J$4,'2020 Payroll'!$9:$65,(3+$A12),FALSE)</f>
        <v>#N/A</v>
      </c>
      <c r="K12" s="77" t="e">
        <f>HLOOKUP(K$4,'2020 Payroll'!$9:$65,(3+$A12),FALSE)</f>
        <v>#N/A</v>
      </c>
      <c r="L12" s="77" t="e">
        <f>HLOOKUP(L$4,'2020 Payroll'!$9:$65,(3+$A12),FALSE)</f>
        <v>#N/A</v>
      </c>
      <c r="M12" s="77" t="e">
        <f>HLOOKUP(M$4,'2020 Payroll'!$9:$65,(3+$A12),FALSE)</f>
        <v>#N/A</v>
      </c>
      <c r="N12" s="77" t="e">
        <f>HLOOKUP(N$4,'2020 Payroll'!$9:$65,(3+$A12),FALSE)</f>
        <v>#N/A</v>
      </c>
      <c r="O12" s="77" t="e">
        <f>HLOOKUP(O$4,'2020 Payroll'!$9:$65,(3+$A12),FALSE)</f>
        <v>#N/A</v>
      </c>
      <c r="P12" s="77" t="e">
        <f>HLOOKUP(P$4,'2020 Payroll'!$9:$65,(3+$A12),FALSE)</f>
        <v>#N/A</v>
      </c>
      <c r="Q12" s="77" t="e">
        <f>HLOOKUP(Q$4,'2020 Payroll'!$9:$65,(3+$A12),FALSE)</f>
        <v>#N/A</v>
      </c>
      <c r="R12" s="77" t="e">
        <f>HLOOKUP(R$4,'2020 Payroll'!$9:$65,(3+$A12),FALSE)</f>
        <v>#N/A</v>
      </c>
      <c r="S12" s="77" t="e">
        <f>HLOOKUP(S$4,'2020 Payroll'!$9:$65,(3+$A12),FALSE)</f>
        <v>#N/A</v>
      </c>
      <c r="T12" s="77" t="e">
        <f>HLOOKUP(T$4,'2020 Payroll'!$9:$65,(3+$A12),FALSE)</f>
        <v>#N/A</v>
      </c>
      <c r="U12" s="77" t="e">
        <f>HLOOKUP(U$4,'2020 Payroll'!$9:$65,(3+$A12),FALSE)</f>
        <v>#N/A</v>
      </c>
      <c r="V12" s="77" t="e">
        <f>HLOOKUP(V$4,'2020 Payroll'!$9:$65,(3+$A12),FALSE)</f>
        <v>#N/A</v>
      </c>
      <c r="W12" s="77" t="e">
        <f>HLOOKUP(W$4,'2020 Payroll'!$9:$65,(3+$A12),FALSE)</f>
        <v>#N/A</v>
      </c>
      <c r="X12" s="77" t="e">
        <f>HLOOKUP(X$4,'2020 Payroll'!$9:$65,(3+$A12),FALSE)</f>
        <v>#N/A</v>
      </c>
      <c r="Y12" s="77" t="e">
        <f>HLOOKUP(Y$4,'2020 Payroll'!$9:$65,(3+$A12),FALSE)</f>
        <v>#N/A</v>
      </c>
      <c r="Z12" s="77" t="e">
        <f>HLOOKUP(Z$4,'2020 Payroll'!$9:$65,(3+$A12),FALSE)</f>
        <v>#N/A</v>
      </c>
      <c r="AA12" s="77" t="e">
        <f>HLOOKUP(AA$4,'2020 Payroll'!$9:$65,(3+$A12),FALSE)</f>
        <v>#N/A</v>
      </c>
      <c r="AB12" s="77" t="e">
        <f>HLOOKUP(AB$4,'2020 Payroll'!$9:$65,(3+$A12),FALSE)</f>
        <v>#N/A</v>
      </c>
      <c r="AC12" s="77" t="e">
        <f>HLOOKUP(AC$4,'2020 Payroll'!$9:$65,(3+$A12),FALSE)</f>
        <v>#N/A</v>
      </c>
      <c r="AD12" s="77" t="e">
        <f>HLOOKUP(AD$4,'2020 Payroll'!$9:$65,(3+$A12),FALSE)</f>
        <v>#N/A</v>
      </c>
      <c r="AE12" s="77" t="e">
        <f>HLOOKUP(AE$4,'2020 Payroll'!$9:$65,(3+$A12),FALSE)</f>
        <v>#N/A</v>
      </c>
      <c r="AG12" s="91" t="e">
        <f t="shared" si="28"/>
        <v>#N/A</v>
      </c>
      <c r="AI12" s="77" t="e">
        <f>HLOOKUP(H$4,'2020 Payroll'!$8:$65,(3+$A13),FALSE)</f>
        <v>#N/A</v>
      </c>
      <c r="AJ12" s="77" t="e">
        <f>HLOOKUP(I$4,'2020 Payroll'!$8:$65,(3+$A13),FALSE)</f>
        <v>#N/A</v>
      </c>
      <c r="AK12" s="77" t="e">
        <f>HLOOKUP(J$4,'2020 Payroll'!$8:$65,(3+$A13),FALSE)</f>
        <v>#N/A</v>
      </c>
      <c r="AL12" s="77" t="e">
        <f>HLOOKUP(K$4,'2020 Payroll'!$8:$65,(3+$A13),FALSE)</f>
        <v>#N/A</v>
      </c>
      <c r="AM12" s="77" t="e">
        <f>HLOOKUP(L$4,'2020 Payroll'!$8:$65,(3+$A13),FALSE)</f>
        <v>#N/A</v>
      </c>
      <c r="AN12" s="77" t="e">
        <f>HLOOKUP(M$4,'2020 Payroll'!$8:$65,(3+$A13),FALSE)</f>
        <v>#N/A</v>
      </c>
      <c r="AO12" s="77" t="e">
        <f>HLOOKUP(N$4,'2020 Payroll'!$8:$65,(3+$A13),FALSE)</f>
        <v>#N/A</v>
      </c>
      <c r="AP12" s="77" t="e">
        <f>HLOOKUP(O$4,'2020 Payroll'!$8:$65,(3+$A13),FALSE)</f>
        <v>#N/A</v>
      </c>
      <c r="AQ12" s="77" t="e">
        <f>HLOOKUP(P$4,'2020 Payroll'!$8:$65,(3+$A13),FALSE)</f>
        <v>#N/A</v>
      </c>
      <c r="AR12" s="77" t="e">
        <f>HLOOKUP(Q$4,'2020 Payroll'!$8:$65,(3+$A13),FALSE)</f>
        <v>#N/A</v>
      </c>
      <c r="AS12" s="77" t="e">
        <f>HLOOKUP(R$4,'2020 Payroll'!$8:$65,(3+$A13),FALSE)</f>
        <v>#N/A</v>
      </c>
      <c r="AT12" s="77" t="e">
        <f>HLOOKUP(S$4,'2020 Payroll'!$8:$65,(3+$A13),FALSE)</f>
        <v>#N/A</v>
      </c>
      <c r="AU12" s="77" t="e">
        <f>HLOOKUP(T$4,'2020 Payroll'!$8:$65,(3+$A13),FALSE)</f>
        <v>#N/A</v>
      </c>
      <c r="AV12" s="77" t="e">
        <f>HLOOKUP(U$4,'2020 Payroll'!$8:$65,(3+$A13),FALSE)</f>
        <v>#N/A</v>
      </c>
      <c r="AW12" s="77" t="e">
        <f>HLOOKUP(V$4,'2020 Payroll'!$8:$65,(3+$A13),FALSE)</f>
        <v>#N/A</v>
      </c>
      <c r="AX12" s="77" t="e">
        <f>HLOOKUP(W$4,'2020 Payroll'!$8:$65,(3+$A13),FALSE)</f>
        <v>#N/A</v>
      </c>
      <c r="AY12" s="77" t="e">
        <f>HLOOKUP(X$4,'2020 Payroll'!$8:$65,(3+$A13),FALSE)</f>
        <v>#N/A</v>
      </c>
      <c r="AZ12" s="77" t="e">
        <f>HLOOKUP(Y$4,'2020 Payroll'!$8:$65,(3+$A13),FALSE)</f>
        <v>#N/A</v>
      </c>
      <c r="BA12" s="77" t="e">
        <f>HLOOKUP(Z$4,'2020 Payroll'!$8:$65,(3+$A13),FALSE)</f>
        <v>#N/A</v>
      </c>
      <c r="BB12" s="77" t="e">
        <f>HLOOKUP(AA$4,'2020 Payroll'!$8:$65,(3+$A13),FALSE)</f>
        <v>#N/A</v>
      </c>
      <c r="BC12" s="77" t="e">
        <f>HLOOKUP(AB$4,'2020 Payroll'!$8:$65,(3+$A13),FALSE)</f>
        <v>#N/A</v>
      </c>
      <c r="BD12" s="77" t="e">
        <f>HLOOKUP(AC$4,'2020 Payroll'!$8:$65,(3+$A13),FALSE)</f>
        <v>#N/A</v>
      </c>
      <c r="BE12" s="77" t="e">
        <f>HLOOKUP(AD$4,'2020 Payroll'!$8:$65,(3+$A13),FALSE)</f>
        <v>#N/A</v>
      </c>
      <c r="BF12" s="77" t="e">
        <f>HLOOKUP(AE$4,'2020 Payroll'!$8:$65,(3+$A13),FALSE)</f>
        <v>#N/A</v>
      </c>
    </row>
    <row r="13" spans="1:58" x14ac:dyDescent="0.25">
      <c r="A13">
        <f t="shared" si="29"/>
        <v>7</v>
      </c>
      <c r="B13" s="74" t="str">
        <f>IF('2020 Payroll'!B18&lt;&gt;0,'2020 Payroll'!B18,"")</f>
        <v/>
      </c>
      <c r="C13" s="91" t="e">
        <f>MIN(Formulas!$A$4,SUMPRODUCT(($H$1:$AE$1&lt;=Input!$A$10)*H13:AE13))</f>
        <v>#N/A</v>
      </c>
      <c r="D13" s="91">
        <f>IF(COUNTIFS(AI13:BF13,"&gt;0",$AI$1:$BF$1,"&lt;="&amp;Input!$A$10)=0,0,ROUND(SUMPRODUCT(($AI$1:$BF$1&lt;=Input!$A$10)*AI13:BF13)/COUNTIFS(AI13:BF13,"&gt;0",$AI$1:$BF$1,"&lt;="&amp;Input!$A$10),1))</f>
        <v>0</v>
      </c>
      <c r="E13" s="91" t="e">
        <f>MIN(Formulas!$A$5,(H13+I13+J13+K13+L13+M13+N13+O13+P13+Q13+R13+S13+T13+U13+V13+W13+X13+Y13+Z13+AA13+AB13+AC13+AD13+AE13))</f>
        <v>#N/A</v>
      </c>
      <c r="F13" s="91">
        <f t="shared" si="27"/>
        <v>0</v>
      </c>
      <c r="H13" s="77" t="e">
        <f>HLOOKUP(H$4,'2020 Payroll'!$9:$65,(3+$A13),FALSE)</f>
        <v>#N/A</v>
      </c>
      <c r="I13" s="77" t="e">
        <f>HLOOKUP(I$4,'2020 Payroll'!$9:$65,(3+$A13),FALSE)</f>
        <v>#N/A</v>
      </c>
      <c r="J13" s="77" t="e">
        <f>HLOOKUP(J$4,'2020 Payroll'!$9:$65,(3+$A13),FALSE)</f>
        <v>#N/A</v>
      </c>
      <c r="K13" s="77" t="e">
        <f>HLOOKUP(K$4,'2020 Payroll'!$9:$65,(3+$A13),FALSE)</f>
        <v>#N/A</v>
      </c>
      <c r="L13" s="77" t="e">
        <f>HLOOKUP(L$4,'2020 Payroll'!$9:$65,(3+$A13),FALSE)</f>
        <v>#N/A</v>
      </c>
      <c r="M13" s="77" t="e">
        <f>HLOOKUP(M$4,'2020 Payroll'!$9:$65,(3+$A13),FALSE)</f>
        <v>#N/A</v>
      </c>
      <c r="N13" s="77" t="e">
        <f>HLOOKUP(N$4,'2020 Payroll'!$9:$65,(3+$A13),FALSE)</f>
        <v>#N/A</v>
      </c>
      <c r="O13" s="77" t="e">
        <f>HLOOKUP(O$4,'2020 Payroll'!$9:$65,(3+$A13),FALSE)</f>
        <v>#N/A</v>
      </c>
      <c r="P13" s="77" t="e">
        <f>HLOOKUP(P$4,'2020 Payroll'!$9:$65,(3+$A13),FALSE)</f>
        <v>#N/A</v>
      </c>
      <c r="Q13" s="77" t="e">
        <f>HLOOKUP(Q$4,'2020 Payroll'!$9:$65,(3+$A13),FALSE)</f>
        <v>#N/A</v>
      </c>
      <c r="R13" s="77" t="e">
        <f>HLOOKUP(R$4,'2020 Payroll'!$9:$65,(3+$A13),FALSE)</f>
        <v>#N/A</v>
      </c>
      <c r="S13" s="77" t="e">
        <f>HLOOKUP(S$4,'2020 Payroll'!$9:$65,(3+$A13),FALSE)</f>
        <v>#N/A</v>
      </c>
      <c r="T13" s="77" t="e">
        <f>HLOOKUP(T$4,'2020 Payroll'!$9:$65,(3+$A13),FALSE)</f>
        <v>#N/A</v>
      </c>
      <c r="U13" s="77" t="e">
        <f>HLOOKUP(U$4,'2020 Payroll'!$9:$65,(3+$A13),FALSE)</f>
        <v>#N/A</v>
      </c>
      <c r="V13" s="77" t="e">
        <f>HLOOKUP(V$4,'2020 Payroll'!$9:$65,(3+$A13),FALSE)</f>
        <v>#N/A</v>
      </c>
      <c r="W13" s="77" t="e">
        <f>HLOOKUP(W$4,'2020 Payroll'!$9:$65,(3+$A13),FALSE)</f>
        <v>#N/A</v>
      </c>
      <c r="X13" s="77" t="e">
        <f>HLOOKUP(X$4,'2020 Payroll'!$9:$65,(3+$A13),FALSE)</f>
        <v>#N/A</v>
      </c>
      <c r="Y13" s="77" t="e">
        <f>HLOOKUP(Y$4,'2020 Payroll'!$9:$65,(3+$A13),FALSE)</f>
        <v>#N/A</v>
      </c>
      <c r="Z13" s="77" t="e">
        <f>HLOOKUP(Z$4,'2020 Payroll'!$9:$65,(3+$A13),FALSE)</f>
        <v>#N/A</v>
      </c>
      <c r="AA13" s="77" t="e">
        <f>HLOOKUP(AA$4,'2020 Payroll'!$9:$65,(3+$A13),FALSE)</f>
        <v>#N/A</v>
      </c>
      <c r="AB13" s="77" t="e">
        <f>HLOOKUP(AB$4,'2020 Payroll'!$9:$65,(3+$A13),FALSE)</f>
        <v>#N/A</v>
      </c>
      <c r="AC13" s="77" t="e">
        <f>HLOOKUP(AC$4,'2020 Payroll'!$9:$65,(3+$A13),FALSE)</f>
        <v>#N/A</v>
      </c>
      <c r="AD13" s="77" t="e">
        <f>HLOOKUP(AD$4,'2020 Payroll'!$9:$65,(3+$A13),FALSE)</f>
        <v>#N/A</v>
      </c>
      <c r="AE13" s="77" t="e">
        <f>HLOOKUP(AE$4,'2020 Payroll'!$9:$65,(3+$A13),FALSE)</f>
        <v>#N/A</v>
      </c>
      <c r="AG13" s="91" t="e">
        <f t="shared" si="28"/>
        <v>#N/A</v>
      </c>
      <c r="AI13" s="77" t="e">
        <f>HLOOKUP(H$4,'2020 Payroll'!$8:$65,(3+$A14),FALSE)</f>
        <v>#N/A</v>
      </c>
      <c r="AJ13" s="77" t="e">
        <f>HLOOKUP(I$4,'2020 Payroll'!$8:$65,(3+$A14),FALSE)</f>
        <v>#N/A</v>
      </c>
      <c r="AK13" s="77" t="e">
        <f>HLOOKUP(J$4,'2020 Payroll'!$8:$65,(3+$A14),FALSE)</f>
        <v>#N/A</v>
      </c>
      <c r="AL13" s="77" t="e">
        <f>HLOOKUP(K$4,'2020 Payroll'!$8:$65,(3+$A14),FALSE)</f>
        <v>#N/A</v>
      </c>
      <c r="AM13" s="77" t="e">
        <f>HLOOKUP(L$4,'2020 Payroll'!$8:$65,(3+$A14),FALSE)</f>
        <v>#N/A</v>
      </c>
      <c r="AN13" s="77" t="e">
        <f>HLOOKUP(M$4,'2020 Payroll'!$8:$65,(3+$A14),FALSE)</f>
        <v>#N/A</v>
      </c>
      <c r="AO13" s="77" t="e">
        <f>HLOOKUP(N$4,'2020 Payroll'!$8:$65,(3+$A14),FALSE)</f>
        <v>#N/A</v>
      </c>
      <c r="AP13" s="77" t="e">
        <f>HLOOKUP(O$4,'2020 Payroll'!$8:$65,(3+$A14),FALSE)</f>
        <v>#N/A</v>
      </c>
      <c r="AQ13" s="77" t="e">
        <f>HLOOKUP(P$4,'2020 Payroll'!$8:$65,(3+$A14),FALSE)</f>
        <v>#N/A</v>
      </c>
      <c r="AR13" s="77" t="e">
        <f>HLOOKUP(Q$4,'2020 Payroll'!$8:$65,(3+$A14),FALSE)</f>
        <v>#N/A</v>
      </c>
      <c r="AS13" s="77" t="e">
        <f>HLOOKUP(R$4,'2020 Payroll'!$8:$65,(3+$A14),FALSE)</f>
        <v>#N/A</v>
      </c>
      <c r="AT13" s="77" t="e">
        <f>HLOOKUP(S$4,'2020 Payroll'!$8:$65,(3+$A14),FALSE)</f>
        <v>#N/A</v>
      </c>
      <c r="AU13" s="77" t="e">
        <f>HLOOKUP(T$4,'2020 Payroll'!$8:$65,(3+$A14),FALSE)</f>
        <v>#N/A</v>
      </c>
      <c r="AV13" s="77" t="e">
        <f>HLOOKUP(U$4,'2020 Payroll'!$8:$65,(3+$A14),FALSE)</f>
        <v>#N/A</v>
      </c>
      <c r="AW13" s="77" t="e">
        <f>HLOOKUP(V$4,'2020 Payroll'!$8:$65,(3+$A14),FALSE)</f>
        <v>#N/A</v>
      </c>
      <c r="AX13" s="77" t="e">
        <f>HLOOKUP(W$4,'2020 Payroll'!$8:$65,(3+$A14),FALSE)</f>
        <v>#N/A</v>
      </c>
      <c r="AY13" s="77" t="e">
        <f>HLOOKUP(X$4,'2020 Payroll'!$8:$65,(3+$A14),FALSE)</f>
        <v>#N/A</v>
      </c>
      <c r="AZ13" s="77" t="e">
        <f>HLOOKUP(Y$4,'2020 Payroll'!$8:$65,(3+$A14),FALSE)</f>
        <v>#N/A</v>
      </c>
      <c r="BA13" s="77" t="e">
        <f>HLOOKUP(Z$4,'2020 Payroll'!$8:$65,(3+$A14),FALSE)</f>
        <v>#N/A</v>
      </c>
      <c r="BB13" s="77" t="e">
        <f>HLOOKUP(AA$4,'2020 Payroll'!$8:$65,(3+$A14),FALSE)</f>
        <v>#N/A</v>
      </c>
      <c r="BC13" s="77" t="e">
        <f>HLOOKUP(AB$4,'2020 Payroll'!$8:$65,(3+$A14),FALSE)</f>
        <v>#N/A</v>
      </c>
      <c r="BD13" s="77" t="e">
        <f>HLOOKUP(AC$4,'2020 Payroll'!$8:$65,(3+$A14),FALSE)</f>
        <v>#N/A</v>
      </c>
      <c r="BE13" s="77" t="e">
        <f>HLOOKUP(AD$4,'2020 Payroll'!$8:$65,(3+$A14),FALSE)</f>
        <v>#N/A</v>
      </c>
      <c r="BF13" s="77" t="e">
        <f>HLOOKUP(AE$4,'2020 Payroll'!$8:$65,(3+$A14),FALSE)</f>
        <v>#N/A</v>
      </c>
    </row>
    <row r="14" spans="1:58" x14ac:dyDescent="0.25">
      <c r="A14">
        <f t="shared" si="29"/>
        <v>8</v>
      </c>
      <c r="B14" s="74" t="str">
        <f>IF('2020 Payroll'!B19&lt;&gt;0,'2020 Payroll'!B19,"")</f>
        <v/>
      </c>
      <c r="C14" s="91" t="e">
        <f>MIN(Formulas!$A$4,SUMPRODUCT(($H$1:$AE$1&lt;=Input!$A$10)*H14:AE14))</f>
        <v>#N/A</v>
      </c>
      <c r="D14" s="91">
        <f>IF(COUNTIFS(AI14:BF14,"&gt;0",$AI$1:$BF$1,"&lt;="&amp;Input!$A$10)=0,0,ROUND(SUMPRODUCT(($AI$1:$BF$1&lt;=Input!$A$10)*AI14:BF14)/COUNTIFS(AI14:BF14,"&gt;0",$AI$1:$BF$1,"&lt;="&amp;Input!$A$10),1))</f>
        <v>0</v>
      </c>
      <c r="E14" s="91" t="e">
        <f>MIN(Formulas!$A$5,(H14+I14+J14+K14+L14+M14+N14+O14+P14+Q14+R14+S14+T14+U14+V14+W14+X14+Y14+Z14+AA14+AB14+AC14+AD14+AE14))</f>
        <v>#N/A</v>
      </c>
      <c r="F14" s="91">
        <f t="shared" si="27"/>
        <v>0</v>
      </c>
      <c r="H14" s="77" t="e">
        <f>HLOOKUP(H$4,'2020 Payroll'!$9:$65,(3+$A14),FALSE)</f>
        <v>#N/A</v>
      </c>
      <c r="I14" s="77" t="e">
        <f>HLOOKUP(I$4,'2020 Payroll'!$9:$65,(3+$A14),FALSE)</f>
        <v>#N/A</v>
      </c>
      <c r="J14" s="77" t="e">
        <f>HLOOKUP(J$4,'2020 Payroll'!$9:$65,(3+$A14),FALSE)</f>
        <v>#N/A</v>
      </c>
      <c r="K14" s="77" t="e">
        <f>HLOOKUP(K$4,'2020 Payroll'!$9:$65,(3+$A14),FALSE)</f>
        <v>#N/A</v>
      </c>
      <c r="L14" s="77" t="e">
        <f>HLOOKUP(L$4,'2020 Payroll'!$9:$65,(3+$A14),FALSE)</f>
        <v>#N/A</v>
      </c>
      <c r="M14" s="77" t="e">
        <f>HLOOKUP(M$4,'2020 Payroll'!$9:$65,(3+$A14),FALSE)</f>
        <v>#N/A</v>
      </c>
      <c r="N14" s="77" t="e">
        <f>HLOOKUP(N$4,'2020 Payroll'!$9:$65,(3+$A14),FALSE)</f>
        <v>#N/A</v>
      </c>
      <c r="O14" s="77" t="e">
        <f>HLOOKUP(O$4,'2020 Payroll'!$9:$65,(3+$A14),FALSE)</f>
        <v>#N/A</v>
      </c>
      <c r="P14" s="77" t="e">
        <f>HLOOKUP(P$4,'2020 Payroll'!$9:$65,(3+$A14),FALSE)</f>
        <v>#N/A</v>
      </c>
      <c r="Q14" s="77" t="e">
        <f>HLOOKUP(Q$4,'2020 Payroll'!$9:$65,(3+$A14),FALSE)</f>
        <v>#N/A</v>
      </c>
      <c r="R14" s="77" t="e">
        <f>HLOOKUP(R$4,'2020 Payroll'!$9:$65,(3+$A14),FALSE)</f>
        <v>#N/A</v>
      </c>
      <c r="S14" s="77" t="e">
        <f>HLOOKUP(S$4,'2020 Payroll'!$9:$65,(3+$A14),FALSE)</f>
        <v>#N/A</v>
      </c>
      <c r="T14" s="77" t="e">
        <f>HLOOKUP(T$4,'2020 Payroll'!$9:$65,(3+$A14),FALSE)</f>
        <v>#N/A</v>
      </c>
      <c r="U14" s="77" t="e">
        <f>HLOOKUP(U$4,'2020 Payroll'!$9:$65,(3+$A14),FALSE)</f>
        <v>#N/A</v>
      </c>
      <c r="V14" s="77" t="e">
        <f>HLOOKUP(V$4,'2020 Payroll'!$9:$65,(3+$A14),FALSE)</f>
        <v>#N/A</v>
      </c>
      <c r="W14" s="77" t="e">
        <f>HLOOKUP(W$4,'2020 Payroll'!$9:$65,(3+$A14),FALSE)</f>
        <v>#N/A</v>
      </c>
      <c r="X14" s="77" t="e">
        <f>HLOOKUP(X$4,'2020 Payroll'!$9:$65,(3+$A14),FALSE)</f>
        <v>#N/A</v>
      </c>
      <c r="Y14" s="77" t="e">
        <f>HLOOKUP(Y$4,'2020 Payroll'!$9:$65,(3+$A14),FALSE)</f>
        <v>#N/A</v>
      </c>
      <c r="Z14" s="77" t="e">
        <f>HLOOKUP(Z$4,'2020 Payroll'!$9:$65,(3+$A14),FALSE)</f>
        <v>#N/A</v>
      </c>
      <c r="AA14" s="77" t="e">
        <f>HLOOKUP(AA$4,'2020 Payroll'!$9:$65,(3+$A14),FALSE)</f>
        <v>#N/A</v>
      </c>
      <c r="AB14" s="77" t="e">
        <f>HLOOKUP(AB$4,'2020 Payroll'!$9:$65,(3+$A14),FALSE)</f>
        <v>#N/A</v>
      </c>
      <c r="AC14" s="77" t="e">
        <f>HLOOKUP(AC$4,'2020 Payroll'!$9:$65,(3+$A14),FALSE)</f>
        <v>#N/A</v>
      </c>
      <c r="AD14" s="77" t="e">
        <f>HLOOKUP(AD$4,'2020 Payroll'!$9:$65,(3+$A14),FALSE)</f>
        <v>#N/A</v>
      </c>
      <c r="AE14" s="77" t="e">
        <f>HLOOKUP(AE$4,'2020 Payroll'!$9:$65,(3+$A14),FALSE)</f>
        <v>#N/A</v>
      </c>
      <c r="AG14" s="91" t="e">
        <f t="shared" si="28"/>
        <v>#N/A</v>
      </c>
      <c r="AI14" s="77" t="e">
        <f>HLOOKUP(H$4,'2020 Payroll'!$8:$65,(3+$A15),FALSE)</f>
        <v>#N/A</v>
      </c>
      <c r="AJ14" s="77" t="e">
        <f>HLOOKUP(I$4,'2020 Payroll'!$8:$65,(3+$A15),FALSE)</f>
        <v>#N/A</v>
      </c>
      <c r="AK14" s="77" t="e">
        <f>HLOOKUP(J$4,'2020 Payroll'!$8:$65,(3+$A15),FALSE)</f>
        <v>#N/A</v>
      </c>
      <c r="AL14" s="77" t="e">
        <f>HLOOKUP(K$4,'2020 Payroll'!$8:$65,(3+$A15),FALSE)</f>
        <v>#N/A</v>
      </c>
      <c r="AM14" s="77" t="e">
        <f>HLOOKUP(L$4,'2020 Payroll'!$8:$65,(3+$A15),FALSE)</f>
        <v>#N/A</v>
      </c>
      <c r="AN14" s="77" t="e">
        <f>HLOOKUP(M$4,'2020 Payroll'!$8:$65,(3+$A15),FALSE)</f>
        <v>#N/A</v>
      </c>
      <c r="AO14" s="77" t="e">
        <f>HLOOKUP(N$4,'2020 Payroll'!$8:$65,(3+$A15),FALSE)</f>
        <v>#N/A</v>
      </c>
      <c r="AP14" s="77" t="e">
        <f>HLOOKUP(O$4,'2020 Payroll'!$8:$65,(3+$A15),FALSE)</f>
        <v>#N/A</v>
      </c>
      <c r="AQ14" s="77" t="e">
        <f>HLOOKUP(P$4,'2020 Payroll'!$8:$65,(3+$A15),FALSE)</f>
        <v>#N/A</v>
      </c>
      <c r="AR14" s="77" t="e">
        <f>HLOOKUP(Q$4,'2020 Payroll'!$8:$65,(3+$A15),FALSE)</f>
        <v>#N/A</v>
      </c>
      <c r="AS14" s="77" t="e">
        <f>HLOOKUP(R$4,'2020 Payroll'!$8:$65,(3+$A15),FALSE)</f>
        <v>#N/A</v>
      </c>
      <c r="AT14" s="77" t="e">
        <f>HLOOKUP(S$4,'2020 Payroll'!$8:$65,(3+$A15),FALSE)</f>
        <v>#N/A</v>
      </c>
      <c r="AU14" s="77" t="e">
        <f>HLOOKUP(T$4,'2020 Payroll'!$8:$65,(3+$A15),FALSE)</f>
        <v>#N/A</v>
      </c>
      <c r="AV14" s="77" t="e">
        <f>HLOOKUP(U$4,'2020 Payroll'!$8:$65,(3+$A15),FALSE)</f>
        <v>#N/A</v>
      </c>
      <c r="AW14" s="77" t="e">
        <f>HLOOKUP(V$4,'2020 Payroll'!$8:$65,(3+$A15),FALSE)</f>
        <v>#N/A</v>
      </c>
      <c r="AX14" s="77" t="e">
        <f>HLOOKUP(W$4,'2020 Payroll'!$8:$65,(3+$A15),FALSE)</f>
        <v>#N/A</v>
      </c>
      <c r="AY14" s="77" t="e">
        <f>HLOOKUP(X$4,'2020 Payroll'!$8:$65,(3+$A15),FALSE)</f>
        <v>#N/A</v>
      </c>
      <c r="AZ14" s="77" t="e">
        <f>HLOOKUP(Y$4,'2020 Payroll'!$8:$65,(3+$A15),FALSE)</f>
        <v>#N/A</v>
      </c>
      <c r="BA14" s="77" t="e">
        <f>HLOOKUP(Z$4,'2020 Payroll'!$8:$65,(3+$A15),FALSE)</f>
        <v>#N/A</v>
      </c>
      <c r="BB14" s="77" t="e">
        <f>HLOOKUP(AA$4,'2020 Payroll'!$8:$65,(3+$A15),FALSE)</f>
        <v>#N/A</v>
      </c>
      <c r="BC14" s="77" t="e">
        <f>HLOOKUP(AB$4,'2020 Payroll'!$8:$65,(3+$A15),FALSE)</f>
        <v>#N/A</v>
      </c>
      <c r="BD14" s="77" t="e">
        <f>HLOOKUP(AC$4,'2020 Payroll'!$8:$65,(3+$A15),FALSE)</f>
        <v>#N/A</v>
      </c>
      <c r="BE14" s="77" t="e">
        <f>HLOOKUP(AD$4,'2020 Payroll'!$8:$65,(3+$A15),FALSE)</f>
        <v>#N/A</v>
      </c>
      <c r="BF14" s="77" t="e">
        <f>HLOOKUP(AE$4,'2020 Payroll'!$8:$65,(3+$A15),FALSE)</f>
        <v>#N/A</v>
      </c>
    </row>
    <row r="15" spans="1:58" x14ac:dyDescent="0.25">
      <c r="A15">
        <f t="shared" si="29"/>
        <v>9</v>
      </c>
      <c r="B15" s="74" t="str">
        <f>IF('2020 Payroll'!B20&lt;&gt;0,'2020 Payroll'!B20,"")</f>
        <v/>
      </c>
      <c r="C15" s="91" t="e">
        <f>MIN(Formulas!$A$4,SUMPRODUCT(($H$1:$AE$1&lt;=Input!$A$10)*H15:AE15))</f>
        <v>#N/A</v>
      </c>
      <c r="D15" s="91">
        <f>IF(COUNTIFS(AI15:BF15,"&gt;0",$AI$1:$BF$1,"&lt;="&amp;Input!$A$10)=0,0,ROUND(SUMPRODUCT(($AI$1:$BF$1&lt;=Input!$A$10)*AI15:BF15)/COUNTIFS(AI15:BF15,"&gt;0",$AI$1:$BF$1,"&lt;="&amp;Input!$A$10),1))</f>
        <v>0</v>
      </c>
      <c r="E15" s="91" t="e">
        <f>MIN(Formulas!$A$5,(H15+I15+J15+K15+L15+M15+N15+O15+P15+Q15+R15+S15+T15+U15+V15+W15+X15+Y15+Z15+AA15+AB15+AC15+AD15+AE15))</f>
        <v>#N/A</v>
      </c>
      <c r="F15" s="91">
        <f t="shared" si="27"/>
        <v>0</v>
      </c>
      <c r="H15" s="77" t="e">
        <f>HLOOKUP(H$4,'2020 Payroll'!$9:$65,(3+$A15),FALSE)</f>
        <v>#N/A</v>
      </c>
      <c r="I15" s="77" t="e">
        <f>HLOOKUP(I$4,'2020 Payroll'!$9:$65,(3+$A15),FALSE)</f>
        <v>#N/A</v>
      </c>
      <c r="J15" s="77" t="e">
        <f>HLOOKUP(J$4,'2020 Payroll'!$9:$65,(3+$A15),FALSE)</f>
        <v>#N/A</v>
      </c>
      <c r="K15" s="77" t="e">
        <f>HLOOKUP(K$4,'2020 Payroll'!$9:$65,(3+$A15),FALSE)</f>
        <v>#N/A</v>
      </c>
      <c r="L15" s="77" t="e">
        <f>HLOOKUP(L$4,'2020 Payroll'!$9:$65,(3+$A15),FALSE)</f>
        <v>#N/A</v>
      </c>
      <c r="M15" s="77" t="e">
        <f>HLOOKUP(M$4,'2020 Payroll'!$9:$65,(3+$A15),FALSE)</f>
        <v>#N/A</v>
      </c>
      <c r="N15" s="77" t="e">
        <f>HLOOKUP(N$4,'2020 Payroll'!$9:$65,(3+$A15),FALSE)</f>
        <v>#N/A</v>
      </c>
      <c r="O15" s="77" t="e">
        <f>HLOOKUP(O$4,'2020 Payroll'!$9:$65,(3+$A15),FALSE)</f>
        <v>#N/A</v>
      </c>
      <c r="P15" s="77" t="e">
        <f>HLOOKUP(P$4,'2020 Payroll'!$9:$65,(3+$A15),FALSE)</f>
        <v>#N/A</v>
      </c>
      <c r="Q15" s="77" t="e">
        <f>HLOOKUP(Q$4,'2020 Payroll'!$9:$65,(3+$A15),FALSE)</f>
        <v>#N/A</v>
      </c>
      <c r="R15" s="77" t="e">
        <f>HLOOKUP(R$4,'2020 Payroll'!$9:$65,(3+$A15),FALSE)</f>
        <v>#N/A</v>
      </c>
      <c r="S15" s="77" t="e">
        <f>HLOOKUP(S$4,'2020 Payroll'!$9:$65,(3+$A15),FALSE)</f>
        <v>#N/A</v>
      </c>
      <c r="T15" s="77" t="e">
        <f>HLOOKUP(T$4,'2020 Payroll'!$9:$65,(3+$A15),FALSE)</f>
        <v>#N/A</v>
      </c>
      <c r="U15" s="77" t="e">
        <f>HLOOKUP(U$4,'2020 Payroll'!$9:$65,(3+$A15),FALSE)</f>
        <v>#N/A</v>
      </c>
      <c r="V15" s="77" t="e">
        <f>HLOOKUP(V$4,'2020 Payroll'!$9:$65,(3+$A15),FALSE)</f>
        <v>#N/A</v>
      </c>
      <c r="W15" s="77" t="e">
        <f>HLOOKUP(W$4,'2020 Payroll'!$9:$65,(3+$A15),FALSE)</f>
        <v>#N/A</v>
      </c>
      <c r="X15" s="77" t="e">
        <f>HLOOKUP(X$4,'2020 Payroll'!$9:$65,(3+$A15),FALSE)</f>
        <v>#N/A</v>
      </c>
      <c r="Y15" s="77" t="e">
        <f>HLOOKUP(Y$4,'2020 Payroll'!$9:$65,(3+$A15),FALSE)</f>
        <v>#N/A</v>
      </c>
      <c r="Z15" s="77" t="e">
        <f>HLOOKUP(Z$4,'2020 Payroll'!$9:$65,(3+$A15),FALSE)</f>
        <v>#N/A</v>
      </c>
      <c r="AA15" s="77" t="e">
        <f>HLOOKUP(AA$4,'2020 Payroll'!$9:$65,(3+$A15),FALSE)</f>
        <v>#N/A</v>
      </c>
      <c r="AB15" s="77" t="e">
        <f>HLOOKUP(AB$4,'2020 Payroll'!$9:$65,(3+$A15),FALSE)</f>
        <v>#N/A</v>
      </c>
      <c r="AC15" s="77" t="e">
        <f>HLOOKUP(AC$4,'2020 Payroll'!$9:$65,(3+$A15),FALSE)</f>
        <v>#N/A</v>
      </c>
      <c r="AD15" s="77" t="e">
        <f>HLOOKUP(AD$4,'2020 Payroll'!$9:$65,(3+$A15),FALSE)</f>
        <v>#N/A</v>
      </c>
      <c r="AE15" s="77" t="e">
        <f>HLOOKUP(AE$4,'2020 Payroll'!$9:$65,(3+$A15),FALSE)</f>
        <v>#N/A</v>
      </c>
      <c r="AG15" s="91" t="e">
        <f t="shared" si="28"/>
        <v>#N/A</v>
      </c>
      <c r="AI15" s="77" t="e">
        <f>HLOOKUP(H$4,'2020 Payroll'!$8:$65,(3+$A16),FALSE)</f>
        <v>#N/A</v>
      </c>
      <c r="AJ15" s="77" t="e">
        <f>HLOOKUP(I$4,'2020 Payroll'!$8:$65,(3+$A16),FALSE)</f>
        <v>#N/A</v>
      </c>
      <c r="AK15" s="77" t="e">
        <f>HLOOKUP(J$4,'2020 Payroll'!$8:$65,(3+$A16),FALSE)</f>
        <v>#N/A</v>
      </c>
      <c r="AL15" s="77" t="e">
        <f>HLOOKUP(K$4,'2020 Payroll'!$8:$65,(3+$A16),FALSE)</f>
        <v>#N/A</v>
      </c>
      <c r="AM15" s="77" t="e">
        <f>HLOOKUP(L$4,'2020 Payroll'!$8:$65,(3+$A16),FALSE)</f>
        <v>#N/A</v>
      </c>
      <c r="AN15" s="77" t="e">
        <f>HLOOKUP(M$4,'2020 Payroll'!$8:$65,(3+$A16),FALSE)</f>
        <v>#N/A</v>
      </c>
      <c r="AO15" s="77" t="e">
        <f>HLOOKUP(N$4,'2020 Payroll'!$8:$65,(3+$A16),FALSE)</f>
        <v>#N/A</v>
      </c>
      <c r="AP15" s="77" t="e">
        <f>HLOOKUP(O$4,'2020 Payroll'!$8:$65,(3+$A16),FALSE)</f>
        <v>#N/A</v>
      </c>
      <c r="AQ15" s="77" t="e">
        <f>HLOOKUP(P$4,'2020 Payroll'!$8:$65,(3+$A16),FALSE)</f>
        <v>#N/A</v>
      </c>
      <c r="AR15" s="77" t="e">
        <f>HLOOKUP(Q$4,'2020 Payroll'!$8:$65,(3+$A16),FALSE)</f>
        <v>#N/A</v>
      </c>
      <c r="AS15" s="77" t="e">
        <f>HLOOKUP(R$4,'2020 Payroll'!$8:$65,(3+$A16),FALSE)</f>
        <v>#N/A</v>
      </c>
      <c r="AT15" s="77" t="e">
        <f>HLOOKUP(S$4,'2020 Payroll'!$8:$65,(3+$A16),FALSE)</f>
        <v>#N/A</v>
      </c>
      <c r="AU15" s="77" t="e">
        <f>HLOOKUP(T$4,'2020 Payroll'!$8:$65,(3+$A16),FALSE)</f>
        <v>#N/A</v>
      </c>
      <c r="AV15" s="77" t="e">
        <f>HLOOKUP(U$4,'2020 Payroll'!$8:$65,(3+$A16),FALSE)</f>
        <v>#N/A</v>
      </c>
      <c r="AW15" s="77" t="e">
        <f>HLOOKUP(V$4,'2020 Payroll'!$8:$65,(3+$A16),FALSE)</f>
        <v>#N/A</v>
      </c>
      <c r="AX15" s="77" t="e">
        <f>HLOOKUP(W$4,'2020 Payroll'!$8:$65,(3+$A16),FALSE)</f>
        <v>#N/A</v>
      </c>
      <c r="AY15" s="77" t="e">
        <f>HLOOKUP(X$4,'2020 Payroll'!$8:$65,(3+$A16),FALSE)</f>
        <v>#N/A</v>
      </c>
      <c r="AZ15" s="77" t="e">
        <f>HLOOKUP(Y$4,'2020 Payroll'!$8:$65,(3+$A16),FALSE)</f>
        <v>#N/A</v>
      </c>
      <c r="BA15" s="77" t="e">
        <f>HLOOKUP(Z$4,'2020 Payroll'!$8:$65,(3+$A16),FALSE)</f>
        <v>#N/A</v>
      </c>
      <c r="BB15" s="77" t="e">
        <f>HLOOKUP(AA$4,'2020 Payroll'!$8:$65,(3+$A16),FALSE)</f>
        <v>#N/A</v>
      </c>
      <c r="BC15" s="77" t="e">
        <f>HLOOKUP(AB$4,'2020 Payroll'!$8:$65,(3+$A16),FALSE)</f>
        <v>#N/A</v>
      </c>
      <c r="BD15" s="77" t="e">
        <f>HLOOKUP(AC$4,'2020 Payroll'!$8:$65,(3+$A16),FALSE)</f>
        <v>#N/A</v>
      </c>
      <c r="BE15" s="77" t="e">
        <f>HLOOKUP(AD$4,'2020 Payroll'!$8:$65,(3+$A16),FALSE)</f>
        <v>#N/A</v>
      </c>
      <c r="BF15" s="77" t="e">
        <f>HLOOKUP(AE$4,'2020 Payroll'!$8:$65,(3+$A16),FALSE)</f>
        <v>#N/A</v>
      </c>
    </row>
    <row r="16" spans="1:58" x14ac:dyDescent="0.25">
      <c r="A16">
        <f t="shared" si="29"/>
        <v>10</v>
      </c>
      <c r="B16" s="74" t="str">
        <f>IF('2020 Payroll'!B21&lt;&gt;0,'2020 Payroll'!B21,"")</f>
        <v/>
      </c>
      <c r="C16" s="91" t="e">
        <f>MIN(Formulas!$A$4,SUMPRODUCT(($H$1:$AE$1&lt;=Input!$A$10)*H16:AE16))</f>
        <v>#N/A</v>
      </c>
      <c r="D16" s="91">
        <f>IF(COUNTIFS(AI16:BF16,"&gt;0",$AI$1:$BF$1,"&lt;="&amp;Input!$A$10)=0,0,ROUND(SUMPRODUCT(($AI$1:$BF$1&lt;=Input!$A$10)*AI16:BF16)/COUNTIFS(AI16:BF16,"&gt;0",$AI$1:$BF$1,"&lt;="&amp;Input!$A$10),1))</f>
        <v>0</v>
      </c>
      <c r="E16" s="91" t="e">
        <f>MIN(Formulas!$A$5,(H16+I16+J16+K16+L16+M16+N16+O16+P16+Q16+R16+S16+T16+U16+V16+W16+X16+Y16+Z16+AA16+AB16+AC16+AD16+AE16))</f>
        <v>#N/A</v>
      </c>
      <c r="F16" s="91">
        <f t="shared" si="27"/>
        <v>0</v>
      </c>
      <c r="H16" s="77" t="e">
        <f>HLOOKUP(H$4,'2020 Payroll'!$9:$65,(3+$A16),FALSE)</f>
        <v>#N/A</v>
      </c>
      <c r="I16" s="77" t="e">
        <f>HLOOKUP(I$4,'2020 Payroll'!$9:$65,(3+$A16),FALSE)</f>
        <v>#N/A</v>
      </c>
      <c r="J16" s="77" t="e">
        <f>HLOOKUP(J$4,'2020 Payroll'!$9:$65,(3+$A16),FALSE)</f>
        <v>#N/A</v>
      </c>
      <c r="K16" s="77" t="e">
        <f>HLOOKUP(K$4,'2020 Payroll'!$9:$65,(3+$A16),FALSE)</f>
        <v>#N/A</v>
      </c>
      <c r="L16" s="77" t="e">
        <f>HLOOKUP(L$4,'2020 Payroll'!$9:$65,(3+$A16),FALSE)</f>
        <v>#N/A</v>
      </c>
      <c r="M16" s="77" t="e">
        <f>HLOOKUP(M$4,'2020 Payroll'!$9:$65,(3+$A16),FALSE)</f>
        <v>#N/A</v>
      </c>
      <c r="N16" s="77" t="e">
        <f>HLOOKUP(N$4,'2020 Payroll'!$9:$65,(3+$A16),FALSE)</f>
        <v>#N/A</v>
      </c>
      <c r="O16" s="77" t="e">
        <f>HLOOKUP(O$4,'2020 Payroll'!$9:$65,(3+$A16),FALSE)</f>
        <v>#N/A</v>
      </c>
      <c r="P16" s="77" t="e">
        <f>HLOOKUP(P$4,'2020 Payroll'!$9:$65,(3+$A16),FALSE)</f>
        <v>#N/A</v>
      </c>
      <c r="Q16" s="77" t="e">
        <f>HLOOKUP(Q$4,'2020 Payroll'!$9:$65,(3+$A16),FALSE)</f>
        <v>#N/A</v>
      </c>
      <c r="R16" s="77" t="e">
        <f>HLOOKUP(R$4,'2020 Payroll'!$9:$65,(3+$A16),FALSE)</f>
        <v>#N/A</v>
      </c>
      <c r="S16" s="77" t="e">
        <f>HLOOKUP(S$4,'2020 Payroll'!$9:$65,(3+$A16),FALSE)</f>
        <v>#N/A</v>
      </c>
      <c r="T16" s="77" t="e">
        <f>HLOOKUP(T$4,'2020 Payroll'!$9:$65,(3+$A16),FALSE)</f>
        <v>#N/A</v>
      </c>
      <c r="U16" s="77" t="e">
        <f>HLOOKUP(U$4,'2020 Payroll'!$9:$65,(3+$A16),FALSE)</f>
        <v>#N/A</v>
      </c>
      <c r="V16" s="77" t="e">
        <f>HLOOKUP(V$4,'2020 Payroll'!$9:$65,(3+$A16),FALSE)</f>
        <v>#N/A</v>
      </c>
      <c r="W16" s="77" t="e">
        <f>HLOOKUP(W$4,'2020 Payroll'!$9:$65,(3+$A16),FALSE)</f>
        <v>#N/A</v>
      </c>
      <c r="X16" s="77" t="e">
        <f>HLOOKUP(X$4,'2020 Payroll'!$9:$65,(3+$A16),FALSE)</f>
        <v>#N/A</v>
      </c>
      <c r="Y16" s="77" t="e">
        <f>HLOOKUP(Y$4,'2020 Payroll'!$9:$65,(3+$A16),FALSE)</f>
        <v>#N/A</v>
      </c>
      <c r="Z16" s="77" t="e">
        <f>HLOOKUP(Z$4,'2020 Payroll'!$9:$65,(3+$A16),FALSE)</f>
        <v>#N/A</v>
      </c>
      <c r="AA16" s="77" t="e">
        <f>HLOOKUP(AA$4,'2020 Payroll'!$9:$65,(3+$A16),FALSE)</f>
        <v>#N/A</v>
      </c>
      <c r="AB16" s="77" t="e">
        <f>HLOOKUP(AB$4,'2020 Payroll'!$9:$65,(3+$A16),FALSE)</f>
        <v>#N/A</v>
      </c>
      <c r="AC16" s="77" t="e">
        <f>HLOOKUP(AC$4,'2020 Payroll'!$9:$65,(3+$A16),FALSE)</f>
        <v>#N/A</v>
      </c>
      <c r="AD16" s="77" t="e">
        <f>HLOOKUP(AD$4,'2020 Payroll'!$9:$65,(3+$A16),FALSE)</f>
        <v>#N/A</v>
      </c>
      <c r="AE16" s="77" t="e">
        <f>HLOOKUP(AE$4,'2020 Payroll'!$9:$65,(3+$A16),FALSE)</f>
        <v>#N/A</v>
      </c>
      <c r="AG16" s="91" t="e">
        <f t="shared" si="28"/>
        <v>#N/A</v>
      </c>
      <c r="AI16" s="77" t="e">
        <f>HLOOKUP(H$4,'2020 Payroll'!$8:$65,(3+$A17),FALSE)</f>
        <v>#N/A</v>
      </c>
      <c r="AJ16" s="77" t="e">
        <f>HLOOKUP(I$4,'2020 Payroll'!$8:$65,(3+$A17),FALSE)</f>
        <v>#N/A</v>
      </c>
      <c r="AK16" s="77" t="e">
        <f>HLOOKUP(J$4,'2020 Payroll'!$8:$65,(3+$A17),FALSE)</f>
        <v>#N/A</v>
      </c>
      <c r="AL16" s="77" t="e">
        <f>HLOOKUP(K$4,'2020 Payroll'!$8:$65,(3+$A17),FALSE)</f>
        <v>#N/A</v>
      </c>
      <c r="AM16" s="77" t="e">
        <f>HLOOKUP(L$4,'2020 Payroll'!$8:$65,(3+$A17),FALSE)</f>
        <v>#N/A</v>
      </c>
      <c r="AN16" s="77" t="e">
        <f>HLOOKUP(M$4,'2020 Payroll'!$8:$65,(3+$A17),FALSE)</f>
        <v>#N/A</v>
      </c>
      <c r="AO16" s="77" t="e">
        <f>HLOOKUP(N$4,'2020 Payroll'!$8:$65,(3+$A17),FALSE)</f>
        <v>#N/A</v>
      </c>
      <c r="AP16" s="77" t="e">
        <f>HLOOKUP(O$4,'2020 Payroll'!$8:$65,(3+$A17),FALSE)</f>
        <v>#N/A</v>
      </c>
      <c r="AQ16" s="77" t="e">
        <f>HLOOKUP(P$4,'2020 Payroll'!$8:$65,(3+$A17),FALSE)</f>
        <v>#N/A</v>
      </c>
      <c r="AR16" s="77" t="e">
        <f>HLOOKUP(Q$4,'2020 Payroll'!$8:$65,(3+$A17),FALSE)</f>
        <v>#N/A</v>
      </c>
      <c r="AS16" s="77" t="e">
        <f>HLOOKUP(R$4,'2020 Payroll'!$8:$65,(3+$A17),FALSE)</f>
        <v>#N/A</v>
      </c>
      <c r="AT16" s="77" t="e">
        <f>HLOOKUP(S$4,'2020 Payroll'!$8:$65,(3+$A17),FALSE)</f>
        <v>#N/A</v>
      </c>
      <c r="AU16" s="77" t="e">
        <f>HLOOKUP(T$4,'2020 Payroll'!$8:$65,(3+$A17),FALSE)</f>
        <v>#N/A</v>
      </c>
      <c r="AV16" s="77" t="e">
        <f>HLOOKUP(U$4,'2020 Payroll'!$8:$65,(3+$A17),FALSE)</f>
        <v>#N/A</v>
      </c>
      <c r="AW16" s="77" t="e">
        <f>HLOOKUP(V$4,'2020 Payroll'!$8:$65,(3+$A17),FALSE)</f>
        <v>#N/A</v>
      </c>
      <c r="AX16" s="77" t="e">
        <f>HLOOKUP(W$4,'2020 Payroll'!$8:$65,(3+$A17),FALSE)</f>
        <v>#N/A</v>
      </c>
      <c r="AY16" s="77" t="e">
        <f>HLOOKUP(X$4,'2020 Payroll'!$8:$65,(3+$A17),FALSE)</f>
        <v>#N/A</v>
      </c>
      <c r="AZ16" s="77" t="e">
        <f>HLOOKUP(Y$4,'2020 Payroll'!$8:$65,(3+$A17),FALSE)</f>
        <v>#N/A</v>
      </c>
      <c r="BA16" s="77" t="e">
        <f>HLOOKUP(Z$4,'2020 Payroll'!$8:$65,(3+$A17),FALSE)</f>
        <v>#N/A</v>
      </c>
      <c r="BB16" s="77" t="e">
        <f>HLOOKUP(AA$4,'2020 Payroll'!$8:$65,(3+$A17),FALSE)</f>
        <v>#N/A</v>
      </c>
      <c r="BC16" s="77" t="e">
        <f>HLOOKUP(AB$4,'2020 Payroll'!$8:$65,(3+$A17),FALSE)</f>
        <v>#N/A</v>
      </c>
      <c r="BD16" s="77" t="e">
        <f>HLOOKUP(AC$4,'2020 Payroll'!$8:$65,(3+$A17),FALSE)</f>
        <v>#N/A</v>
      </c>
      <c r="BE16" s="77" t="e">
        <f>HLOOKUP(AD$4,'2020 Payroll'!$8:$65,(3+$A17),FALSE)</f>
        <v>#N/A</v>
      </c>
      <c r="BF16" s="77" t="e">
        <f>HLOOKUP(AE$4,'2020 Payroll'!$8:$65,(3+$A17),FALSE)</f>
        <v>#N/A</v>
      </c>
    </row>
    <row r="17" spans="1:58" x14ac:dyDescent="0.25">
      <c r="A17">
        <f t="shared" si="29"/>
        <v>11</v>
      </c>
      <c r="B17" s="74" t="str">
        <f>IF('2020 Payroll'!B22&lt;&gt;0,'2020 Payroll'!B22,"")</f>
        <v/>
      </c>
      <c r="C17" s="91" t="e">
        <f>MIN(Formulas!$A$4,SUMPRODUCT(($H$1:$AE$1&lt;=Input!$A$10)*H17:AE17))</f>
        <v>#N/A</v>
      </c>
      <c r="D17" s="91">
        <f>IF(COUNTIFS(AI17:BF17,"&gt;0",$AI$1:$BF$1,"&lt;="&amp;Input!$A$10)=0,0,ROUND(SUMPRODUCT(($AI$1:$BF$1&lt;=Input!$A$10)*AI17:BF17)/COUNTIFS(AI17:BF17,"&gt;0",$AI$1:$BF$1,"&lt;="&amp;Input!$A$10),1))</f>
        <v>0</v>
      </c>
      <c r="E17" s="91" t="e">
        <f>MIN(Formulas!$A$5,(H17+I17+J17+K17+L17+M17+N17+O17+P17+Q17+R17+S17+T17+U17+V17+W17+X17+Y17+Z17+AA17+AB17+AC17+AD17+AE17))</f>
        <v>#N/A</v>
      </c>
      <c r="F17" s="91">
        <f t="shared" si="27"/>
        <v>0</v>
      </c>
      <c r="H17" s="77" t="e">
        <f>HLOOKUP(H$4,'2020 Payroll'!$9:$65,(3+$A17),FALSE)</f>
        <v>#N/A</v>
      </c>
      <c r="I17" s="77" t="e">
        <f>HLOOKUP(I$4,'2020 Payroll'!$9:$65,(3+$A17),FALSE)</f>
        <v>#N/A</v>
      </c>
      <c r="J17" s="77" t="e">
        <f>HLOOKUP(J$4,'2020 Payroll'!$9:$65,(3+$A17),FALSE)</f>
        <v>#N/A</v>
      </c>
      <c r="K17" s="77" t="e">
        <f>HLOOKUP(K$4,'2020 Payroll'!$9:$65,(3+$A17),FALSE)</f>
        <v>#N/A</v>
      </c>
      <c r="L17" s="77" t="e">
        <f>HLOOKUP(L$4,'2020 Payroll'!$9:$65,(3+$A17),FALSE)</f>
        <v>#N/A</v>
      </c>
      <c r="M17" s="77" t="e">
        <f>HLOOKUP(M$4,'2020 Payroll'!$9:$65,(3+$A17),FALSE)</f>
        <v>#N/A</v>
      </c>
      <c r="N17" s="77" t="e">
        <f>HLOOKUP(N$4,'2020 Payroll'!$9:$65,(3+$A17),FALSE)</f>
        <v>#N/A</v>
      </c>
      <c r="O17" s="77" t="e">
        <f>HLOOKUP(O$4,'2020 Payroll'!$9:$65,(3+$A17),FALSE)</f>
        <v>#N/A</v>
      </c>
      <c r="P17" s="77" t="e">
        <f>HLOOKUP(P$4,'2020 Payroll'!$9:$65,(3+$A17),FALSE)</f>
        <v>#N/A</v>
      </c>
      <c r="Q17" s="77" t="e">
        <f>HLOOKUP(Q$4,'2020 Payroll'!$9:$65,(3+$A17),FALSE)</f>
        <v>#N/A</v>
      </c>
      <c r="R17" s="77" t="e">
        <f>HLOOKUP(R$4,'2020 Payroll'!$9:$65,(3+$A17),FALSE)</f>
        <v>#N/A</v>
      </c>
      <c r="S17" s="77" t="e">
        <f>HLOOKUP(S$4,'2020 Payroll'!$9:$65,(3+$A17),FALSE)</f>
        <v>#N/A</v>
      </c>
      <c r="T17" s="77" t="e">
        <f>HLOOKUP(T$4,'2020 Payroll'!$9:$65,(3+$A17),FALSE)</f>
        <v>#N/A</v>
      </c>
      <c r="U17" s="77" t="e">
        <f>HLOOKUP(U$4,'2020 Payroll'!$9:$65,(3+$A17),FALSE)</f>
        <v>#N/A</v>
      </c>
      <c r="V17" s="77" t="e">
        <f>HLOOKUP(V$4,'2020 Payroll'!$9:$65,(3+$A17),FALSE)</f>
        <v>#N/A</v>
      </c>
      <c r="W17" s="77" t="e">
        <f>HLOOKUP(W$4,'2020 Payroll'!$9:$65,(3+$A17),FALSE)</f>
        <v>#N/A</v>
      </c>
      <c r="X17" s="77" t="e">
        <f>HLOOKUP(X$4,'2020 Payroll'!$9:$65,(3+$A17),FALSE)</f>
        <v>#N/A</v>
      </c>
      <c r="Y17" s="77" t="e">
        <f>HLOOKUP(Y$4,'2020 Payroll'!$9:$65,(3+$A17),FALSE)</f>
        <v>#N/A</v>
      </c>
      <c r="Z17" s="77" t="e">
        <f>HLOOKUP(Z$4,'2020 Payroll'!$9:$65,(3+$A17),FALSE)</f>
        <v>#N/A</v>
      </c>
      <c r="AA17" s="77" t="e">
        <f>HLOOKUP(AA$4,'2020 Payroll'!$9:$65,(3+$A17),FALSE)</f>
        <v>#N/A</v>
      </c>
      <c r="AB17" s="77" t="e">
        <f>HLOOKUP(AB$4,'2020 Payroll'!$9:$65,(3+$A17),FALSE)</f>
        <v>#N/A</v>
      </c>
      <c r="AC17" s="77" t="e">
        <f>HLOOKUP(AC$4,'2020 Payroll'!$9:$65,(3+$A17),FALSE)</f>
        <v>#N/A</v>
      </c>
      <c r="AD17" s="77" t="e">
        <f>HLOOKUP(AD$4,'2020 Payroll'!$9:$65,(3+$A17),FALSE)</f>
        <v>#N/A</v>
      </c>
      <c r="AE17" s="77" t="e">
        <f>HLOOKUP(AE$4,'2020 Payroll'!$9:$65,(3+$A17),FALSE)</f>
        <v>#N/A</v>
      </c>
      <c r="AG17" s="91" t="e">
        <f t="shared" si="28"/>
        <v>#N/A</v>
      </c>
      <c r="AI17" s="77" t="e">
        <f>HLOOKUP(H$4,'2020 Payroll'!$8:$65,(3+$A18),FALSE)</f>
        <v>#N/A</v>
      </c>
      <c r="AJ17" s="77" t="e">
        <f>HLOOKUP(I$4,'2020 Payroll'!$8:$65,(3+$A18),FALSE)</f>
        <v>#N/A</v>
      </c>
      <c r="AK17" s="77" t="e">
        <f>HLOOKUP(J$4,'2020 Payroll'!$8:$65,(3+$A18),FALSE)</f>
        <v>#N/A</v>
      </c>
      <c r="AL17" s="77" t="e">
        <f>HLOOKUP(K$4,'2020 Payroll'!$8:$65,(3+$A18),FALSE)</f>
        <v>#N/A</v>
      </c>
      <c r="AM17" s="77" t="e">
        <f>HLOOKUP(L$4,'2020 Payroll'!$8:$65,(3+$A18),FALSE)</f>
        <v>#N/A</v>
      </c>
      <c r="AN17" s="77" t="e">
        <f>HLOOKUP(M$4,'2020 Payroll'!$8:$65,(3+$A18),FALSE)</f>
        <v>#N/A</v>
      </c>
      <c r="AO17" s="77" t="e">
        <f>HLOOKUP(N$4,'2020 Payroll'!$8:$65,(3+$A18),FALSE)</f>
        <v>#N/A</v>
      </c>
      <c r="AP17" s="77" t="e">
        <f>HLOOKUP(O$4,'2020 Payroll'!$8:$65,(3+$A18),FALSE)</f>
        <v>#N/A</v>
      </c>
      <c r="AQ17" s="77" t="e">
        <f>HLOOKUP(P$4,'2020 Payroll'!$8:$65,(3+$A18),FALSE)</f>
        <v>#N/A</v>
      </c>
      <c r="AR17" s="77" t="e">
        <f>HLOOKUP(Q$4,'2020 Payroll'!$8:$65,(3+$A18),FALSE)</f>
        <v>#N/A</v>
      </c>
      <c r="AS17" s="77" t="e">
        <f>HLOOKUP(R$4,'2020 Payroll'!$8:$65,(3+$A18),FALSE)</f>
        <v>#N/A</v>
      </c>
      <c r="AT17" s="77" t="e">
        <f>HLOOKUP(S$4,'2020 Payroll'!$8:$65,(3+$A18),FALSE)</f>
        <v>#N/A</v>
      </c>
      <c r="AU17" s="77" t="e">
        <f>HLOOKUP(T$4,'2020 Payroll'!$8:$65,(3+$A18),FALSE)</f>
        <v>#N/A</v>
      </c>
      <c r="AV17" s="77" t="e">
        <f>HLOOKUP(U$4,'2020 Payroll'!$8:$65,(3+$A18),FALSE)</f>
        <v>#N/A</v>
      </c>
      <c r="AW17" s="77" t="e">
        <f>HLOOKUP(V$4,'2020 Payroll'!$8:$65,(3+$A18),FALSE)</f>
        <v>#N/A</v>
      </c>
      <c r="AX17" s="77" t="e">
        <f>HLOOKUP(W$4,'2020 Payroll'!$8:$65,(3+$A18),FALSE)</f>
        <v>#N/A</v>
      </c>
      <c r="AY17" s="77" t="e">
        <f>HLOOKUP(X$4,'2020 Payroll'!$8:$65,(3+$A18),FALSE)</f>
        <v>#N/A</v>
      </c>
      <c r="AZ17" s="77" t="e">
        <f>HLOOKUP(Y$4,'2020 Payroll'!$8:$65,(3+$A18),FALSE)</f>
        <v>#N/A</v>
      </c>
      <c r="BA17" s="77" t="e">
        <f>HLOOKUP(Z$4,'2020 Payroll'!$8:$65,(3+$A18),FALSE)</f>
        <v>#N/A</v>
      </c>
      <c r="BB17" s="77" t="e">
        <f>HLOOKUP(AA$4,'2020 Payroll'!$8:$65,(3+$A18),FALSE)</f>
        <v>#N/A</v>
      </c>
      <c r="BC17" s="77" t="e">
        <f>HLOOKUP(AB$4,'2020 Payroll'!$8:$65,(3+$A18),FALSE)</f>
        <v>#N/A</v>
      </c>
      <c r="BD17" s="77" t="e">
        <f>HLOOKUP(AC$4,'2020 Payroll'!$8:$65,(3+$A18),FALSE)</f>
        <v>#N/A</v>
      </c>
      <c r="BE17" s="77" t="e">
        <f>HLOOKUP(AD$4,'2020 Payroll'!$8:$65,(3+$A18),FALSE)</f>
        <v>#N/A</v>
      </c>
      <c r="BF17" s="77" t="e">
        <f>HLOOKUP(AE$4,'2020 Payroll'!$8:$65,(3+$A18),FALSE)</f>
        <v>#N/A</v>
      </c>
    </row>
    <row r="18" spans="1:58" x14ac:dyDescent="0.25">
      <c r="A18">
        <f t="shared" si="29"/>
        <v>12</v>
      </c>
      <c r="B18" s="74" t="str">
        <f>IF('2020 Payroll'!B23&lt;&gt;0,'2020 Payroll'!B23,"")</f>
        <v/>
      </c>
      <c r="C18" s="91" t="e">
        <f>MIN(Formulas!$A$4,SUMPRODUCT(($H$1:$AE$1&lt;=Input!$A$10)*H18:AE18))</f>
        <v>#N/A</v>
      </c>
      <c r="D18" s="91">
        <f>IF(COUNTIFS(AI18:BF18,"&gt;0",$AI$1:$BF$1,"&lt;="&amp;Input!$A$10)=0,0,ROUND(SUMPRODUCT(($AI$1:$BF$1&lt;=Input!$A$10)*AI18:BF18)/COUNTIFS(AI18:BF18,"&gt;0",$AI$1:$BF$1,"&lt;="&amp;Input!$A$10),1))</f>
        <v>0</v>
      </c>
      <c r="E18" s="91" t="e">
        <f>MIN(Formulas!$A$5,(H18+I18+J18+K18+L18+M18+N18+O18+P18+Q18+R18+S18+T18+U18+V18+W18+X18+Y18+Z18+AA18+AB18+AC18+AD18+AE18))</f>
        <v>#N/A</v>
      </c>
      <c r="F18" s="91">
        <f t="shared" si="27"/>
        <v>0</v>
      </c>
      <c r="H18" s="77" t="e">
        <f>HLOOKUP(H$4,'2020 Payroll'!$9:$65,(3+$A18),FALSE)</f>
        <v>#N/A</v>
      </c>
      <c r="I18" s="77" t="e">
        <f>HLOOKUP(I$4,'2020 Payroll'!$9:$65,(3+$A18),FALSE)</f>
        <v>#N/A</v>
      </c>
      <c r="J18" s="77" t="e">
        <f>HLOOKUP(J$4,'2020 Payroll'!$9:$65,(3+$A18),FALSE)</f>
        <v>#N/A</v>
      </c>
      <c r="K18" s="77" t="e">
        <f>HLOOKUP(K$4,'2020 Payroll'!$9:$65,(3+$A18),FALSE)</f>
        <v>#N/A</v>
      </c>
      <c r="L18" s="77" t="e">
        <f>HLOOKUP(L$4,'2020 Payroll'!$9:$65,(3+$A18),FALSE)</f>
        <v>#N/A</v>
      </c>
      <c r="M18" s="77" t="e">
        <f>HLOOKUP(M$4,'2020 Payroll'!$9:$65,(3+$A18),FALSE)</f>
        <v>#N/A</v>
      </c>
      <c r="N18" s="77" t="e">
        <f>HLOOKUP(N$4,'2020 Payroll'!$9:$65,(3+$A18),FALSE)</f>
        <v>#N/A</v>
      </c>
      <c r="O18" s="77" t="e">
        <f>HLOOKUP(O$4,'2020 Payroll'!$9:$65,(3+$A18),FALSE)</f>
        <v>#N/A</v>
      </c>
      <c r="P18" s="77" t="e">
        <f>HLOOKUP(P$4,'2020 Payroll'!$9:$65,(3+$A18),FALSE)</f>
        <v>#N/A</v>
      </c>
      <c r="Q18" s="77" t="e">
        <f>HLOOKUP(Q$4,'2020 Payroll'!$9:$65,(3+$A18),FALSE)</f>
        <v>#N/A</v>
      </c>
      <c r="R18" s="77" t="e">
        <f>HLOOKUP(R$4,'2020 Payroll'!$9:$65,(3+$A18),FALSE)</f>
        <v>#N/A</v>
      </c>
      <c r="S18" s="77" t="e">
        <f>HLOOKUP(S$4,'2020 Payroll'!$9:$65,(3+$A18),FALSE)</f>
        <v>#N/A</v>
      </c>
      <c r="T18" s="77" t="e">
        <f>HLOOKUP(T$4,'2020 Payroll'!$9:$65,(3+$A18),FALSE)</f>
        <v>#N/A</v>
      </c>
      <c r="U18" s="77" t="e">
        <f>HLOOKUP(U$4,'2020 Payroll'!$9:$65,(3+$A18),FALSE)</f>
        <v>#N/A</v>
      </c>
      <c r="V18" s="77" t="e">
        <f>HLOOKUP(V$4,'2020 Payroll'!$9:$65,(3+$A18),FALSE)</f>
        <v>#N/A</v>
      </c>
      <c r="W18" s="77" t="e">
        <f>HLOOKUP(W$4,'2020 Payroll'!$9:$65,(3+$A18),FALSE)</f>
        <v>#N/A</v>
      </c>
      <c r="X18" s="77" t="e">
        <f>HLOOKUP(X$4,'2020 Payroll'!$9:$65,(3+$A18),FALSE)</f>
        <v>#N/A</v>
      </c>
      <c r="Y18" s="77" t="e">
        <f>HLOOKUP(Y$4,'2020 Payroll'!$9:$65,(3+$A18),FALSE)</f>
        <v>#N/A</v>
      </c>
      <c r="Z18" s="77" t="e">
        <f>HLOOKUP(Z$4,'2020 Payroll'!$9:$65,(3+$A18),FALSE)</f>
        <v>#N/A</v>
      </c>
      <c r="AA18" s="77" t="e">
        <f>HLOOKUP(AA$4,'2020 Payroll'!$9:$65,(3+$A18),FALSE)</f>
        <v>#N/A</v>
      </c>
      <c r="AB18" s="77" t="e">
        <f>HLOOKUP(AB$4,'2020 Payroll'!$9:$65,(3+$A18),FALSE)</f>
        <v>#N/A</v>
      </c>
      <c r="AC18" s="77" t="e">
        <f>HLOOKUP(AC$4,'2020 Payroll'!$9:$65,(3+$A18),FALSE)</f>
        <v>#N/A</v>
      </c>
      <c r="AD18" s="77" t="e">
        <f>HLOOKUP(AD$4,'2020 Payroll'!$9:$65,(3+$A18),FALSE)</f>
        <v>#N/A</v>
      </c>
      <c r="AE18" s="77" t="e">
        <f>HLOOKUP(AE$4,'2020 Payroll'!$9:$65,(3+$A18),FALSE)</f>
        <v>#N/A</v>
      </c>
      <c r="AG18" s="91" t="e">
        <f t="shared" si="28"/>
        <v>#N/A</v>
      </c>
      <c r="AI18" s="77" t="e">
        <f>HLOOKUP(H$4,'2020 Payroll'!$8:$65,(3+$A19),FALSE)</f>
        <v>#N/A</v>
      </c>
      <c r="AJ18" s="77" t="e">
        <f>HLOOKUP(I$4,'2020 Payroll'!$8:$65,(3+$A19),FALSE)</f>
        <v>#N/A</v>
      </c>
      <c r="AK18" s="77" t="e">
        <f>HLOOKUP(J$4,'2020 Payroll'!$8:$65,(3+$A19),FALSE)</f>
        <v>#N/A</v>
      </c>
      <c r="AL18" s="77" t="e">
        <f>HLOOKUP(K$4,'2020 Payroll'!$8:$65,(3+$A19),FALSE)</f>
        <v>#N/A</v>
      </c>
      <c r="AM18" s="77" t="e">
        <f>HLOOKUP(L$4,'2020 Payroll'!$8:$65,(3+$A19),FALSE)</f>
        <v>#N/A</v>
      </c>
      <c r="AN18" s="77" t="e">
        <f>HLOOKUP(M$4,'2020 Payroll'!$8:$65,(3+$A19),FALSE)</f>
        <v>#N/A</v>
      </c>
      <c r="AO18" s="77" t="e">
        <f>HLOOKUP(N$4,'2020 Payroll'!$8:$65,(3+$A19),FALSE)</f>
        <v>#N/A</v>
      </c>
      <c r="AP18" s="77" t="e">
        <f>HLOOKUP(O$4,'2020 Payroll'!$8:$65,(3+$A19),FALSE)</f>
        <v>#N/A</v>
      </c>
      <c r="AQ18" s="77" t="e">
        <f>HLOOKUP(P$4,'2020 Payroll'!$8:$65,(3+$A19),FALSE)</f>
        <v>#N/A</v>
      </c>
      <c r="AR18" s="77" t="e">
        <f>HLOOKUP(Q$4,'2020 Payroll'!$8:$65,(3+$A19),FALSE)</f>
        <v>#N/A</v>
      </c>
      <c r="AS18" s="77" t="e">
        <f>HLOOKUP(R$4,'2020 Payroll'!$8:$65,(3+$A19),FALSE)</f>
        <v>#N/A</v>
      </c>
      <c r="AT18" s="77" t="e">
        <f>HLOOKUP(S$4,'2020 Payroll'!$8:$65,(3+$A19),FALSE)</f>
        <v>#N/A</v>
      </c>
      <c r="AU18" s="77" t="e">
        <f>HLOOKUP(T$4,'2020 Payroll'!$8:$65,(3+$A19),FALSE)</f>
        <v>#N/A</v>
      </c>
      <c r="AV18" s="77" t="e">
        <f>HLOOKUP(U$4,'2020 Payroll'!$8:$65,(3+$A19),FALSE)</f>
        <v>#N/A</v>
      </c>
      <c r="AW18" s="77" t="e">
        <f>HLOOKUP(V$4,'2020 Payroll'!$8:$65,(3+$A19),FALSE)</f>
        <v>#N/A</v>
      </c>
      <c r="AX18" s="77" t="e">
        <f>HLOOKUP(W$4,'2020 Payroll'!$8:$65,(3+$A19),FALSE)</f>
        <v>#N/A</v>
      </c>
      <c r="AY18" s="77" t="e">
        <f>HLOOKUP(X$4,'2020 Payroll'!$8:$65,(3+$A19),FALSE)</f>
        <v>#N/A</v>
      </c>
      <c r="AZ18" s="77" t="e">
        <f>HLOOKUP(Y$4,'2020 Payroll'!$8:$65,(3+$A19),FALSE)</f>
        <v>#N/A</v>
      </c>
      <c r="BA18" s="77" t="e">
        <f>HLOOKUP(Z$4,'2020 Payroll'!$8:$65,(3+$A19),FALSE)</f>
        <v>#N/A</v>
      </c>
      <c r="BB18" s="77" t="e">
        <f>HLOOKUP(AA$4,'2020 Payroll'!$8:$65,(3+$A19),FALSE)</f>
        <v>#N/A</v>
      </c>
      <c r="BC18" s="77" t="e">
        <f>HLOOKUP(AB$4,'2020 Payroll'!$8:$65,(3+$A19),FALSE)</f>
        <v>#N/A</v>
      </c>
      <c r="BD18" s="77" t="e">
        <f>HLOOKUP(AC$4,'2020 Payroll'!$8:$65,(3+$A19),FALSE)</f>
        <v>#N/A</v>
      </c>
      <c r="BE18" s="77" t="e">
        <f>HLOOKUP(AD$4,'2020 Payroll'!$8:$65,(3+$A19),FALSE)</f>
        <v>#N/A</v>
      </c>
      <c r="BF18" s="77" t="e">
        <f>HLOOKUP(AE$4,'2020 Payroll'!$8:$65,(3+$A19),FALSE)</f>
        <v>#N/A</v>
      </c>
    </row>
    <row r="19" spans="1:58" x14ac:dyDescent="0.25">
      <c r="A19">
        <f t="shared" si="29"/>
        <v>13</v>
      </c>
      <c r="B19" s="74" t="str">
        <f>IF('2020 Payroll'!B24&lt;&gt;0,'2020 Payroll'!B24,"")</f>
        <v/>
      </c>
      <c r="C19" s="91" t="e">
        <f>MIN(Formulas!$A$4,SUMPRODUCT(($H$1:$AE$1&lt;=Input!$A$10)*H19:AE19))</f>
        <v>#N/A</v>
      </c>
      <c r="D19" s="91">
        <f>IF(COUNTIFS(AI19:BF19,"&gt;0",$AI$1:$BF$1,"&lt;="&amp;Input!$A$10)=0,0,ROUND(SUMPRODUCT(($AI$1:$BF$1&lt;=Input!$A$10)*AI19:BF19)/COUNTIFS(AI19:BF19,"&gt;0",$AI$1:$BF$1,"&lt;="&amp;Input!$A$10),1))</f>
        <v>0</v>
      </c>
      <c r="E19" s="91" t="e">
        <f>MIN(Formulas!$A$5,(H19+I19+J19+K19+L19+M19+N19+O19+P19+Q19+R19+S19+T19+U19+V19+W19+X19+Y19+Z19+AA19+AB19+AC19+AD19+AE19))</f>
        <v>#N/A</v>
      </c>
      <c r="F19" s="91">
        <f t="shared" si="27"/>
        <v>0</v>
      </c>
      <c r="H19" s="77" t="e">
        <f>HLOOKUP(H$4,'2020 Payroll'!$9:$65,(3+$A19),FALSE)</f>
        <v>#N/A</v>
      </c>
      <c r="I19" s="77" t="e">
        <f>HLOOKUP(I$4,'2020 Payroll'!$9:$65,(3+$A19),FALSE)</f>
        <v>#N/A</v>
      </c>
      <c r="J19" s="77" t="e">
        <f>HLOOKUP(J$4,'2020 Payroll'!$9:$65,(3+$A19),FALSE)</f>
        <v>#N/A</v>
      </c>
      <c r="K19" s="77" t="e">
        <f>HLOOKUP(K$4,'2020 Payroll'!$9:$65,(3+$A19),FALSE)</f>
        <v>#N/A</v>
      </c>
      <c r="L19" s="77" t="e">
        <f>HLOOKUP(L$4,'2020 Payroll'!$9:$65,(3+$A19),FALSE)</f>
        <v>#N/A</v>
      </c>
      <c r="M19" s="77" t="e">
        <f>HLOOKUP(M$4,'2020 Payroll'!$9:$65,(3+$A19),FALSE)</f>
        <v>#N/A</v>
      </c>
      <c r="N19" s="77" t="e">
        <f>HLOOKUP(N$4,'2020 Payroll'!$9:$65,(3+$A19),FALSE)</f>
        <v>#N/A</v>
      </c>
      <c r="O19" s="77" t="e">
        <f>HLOOKUP(O$4,'2020 Payroll'!$9:$65,(3+$A19),FALSE)</f>
        <v>#N/A</v>
      </c>
      <c r="P19" s="77" t="e">
        <f>HLOOKUP(P$4,'2020 Payroll'!$9:$65,(3+$A19),FALSE)</f>
        <v>#N/A</v>
      </c>
      <c r="Q19" s="77" t="e">
        <f>HLOOKUP(Q$4,'2020 Payroll'!$9:$65,(3+$A19),FALSE)</f>
        <v>#N/A</v>
      </c>
      <c r="R19" s="77" t="e">
        <f>HLOOKUP(R$4,'2020 Payroll'!$9:$65,(3+$A19),FALSE)</f>
        <v>#N/A</v>
      </c>
      <c r="S19" s="77" t="e">
        <f>HLOOKUP(S$4,'2020 Payroll'!$9:$65,(3+$A19),FALSE)</f>
        <v>#N/A</v>
      </c>
      <c r="T19" s="77" t="e">
        <f>HLOOKUP(T$4,'2020 Payroll'!$9:$65,(3+$A19),FALSE)</f>
        <v>#N/A</v>
      </c>
      <c r="U19" s="77" t="e">
        <f>HLOOKUP(U$4,'2020 Payroll'!$9:$65,(3+$A19),FALSE)</f>
        <v>#N/A</v>
      </c>
      <c r="V19" s="77" t="e">
        <f>HLOOKUP(V$4,'2020 Payroll'!$9:$65,(3+$A19),FALSE)</f>
        <v>#N/A</v>
      </c>
      <c r="W19" s="77" t="e">
        <f>HLOOKUP(W$4,'2020 Payroll'!$9:$65,(3+$A19),FALSE)</f>
        <v>#N/A</v>
      </c>
      <c r="X19" s="77" t="e">
        <f>HLOOKUP(X$4,'2020 Payroll'!$9:$65,(3+$A19),FALSE)</f>
        <v>#N/A</v>
      </c>
      <c r="Y19" s="77" t="e">
        <f>HLOOKUP(Y$4,'2020 Payroll'!$9:$65,(3+$A19),FALSE)</f>
        <v>#N/A</v>
      </c>
      <c r="Z19" s="77" t="e">
        <f>HLOOKUP(Z$4,'2020 Payroll'!$9:$65,(3+$A19),FALSE)</f>
        <v>#N/A</v>
      </c>
      <c r="AA19" s="77" t="e">
        <f>HLOOKUP(AA$4,'2020 Payroll'!$9:$65,(3+$A19),FALSE)</f>
        <v>#N/A</v>
      </c>
      <c r="AB19" s="77" t="e">
        <f>HLOOKUP(AB$4,'2020 Payroll'!$9:$65,(3+$A19),FALSE)</f>
        <v>#N/A</v>
      </c>
      <c r="AC19" s="77" t="e">
        <f>HLOOKUP(AC$4,'2020 Payroll'!$9:$65,(3+$A19),FALSE)</f>
        <v>#N/A</v>
      </c>
      <c r="AD19" s="77" t="e">
        <f>HLOOKUP(AD$4,'2020 Payroll'!$9:$65,(3+$A19),FALSE)</f>
        <v>#N/A</v>
      </c>
      <c r="AE19" s="77" t="e">
        <f>HLOOKUP(AE$4,'2020 Payroll'!$9:$65,(3+$A19),FALSE)</f>
        <v>#N/A</v>
      </c>
      <c r="AG19" s="91" t="e">
        <f t="shared" si="28"/>
        <v>#N/A</v>
      </c>
      <c r="AI19" s="77" t="e">
        <f>HLOOKUP(H$4,'2020 Payroll'!$8:$65,(3+$A20),FALSE)</f>
        <v>#N/A</v>
      </c>
      <c r="AJ19" s="77" t="e">
        <f>HLOOKUP(I$4,'2020 Payroll'!$8:$65,(3+$A20),FALSE)</f>
        <v>#N/A</v>
      </c>
      <c r="AK19" s="77" t="e">
        <f>HLOOKUP(J$4,'2020 Payroll'!$8:$65,(3+$A20),FALSE)</f>
        <v>#N/A</v>
      </c>
      <c r="AL19" s="77" t="e">
        <f>HLOOKUP(K$4,'2020 Payroll'!$8:$65,(3+$A20),FALSE)</f>
        <v>#N/A</v>
      </c>
      <c r="AM19" s="77" t="e">
        <f>HLOOKUP(L$4,'2020 Payroll'!$8:$65,(3+$A20),FALSE)</f>
        <v>#N/A</v>
      </c>
      <c r="AN19" s="77" t="e">
        <f>HLOOKUP(M$4,'2020 Payroll'!$8:$65,(3+$A20),FALSE)</f>
        <v>#N/A</v>
      </c>
      <c r="AO19" s="77" t="e">
        <f>HLOOKUP(N$4,'2020 Payroll'!$8:$65,(3+$A20),FALSE)</f>
        <v>#N/A</v>
      </c>
      <c r="AP19" s="77" t="e">
        <f>HLOOKUP(O$4,'2020 Payroll'!$8:$65,(3+$A20),FALSE)</f>
        <v>#N/A</v>
      </c>
      <c r="AQ19" s="77" t="e">
        <f>HLOOKUP(P$4,'2020 Payroll'!$8:$65,(3+$A20),FALSE)</f>
        <v>#N/A</v>
      </c>
      <c r="AR19" s="77" t="e">
        <f>HLOOKUP(Q$4,'2020 Payroll'!$8:$65,(3+$A20),FALSE)</f>
        <v>#N/A</v>
      </c>
      <c r="AS19" s="77" t="e">
        <f>HLOOKUP(R$4,'2020 Payroll'!$8:$65,(3+$A20),FALSE)</f>
        <v>#N/A</v>
      </c>
      <c r="AT19" s="77" t="e">
        <f>HLOOKUP(S$4,'2020 Payroll'!$8:$65,(3+$A20),FALSE)</f>
        <v>#N/A</v>
      </c>
      <c r="AU19" s="77" t="e">
        <f>HLOOKUP(T$4,'2020 Payroll'!$8:$65,(3+$A20),FALSE)</f>
        <v>#N/A</v>
      </c>
      <c r="AV19" s="77" t="e">
        <f>HLOOKUP(U$4,'2020 Payroll'!$8:$65,(3+$A20),FALSE)</f>
        <v>#N/A</v>
      </c>
      <c r="AW19" s="77" t="e">
        <f>HLOOKUP(V$4,'2020 Payroll'!$8:$65,(3+$A20),FALSE)</f>
        <v>#N/A</v>
      </c>
      <c r="AX19" s="77" t="e">
        <f>HLOOKUP(W$4,'2020 Payroll'!$8:$65,(3+$A20),FALSE)</f>
        <v>#N/A</v>
      </c>
      <c r="AY19" s="77" t="e">
        <f>HLOOKUP(X$4,'2020 Payroll'!$8:$65,(3+$A20),FALSE)</f>
        <v>#N/A</v>
      </c>
      <c r="AZ19" s="77" t="e">
        <f>HLOOKUP(Y$4,'2020 Payroll'!$8:$65,(3+$A20),FALSE)</f>
        <v>#N/A</v>
      </c>
      <c r="BA19" s="77" t="e">
        <f>HLOOKUP(Z$4,'2020 Payroll'!$8:$65,(3+$A20),FALSE)</f>
        <v>#N/A</v>
      </c>
      <c r="BB19" s="77" t="e">
        <f>HLOOKUP(AA$4,'2020 Payroll'!$8:$65,(3+$A20),FALSE)</f>
        <v>#N/A</v>
      </c>
      <c r="BC19" s="77" t="e">
        <f>HLOOKUP(AB$4,'2020 Payroll'!$8:$65,(3+$A20),FALSE)</f>
        <v>#N/A</v>
      </c>
      <c r="BD19" s="77" t="e">
        <f>HLOOKUP(AC$4,'2020 Payroll'!$8:$65,(3+$A20),FALSE)</f>
        <v>#N/A</v>
      </c>
      <c r="BE19" s="77" t="e">
        <f>HLOOKUP(AD$4,'2020 Payroll'!$8:$65,(3+$A20),FALSE)</f>
        <v>#N/A</v>
      </c>
      <c r="BF19" s="77" t="e">
        <f>HLOOKUP(AE$4,'2020 Payroll'!$8:$65,(3+$A20),FALSE)</f>
        <v>#N/A</v>
      </c>
    </row>
    <row r="20" spans="1:58" x14ac:dyDescent="0.25">
      <c r="A20">
        <f t="shared" si="29"/>
        <v>14</v>
      </c>
      <c r="B20" s="74" t="str">
        <f>IF('2020 Payroll'!B25&lt;&gt;0,'2020 Payroll'!B25,"")</f>
        <v/>
      </c>
      <c r="C20" s="91" t="e">
        <f>MIN(Formulas!$A$4,SUMPRODUCT(($H$1:$AE$1&lt;=Input!$A$10)*H20:AE20))</f>
        <v>#N/A</v>
      </c>
      <c r="D20" s="91">
        <f>IF(COUNTIFS(AI20:BF20,"&gt;0",$AI$1:$BF$1,"&lt;="&amp;Input!$A$10)=0,0,ROUND(SUMPRODUCT(($AI$1:$BF$1&lt;=Input!$A$10)*AI20:BF20)/COUNTIFS(AI20:BF20,"&gt;0",$AI$1:$BF$1,"&lt;="&amp;Input!$A$10),1))</f>
        <v>0</v>
      </c>
      <c r="E20" s="91" t="e">
        <f>MIN(Formulas!$A$5,(H20+I20+J20+K20+L20+M20+N20+O20+P20+Q20+R20+S20+T20+U20+V20+W20+X20+Y20+Z20+AA20+AB20+AC20+AD20+AE20))</f>
        <v>#N/A</v>
      </c>
      <c r="F20" s="91">
        <f t="shared" si="27"/>
        <v>0</v>
      </c>
      <c r="H20" s="77" t="e">
        <f>HLOOKUP(H$4,'2020 Payroll'!$9:$65,(3+$A20),FALSE)</f>
        <v>#N/A</v>
      </c>
      <c r="I20" s="77" t="e">
        <f>HLOOKUP(I$4,'2020 Payroll'!$9:$65,(3+$A20),FALSE)</f>
        <v>#N/A</v>
      </c>
      <c r="J20" s="77" t="e">
        <f>HLOOKUP(J$4,'2020 Payroll'!$9:$65,(3+$A20),FALSE)</f>
        <v>#N/A</v>
      </c>
      <c r="K20" s="77" t="e">
        <f>HLOOKUP(K$4,'2020 Payroll'!$9:$65,(3+$A20),FALSE)</f>
        <v>#N/A</v>
      </c>
      <c r="L20" s="77" t="e">
        <f>HLOOKUP(L$4,'2020 Payroll'!$9:$65,(3+$A20),FALSE)</f>
        <v>#N/A</v>
      </c>
      <c r="M20" s="77" t="e">
        <f>HLOOKUP(M$4,'2020 Payroll'!$9:$65,(3+$A20),FALSE)</f>
        <v>#N/A</v>
      </c>
      <c r="N20" s="77" t="e">
        <f>HLOOKUP(N$4,'2020 Payroll'!$9:$65,(3+$A20),FALSE)</f>
        <v>#N/A</v>
      </c>
      <c r="O20" s="77" t="e">
        <f>HLOOKUP(O$4,'2020 Payroll'!$9:$65,(3+$A20),FALSE)</f>
        <v>#N/A</v>
      </c>
      <c r="P20" s="77" t="e">
        <f>HLOOKUP(P$4,'2020 Payroll'!$9:$65,(3+$A20),FALSE)</f>
        <v>#N/A</v>
      </c>
      <c r="Q20" s="77" t="e">
        <f>HLOOKUP(Q$4,'2020 Payroll'!$9:$65,(3+$A20),FALSE)</f>
        <v>#N/A</v>
      </c>
      <c r="R20" s="77" t="e">
        <f>HLOOKUP(R$4,'2020 Payroll'!$9:$65,(3+$A20),FALSE)</f>
        <v>#N/A</v>
      </c>
      <c r="S20" s="77" t="e">
        <f>HLOOKUP(S$4,'2020 Payroll'!$9:$65,(3+$A20),FALSE)</f>
        <v>#N/A</v>
      </c>
      <c r="T20" s="77" t="e">
        <f>HLOOKUP(T$4,'2020 Payroll'!$9:$65,(3+$A20),FALSE)</f>
        <v>#N/A</v>
      </c>
      <c r="U20" s="77" t="e">
        <f>HLOOKUP(U$4,'2020 Payroll'!$9:$65,(3+$A20),FALSE)</f>
        <v>#N/A</v>
      </c>
      <c r="V20" s="77" t="e">
        <f>HLOOKUP(V$4,'2020 Payroll'!$9:$65,(3+$A20),FALSE)</f>
        <v>#N/A</v>
      </c>
      <c r="W20" s="77" t="e">
        <f>HLOOKUP(W$4,'2020 Payroll'!$9:$65,(3+$A20),FALSE)</f>
        <v>#N/A</v>
      </c>
      <c r="X20" s="77" t="e">
        <f>HLOOKUP(X$4,'2020 Payroll'!$9:$65,(3+$A20),FALSE)</f>
        <v>#N/A</v>
      </c>
      <c r="Y20" s="77" t="e">
        <f>HLOOKUP(Y$4,'2020 Payroll'!$9:$65,(3+$A20),FALSE)</f>
        <v>#N/A</v>
      </c>
      <c r="Z20" s="77" t="e">
        <f>HLOOKUP(Z$4,'2020 Payroll'!$9:$65,(3+$A20),FALSE)</f>
        <v>#N/A</v>
      </c>
      <c r="AA20" s="77" t="e">
        <f>HLOOKUP(AA$4,'2020 Payroll'!$9:$65,(3+$A20),FALSE)</f>
        <v>#N/A</v>
      </c>
      <c r="AB20" s="77" t="e">
        <f>HLOOKUP(AB$4,'2020 Payroll'!$9:$65,(3+$A20),FALSE)</f>
        <v>#N/A</v>
      </c>
      <c r="AC20" s="77" t="e">
        <f>HLOOKUP(AC$4,'2020 Payroll'!$9:$65,(3+$A20),FALSE)</f>
        <v>#N/A</v>
      </c>
      <c r="AD20" s="77" t="e">
        <f>HLOOKUP(AD$4,'2020 Payroll'!$9:$65,(3+$A20),FALSE)</f>
        <v>#N/A</v>
      </c>
      <c r="AE20" s="77" t="e">
        <f>HLOOKUP(AE$4,'2020 Payroll'!$9:$65,(3+$A20),FALSE)</f>
        <v>#N/A</v>
      </c>
      <c r="AG20" s="91" t="e">
        <f t="shared" si="28"/>
        <v>#N/A</v>
      </c>
      <c r="AI20" s="77" t="e">
        <f>HLOOKUP(H$4,'2020 Payroll'!$8:$65,(3+$A21),FALSE)</f>
        <v>#N/A</v>
      </c>
      <c r="AJ20" s="77" t="e">
        <f>HLOOKUP(I$4,'2020 Payroll'!$8:$65,(3+$A21),FALSE)</f>
        <v>#N/A</v>
      </c>
      <c r="AK20" s="77" t="e">
        <f>HLOOKUP(J$4,'2020 Payroll'!$8:$65,(3+$A21),FALSE)</f>
        <v>#N/A</v>
      </c>
      <c r="AL20" s="77" t="e">
        <f>HLOOKUP(K$4,'2020 Payroll'!$8:$65,(3+$A21),FALSE)</f>
        <v>#N/A</v>
      </c>
      <c r="AM20" s="77" t="e">
        <f>HLOOKUP(L$4,'2020 Payroll'!$8:$65,(3+$A21),FALSE)</f>
        <v>#N/A</v>
      </c>
      <c r="AN20" s="77" t="e">
        <f>HLOOKUP(M$4,'2020 Payroll'!$8:$65,(3+$A21),FALSE)</f>
        <v>#N/A</v>
      </c>
      <c r="AO20" s="77" t="e">
        <f>HLOOKUP(N$4,'2020 Payroll'!$8:$65,(3+$A21),FALSE)</f>
        <v>#N/A</v>
      </c>
      <c r="AP20" s="77" t="e">
        <f>HLOOKUP(O$4,'2020 Payroll'!$8:$65,(3+$A21),FALSE)</f>
        <v>#N/A</v>
      </c>
      <c r="AQ20" s="77" t="e">
        <f>HLOOKUP(P$4,'2020 Payroll'!$8:$65,(3+$A21),FALSE)</f>
        <v>#N/A</v>
      </c>
      <c r="AR20" s="77" t="e">
        <f>HLOOKUP(Q$4,'2020 Payroll'!$8:$65,(3+$A21),FALSE)</f>
        <v>#N/A</v>
      </c>
      <c r="AS20" s="77" t="e">
        <f>HLOOKUP(R$4,'2020 Payroll'!$8:$65,(3+$A21),FALSE)</f>
        <v>#N/A</v>
      </c>
      <c r="AT20" s="77" t="e">
        <f>HLOOKUP(S$4,'2020 Payroll'!$8:$65,(3+$A21),FALSE)</f>
        <v>#N/A</v>
      </c>
      <c r="AU20" s="77" t="e">
        <f>HLOOKUP(T$4,'2020 Payroll'!$8:$65,(3+$A21),FALSE)</f>
        <v>#N/A</v>
      </c>
      <c r="AV20" s="77" t="e">
        <f>HLOOKUP(U$4,'2020 Payroll'!$8:$65,(3+$A21),FALSE)</f>
        <v>#N/A</v>
      </c>
      <c r="AW20" s="77" t="e">
        <f>HLOOKUP(V$4,'2020 Payroll'!$8:$65,(3+$A21),FALSE)</f>
        <v>#N/A</v>
      </c>
      <c r="AX20" s="77" t="e">
        <f>HLOOKUP(W$4,'2020 Payroll'!$8:$65,(3+$A21),FALSE)</f>
        <v>#N/A</v>
      </c>
      <c r="AY20" s="77" t="e">
        <f>HLOOKUP(X$4,'2020 Payroll'!$8:$65,(3+$A21),FALSE)</f>
        <v>#N/A</v>
      </c>
      <c r="AZ20" s="77" t="e">
        <f>HLOOKUP(Y$4,'2020 Payroll'!$8:$65,(3+$A21),FALSE)</f>
        <v>#N/A</v>
      </c>
      <c r="BA20" s="77" t="e">
        <f>HLOOKUP(Z$4,'2020 Payroll'!$8:$65,(3+$A21),FALSE)</f>
        <v>#N/A</v>
      </c>
      <c r="BB20" s="77" t="e">
        <f>HLOOKUP(AA$4,'2020 Payroll'!$8:$65,(3+$A21),FALSE)</f>
        <v>#N/A</v>
      </c>
      <c r="BC20" s="77" t="e">
        <f>HLOOKUP(AB$4,'2020 Payroll'!$8:$65,(3+$A21),FALSE)</f>
        <v>#N/A</v>
      </c>
      <c r="BD20" s="77" t="e">
        <f>HLOOKUP(AC$4,'2020 Payroll'!$8:$65,(3+$A21),FALSE)</f>
        <v>#N/A</v>
      </c>
      <c r="BE20" s="77" t="e">
        <f>HLOOKUP(AD$4,'2020 Payroll'!$8:$65,(3+$A21),FALSE)</f>
        <v>#N/A</v>
      </c>
      <c r="BF20" s="77" t="e">
        <f>HLOOKUP(AE$4,'2020 Payroll'!$8:$65,(3+$A21),FALSE)</f>
        <v>#N/A</v>
      </c>
    </row>
    <row r="21" spans="1:58" x14ac:dyDescent="0.25">
      <c r="A21">
        <f t="shared" si="29"/>
        <v>15</v>
      </c>
      <c r="B21" s="74" t="str">
        <f>IF('2020 Payroll'!B26&lt;&gt;0,'2020 Payroll'!B26,"")</f>
        <v/>
      </c>
      <c r="C21" s="91" t="e">
        <f>MIN(Formulas!$A$4,SUMPRODUCT(($H$1:$AE$1&lt;=Input!$A$10)*H21:AE21))</f>
        <v>#N/A</v>
      </c>
      <c r="D21" s="91">
        <f>IF(COUNTIFS(AI21:BF21,"&gt;0",$AI$1:$BF$1,"&lt;="&amp;Input!$A$10)=0,0,ROUND(SUMPRODUCT(($AI$1:$BF$1&lt;=Input!$A$10)*AI21:BF21)/COUNTIFS(AI21:BF21,"&gt;0",$AI$1:$BF$1,"&lt;="&amp;Input!$A$10),1))</f>
        <v>0</v>
      </c>
      <c r="E21" s="91" t="e">
        <f>MIN(Formulas!$A$5,(H21+I21+J21+K21+L21+M21+N21+O21+P21+Q21+R21+S21+T21+U21+V21+W21+X21+Y21+Z21+AA21+AB21+AC21+AD21+AE21))</f>
        <v>#N/A</v>
      </c>
      <c r="F21" s="91">
        <f t="shared" si="27"/>
        <v>0</v>
      </c>
      <c r="H21" s="77" t="e">
        <f>HLOOKUP(H$4,'2020 Payroll'!$9:$65,(3+$A21),FALSE)</f>
        <v>#N/A</v>
      </c>
      <c r="I21" s="77" t="e">
        <f>HLOOKUP(I$4,'2020 Payroll'!$9:$65,(3+$A21),FALSE)</f>
        <v>#N/A</v>
      </c>
      <c r="J21" s="77" t="e">
        <f>HLOOKUP(J$4,'2020 Payroll'!$9:$65,(3+$A21),FALSE)</f>
        <v>#N/A</v>
      </c>
      <c r="K21" s="77" t="e">
        <f>HLOOKUP(K$4,'2020 Payroll'!$9:$65,(3+$A21),FALSE)</f>
        <v>#N/A</v>
      </c>
      <c r="L21" s="77" t="e">
        <f>HLOOKUP(L$4,'2020 Payroll'!$9:$65,(3+$A21),FALSE)</f>
        <v>#N/A</v>
      </c>
      <c r="M21" s="77" t="e">
        <f>HLOOKUP(M$4,'2020 Payroll'!$9:$65,(3+$A21),FALSE)</f>
        <v>#N/A</v>
      </c>
      <c r="N21" s="77" t="e">
        <f>HLOOKUP(N$4,'2020 Payroll'!$9:$65,(3+$A21),FALSE)</f>
        <v>#N/A</v>
      </c>
      <c r="O21" s="77" t="e">
        <f>HLOOKUP(O$4,'2020 Payroll'!$9:$65,(3+$A21),FALSE)</f>
        <v>#N/A</v>
      </c>
      <c r="P21" s="77" t="e">
        <f>HLOOKUP(P$4,'2020 Payroll'!$9:$65,(3+$A21),FALSE)</f>
        <v>#N/A</v>
      </c>
      <c r="Q21" s="77" t="e">
        <f>HLOOKUP(Q$4,'2020 Payroll'!$9:$65,(3+$A21),FALSE)</f>
        <v>#N/A</v>
      </c>
      <c r="R21" s="77" t="e">
        <f>HLOOKUP(R$4,'2020 Payroll'!$9:$65,(3+$A21),FALSE)</f>
        <v>#N/A</v>
      </c>
      <c r="S21" s="77" t="e">
        <f>HLOOKUP(S$4,'2020 Payroll'!$9:$65,(3+$A21),FALSE)</f>
        <v>#N/A</v>
      </c>
      <c r="T21" s="77" t="e">
        <f>HLOOKUP(T$4,'2020 Payroll'!$9:$65,(3+$A21),FALSE)</f>
        <v>#N/A</v>
      </c>
      <c r="U21" s="77" t="e">
        <f>HLOOKUP(U$4,'2020 Payroll'!$9:$65,(3+$A21),FALSE)</f>
        <v>#N/A</v>
      </c>
      <c r="V21" s="77" t="e">
        <f>HLOOKUP(V$4,'2020 Payroll'!$9:$65,(3+$A21),FALSE)</f>
        <v>#N/A</v>
      </c>
      <c r="W21" s="77" t="e">
        <f>HLOOKUP(W$4,'2020 Payroll'!$9:$65,(3+$A21),FALSE)</f>
        <v>#N/A</v>
      </c>
      <c r="X21" s="77" t="e">
        <f>HLOOKUP(X$4,'2020 Payroll'!$9:$65,(3+$A21),FALSE)</f>
        <v>#N/A</v>
      </c>
      <c r="Y21" s="77" t="e">
        <f>HLOOKUP(Y$4,'2020 Payroll'!$9:$65,(3+$A21),FALSE)</f>
        <v>#N/A</v>
      </c>
      <c r="Z21" s="77" t="e">
        <f>HLOOKUP(Z$4,'2020 Payroll'!$9:$65,(3+$A21),FALSE)</f>
        <v>#N/A</v>
      </c>
      <c r="AA21" s="77" t="e">
        <f>HLOOKUP(AA$4,'2020 Payroll'!$9:$65,(3+$A21),FALSE)</f>
        <v>#N/A</v>
      </c>
      <c r="AB21" s="77" t="e">
        <f>HLOOKUP(AB$4,'2020 Payroll'!$9:$65,(3+$A21),FALSE)</f>
        <v>#N/A</v>
      </c>
      <c r="AC21" s="77" t="e">
        <f>HLOOKUP(AC$4,'2020 Payroll'!$9:$65,(3+$A21),FALSE)</f>
        <v>#N/A</v>
      </c>
      <c r="AD21" s="77" t="e">
        <f>HLOOKUP(AD$4,'2020 Payroll'!$9:$65,(3+$A21),FALSE)</f>
        <v>#N/A</v>
      </c>
      <c r="AE21" s="77" t="e">
        <f>HLOOKUP(AE$4,'2020 Payroll'!$9:$65,(3+$A21),FALSE)</f>
        <v>#N/A</v>
      </c>
      <c r="AG21" s="91" t="e">
        <f t="shared" si="28"/>
        <v>#N/A</v>
      </c>
      <c r="AI21" s="77" t="e">
        <f>HLOOKUP(H$4,'2020 Payroll'!$8:$65,(3+$A22),FALSE)</f>
        <v>#N/A</v>
      </c>
      <c r="AJ21" s="77" t="e">
        <f>HLOOKUP(I$4,'2020 Payroll'!$8:$65,(3+$A22),FALSE)</f>
        <v>#N/A</v>
      </c>
      <c r="AK21" s="77" t="e">
        <f>HLOOKUP(J$4,'2020 Payroll'!$8:$65,(3+$A22),FALSE)</f>
        <v>#N/A</v>
      </c>
      <c r="AL21" s="77" t="e">
        <f>HLOOKUP(K$4,'2020 Payroll'!$8:$65,(3+$A22),FALSE)</f>
        <v>#N/A</v>
      </c>
      <c r="AM21" s="77" t="e">
        <f>HLOOKUP(L$4,'2020 Payroll'!$8:$65,(3+$A22),FALSE)</f>
        <v>#N/A</v>
      </c>
      <c r="AN21" s="77" t="e">
        <f>HLOOKUP(M$4,'2020 Payroll'!$8:$65,(3+$A22),FALSE)</f>
        <v>#N/A</v>
      </c>
      <c r="AO21" s="77" t="e">
        <f>HLOOKUP(N$4,'2020 Payroll'!$8:$65,(3+$A22),FALSE)</f>
        <v>#N/A</v>
      </c>
      <c r="AP21" s="77" t="e">
        <f>HLOOKUP(O$4,'2020 Payroll'!$8:$65,(3+$A22),FALSE)</f>
        <v>#N/A</v>
      </c>
      <c r="AQ21" s="77" t="e">
        <f>HLOOKUP(P$4,'2020 Payroll'!$8:$65,(3+$A22),FALSE)</f>
        <v>#N/A</v>
      </c>
      <c r="AR21" s="77" t="e">
        <f>HLOOKUP(Q$4,'2020 Payroll'!$8:$65,(3+$A22),FALSE)</f>
        <v>#N/A</v>
      </c>
      <c r="AS21" s="77" t="e">
        <f>HLOOKUP(R$4,'2020 Payroll'!$8:$65,(3+$A22),FALSE)</f>
        <v>#N/A</v>
      </c>
      <c r="AT21" s="77" t="e">
        <f>HLOOKUP(S$4,'2020 Payroll'!$8:$65,(3+$A22),FALSE)</f>
        <v>#N/A</v>
      </c>
      <c r="AU21" s="77" t="e">
        <f>HLOOKUP(T$4,'2020 Payroll'!$8:$65,(3+$A22),FALSE)</f>
        <v>#N/A</v>
      </c>
      <c r="AV21" s="77" t="e">
        <f>HLOOKUP(U$4,'2020 Payroll'!$8:$65,(3+$A22),FALSE)</f>
        <v>#N/A</v>
      </c>
      <c r="AW21" s="77" t="e">
        <f>HLOOKUP(V$4,'2020 Payroll'!$8:$65,(3+$A22),FALSE)</f>
        <v>#N/A</v>
      </c>
      <c r="AX21" s="77" t="e">
        <f>HLOOKUP(W$4,'2020 Payroll'!$8:$65,(3+$A22),FALSE)</f>
        <v>#N/A</v>
      </c>
      <c r="AY21" s="77" t="e">
        <f>HLOOKUP(X$4,'2020 Payroll'!$8:$65,(3+$A22),FALSE)</f>
        <v>#N/A</v>
      </c>
      <c r="AZ21" s="77" t="e">
        <f>HLOOKUP(Y$4,'2020 Payroll'!$8:$65,(3+$A22),FALSE)</f>
        <v>#N/A</v>
      </c>
      <c r="BA21" s="77" t="e">
        <f>HLOOKUP(Z$4,'2020 Payroll'!$8:$65,(3+$A22),FALSE)</f>
        <v>#N/A</v>
      </c>
      <c r="BB21" s="77" t="e">
        <f>HLOOKUP(AA$4,'2020 Payroll'!$8:$65,(3+$A22),FALSE)</f>
        <v>#N/A</v>
      </c>
      <c r="BC21" s="77" t="e">
        <f>HLOOKUP(AB$4,'2020 Payroll'!$8:$65,(3+$A22),FALSE)</f>
        <v>#N/A</v>
      </c>
      <c r="BD21" s="77" t="e">
        <f>HLOOKUP(AC$4,'2020 Payroll'!$8:$65,(3+$A22),FALSE)</f>
        <v>#N/A</v>
      </c>
      <c r="BE21" s="77" t="e">
        <f>HLOOKUP(AD$4,'2020 Payroll'!$8:$65,(3+$A22),FALSE)</f>
        <v>#N/A</v>
      </c>
      <c r="BF21" s="77" t="e">
        <f>HLOOKUP(AE$4,'2020 Payroll'!$8:$65,(3+$A22),FALSE)</f>
        <v>#N/A</v>
      </c>
    </row>
    <row r="22" spans="1:58" x14ac:dyDescent="0.25">
      <c r="A22">
        <f t="shared" si="29"/>
        <v>16</v>
      </c>
      <c r="B22" s="74" t="str">
        <f>IF('2020 Payroll'!B27&lt;&gt;0,'2020 Payroll'!B27,"")</f>
        <v/>
      </c>
      <c r="C22" s="91" t="e">
        <f>MIN(Formulas!$A$4,SUMPRODUCT(($H$1:$AE$1&lt;=Input!$A$10)*H22:AE22))</f>
        <v>#N/A</v>
      </c>
      <c r="D22" s="91">
        <f>IF(COUNTIFS(AI22:BF22,"&gt;0",$AI$1:$BF$1,"&lt;="&amp;Input!$A$10)=0,0,ROUND(SUMPRODUCT(($AI$1:$BF$1&lt;=Input!$A$10)*AI22:BF22)/COUNTIFS(AI22:BF22,"&gt;0",$AI$1:$BF$1,"&lt;="&amp;Input!$A$10),1))</f>
        <v>0</v>
      </c>
      <c r="E22" s="91" t="e">
        <f>MIN(Formulas!$A$5,(H22+I22+J22+K22+L22+M22+N22+O22+P22+Q22+R22+S22+T22+U22+V22+W22+X22+Y22+Z22+AA22+AB22+AC22+AD22+AE22))</f>
        <v>#N/A</v>
      </c>
      <c r="F22" s="91">
        <f t="shared" si="27"/>
        <v>0</v>
      </c>
      <c r="H22" s="77" t="e">
        <f>HLOOKUP(H$4,'2020 Payroll'!$9:$65,(3+$A22),FALSE)</f>
        <v>#N/A</v>
      </c>
      <c r="I22" s="77" t="e">
        <f>HLOOKUP(I$4,'2020 Payroll'!$9:$65,(3+$A22),FALSE)</f>
        <v>#N/A</v>
      </c>
      <c r="J22" s="77" t="e">
        <f>HLOOKUP(J$4,'2020 Payroll'!$9:$65,(3+$A22),FALSE)</f>
        <v>#N/A</v>
      </c>
      <c r="K22" s="77" t="e">
        <f>HLOOKUP(K$4,'2020 Payroll'!$9:$65,(3+$A22),FALSE)</f>
        <v>#N/A</v>
      </c>
      <c r="L22" s="77" t="e">
        <f>HLOOKUP(L$4,'2020 Payroll'!$9:$65,(3+$A22),FALSE)</f>
        <v>#N/A</v>
      </c>
      <c r="M22" s="77" t="e">
        <f>HLOOKUP(M$4,'2020 Payroll'!$9:$65,(3+$A22),FALSE)</f>
        <v>#N/A</v>
      </c>
      <c r="N22" s="77" t="e">
        <f>HLOOKUP(N$4,'2020 Payroll'!$9:$65,(3+$A22),FALSE)</f>
        <v>#N/A</v>
      </c>
      <c r="O22" s="77" t="e">
        <f>HLOOKUP(O$4,'2020 Payroll'!$9:$65,(3+$A22),FALSE)</f>
        <v>#N/A</v>
      </c>
      <c r="P22" s="77" t="e">
        <f>HLOOKUP(P$4,'2020 Payroll'!$9:$65,(3+$A22),FALSE)</f>
        <v>#N/A</v>
      </c>
      <c r="Q22" s="77" t="e">
        <f>HLOOKUP(Q$4,'2020 Payroll'!$9:$65,(3+$A22),FALSE)</f>
        <v>#N/A</v>
      </c>
      <c r="R22" s="77" t="e">
        <f>HLOOKUP(R$4,'2020 Payroll'!$9:$65,(3+$A22),FALSE)</f>
        <v>#N/A</v>
      </c>
      <c r="S22" s="77" t="e">
        <f>HLOOKUP(S$4,'2020 Payroll'!$9:$65,(3+$A22),FALSE)</f>
        <v>#N/A</v>
      </c>
      <c r="T22" s="77" t="e">
        <f>HLOOKUP(T$4,'2020 Payroll'!$9:$65,(3+$A22),FALSE)</f>
        <v>#N/A</v>
      </c>
      <c r="U22" s="77" t="e">
        <f>HLOOKUP(U$4,'2020 Payroll'!$9:$65,(3+$A22),FALSE)</f>
        <v>#N/A</v>
      </c>
      <c r="V22" s="77" t="e">
        <f>HLOOKUP(V$4,'2020 Payroll'!$9:$65,(3+$A22),FALSE)</f>
        <v>#N/A</v>
      </c>
      <c r="W22" s="77" t="e">
        <f>HLOOKUP(W$4,'2020 Payroll'!$9:$65,(3+$A22),FALSE)</f>
        <v>#N/A</v>
      </c>
      <c r="X22" s="77" t="e">
        <f>HLOOKUP(X$4,'2020 Payroll'!$9:$65,(3+$A22),FALSE)</f>
        <v>#N/A</v>
      </c>
      <c r="Y22" s="77" t="e">
        <f>HLOOKUP(Y$4,'2020 Payroll'!$9:$65,(3+$A22),FALSE)</f>
        <v>#N/A</v>
      </c>
      <c r="Z22" s="77" t="e">
        <f>HLOOKUP(Z$4,'2020 Payroll'!$9:$65,(3+$A22),FALSE)</f>
        <v>#N/A</v>
      </c>
      <c r="AA22" s="77" t="e">
        <f>HLOOKUP(AA$4,'2020 Payroll'!$9:$65,(3+$A22),FALSE)</f>
        <v>#N/A</v>
      </c>
      <c r="AB22" s="77" t="e">
        <f>HLOOKUP(AB$4,'2020 Payroll'!$9:$65,(3+$A22),FALSE)</f>
        <v>#N/A</v>
      </c>
      <c r="AC22" s="77" t="e">
        <f>HLOOKUP(AC$4,'2020 Payroll'!$9:$65,(3+$A22),FALSE)</f>
        <v>#N/A</v>
      </c>
      <c r="AD22" s="77" t="e">
        <f>HLOOKUP(AD$4,'2020 Payroll'!$9:$65,(3+$A22),FALSE)</f>
        <v>#N/A</v>
      </c>
      <c r="AE22" s="77" t="e">
        <f>HLOOKUP(AE$4,'2020 Payroll'!$9:$65,(3+$A22),FALSE)</f>
        <v>#N/A</v>
      </c>
      <c r="AG22" s="91" t="e">
        <f t="shared" si="28"/>
        <v>#N/A</v>
      </c>
      <c r="AI22" s="77" t="e">
        <f>HLOOKUP(H$4,'2020 Payroll'!$8:$65,(3+$A23),FALSE)</f>
        <v>#N/A</v>
      </c>
      <c r="AJ22" s="77" t="e">
        <f>HLOOKUP(I$4,'2020 Payroll'!$8:$65,(3+$A23),FALSE)</f>
        <v>#N/A</v>
      </c>
      <c r="AK22" s="77" t="e">
        <f>HLOOKUP(J$4,'2020 Payroll'!$8:$65,(3+$A23),FALSE)</f>
        <v>#N/A</v>
      </c>
      <c r="AL22" s="77" t="e">
        <f>HLOOKUP(K$4,'2020 Payroll'!$8:$65,(3+$A23),FALSE)</f>
        <v>#N/A</v>
      </c>
      <c r="AM22" s="77" t="e">
        <f>HLOOKUP(L$4,'2020 Payroll'!$8:$65,(3+$A23),FALSE)</f>
        <v>#N/A</v>
      </c>
      <c r="AN22" s="77" t="e">
        <f>HLOOKUP(M$4,'2020 Payroll'!$8:$65,(3+$A23),FALSE)</f>
        <v>#N/A</v>
      </c>
      <c r="AO22" s="77" t="e">
        <f>HLOOKUP(N$4,'2020 Payroll'!$8:$65,(3+$A23),FALSE)</f>
        <v>#N/A</v>
      </c>
      <c r="AP22" s="77" t="e">
        <f>HLOOKUP(O$4,'2020 Payroll'!$8:$65,(3+$A23),FALSE)</f>
        <v>#N/A</v>
      </c>
      <c r="AQ22" s="77" t="e">
        <f>HLOOKUP(P$4,'2020 Payroll'!$8:$65,(3+$A23),FALSE)</f>
        <v>#N/A</v>
      </c>
      <c r="AR22" s="77" t="e">
        <f>HLOOKUP(Q$4,'2020 Payroll'!$8:$65,(3+$A23),FALSE)</f>
        <v>#N/A</v>
      </c>
      <c r="AS22" s="77" t="e">
        <f>HLOOKUP(R$4,'2020 Payroll'!$8:$65,(3+$A23),FALSE)</f>
        <v>#N/A</v>
      </c>
      <c r="AT22" s="77" t="e">
        <f>HLOOKUP(S$4,'2020 Payroll'!$8:$65,(3+$A23),FALSE)</f>
        <v>#N/A</v>
      </c>
      <c r="AU22" s="77" t="e">
        <f>HLOOKUP(T$4,'2020 Payroll'!$8:$65,(3+$A23),FALSE)</f>
        <v>#N/A</v>
      </c>
      <c r="AV22" s="77" t="e">
        <f>HLOOKUP(U$4,'2020 Payroll'!$8:$65,(3+$A23),FALSE)</f>
        <v>#N/A</v>
      </c>
      <c r="AW22" s="77" t="e">
        <f>HLOOKUP(V$4,'2020 Payroll'!$8:$65,(3+$A23),FALSE)</f>
        <v>#N/A</v>
      </c>
      <c r="AX22" s="77" t="e">
        <f>HLOOKUP(W$4,'2020 Payroll'!$8:$65,(3+$A23),FALSE)</f>
        <v>#N/A</v>
      </c>
      <c r="AY22" s="77" t="e">
        <f>HLOOKUP(X$4,'2020 Payroll'!$8:$65,(3+$A23),FALSE)</f>
        <v>#N/A</v>
      </c>
      <c r="AZ22" s="77" t="e">
        <f>HLOOKUP(Y$4,'2020 Payroll'!$8:$65,(3+$A23),FALSE)</f>
        <v>#N/A</v>
      </c>
      <c r="BA22" s="77" t="e">
        <f>HLOOKUP(Z$4,'2020 Payroll'!$8:$65,(3+$A23),FALSE)</f>
        <v>#N/A</v>
      </c>
      <c r="BB22" s="77" t="e">
        <f>HLOOKUP(AA$4,'2020 Payroll'!$8:$65,(3+$A23),FALSE)</f>
        <v>#N/A</v>
      </c>
      <c r="BC22" s="77" t="e">
        <f>HLOOKUP(AB$4,'2020 Payroll'!$8:$65,(3+$A23),FALSE)</f>
        <v>#N/A</v>
      </c>
      <c r="BD22" s="77" t="e">
        <f>HLOOKUP(AC$4,'2020 Payroll'!$8:$65,(3+$A23),FALSE)</f>
        <v>#N/A</v>
      </c>
      <c r="BE22" s="77" t="e">
        <f>HLOOKUP(AD$4,'2020 Payroll'!$8:$65,(3+$A23),FALSE)</f>
        <v>#N/A</v>
      </c>
      <c r="BF22" s="77" t="e">
        <f>HLOOKUP(AE$4,'2020 Payroll'!$8:$65,(3+$A23),FALSE)</f>
        <v>#N/A</v>
      </c>
    </row>
    <row r="23" spans="1:58" x14ac:dyDescent="0.25">
      <c r="A23">
        <f t="shared" si="29"/>
        <v>17</v>
      </c>
      <c r="B23" s="74" t="str">
        <f>IF('2020 Payroll'!B28&lt;&gt;0,'2020 Payroll'!B28,"")</f>
        <v/>
      </c>
      <c r="C23" s="91" t="e">
        <f>MIN(Formulas!$A$4,SUMPRODUCT(($H$1:$AE$1&lt;=Input!$A$10)*H23:AE23))</f>
        <v>#N/A</v>
      </c>
      <c r="D23" s="91">
        <f>IF(COUNTIFS(AI23:BF23,"&gt;0",$AI$1:$BF$1,"&lt;="&amp;Input!$A$10)=0,0,ROUND(SUMPRODUCT(($AI$1:$BF$1&lt;=Input!$A$10)*AI23:BF23)/COUNTIFS(AI23:BF23,"&gt;0",$AI$1:$BF$1,"&lt;="&amp;Input!$A$10),1))</f>
        <v>0</v>
      </c>
      <c r="E23" s="91" t="e">
        <f>MIN(Formulas!$A$5,(H23+I23+J23+K23+L23+M23+N23+O23+P23+Q23+R23+S23+T23+U23+V23+W23+X23+Y23+Z23+AA23+AB23+AC23+AD23+AE23))</f>
        <v>#N/A</v>
      </c>
      <c r="F23" s="91">
        <f t="shared" si="27"/>
        <v>0</v>
      </c>
      <c r="H23" s="77" t="e">
        <f>HLOOKUP(H$4,'2020 Payroll'!$9:$65,(3+$A23),FALSE)</f>
        <v>#N/A</v>
      </c>
      <c r="I23" s="77" t="e">
        <f>HLOOKUP(I$4,'2020 Payroll'!$9:$65,(3+$A23),FALSE)</f>
        <v>#N/A</v>
      </c>
      <c r="J23" s="77" t="e">
        <f>HLOOKUP(J$4,'2020 Payroll'!$9:$65,(3+$A23),FALSE)</f>
        <v>#N/A</v>
      </c>
      <c r="K23" s="77" t="e">
        <f>HLOOKUP(K$4,'2020 Payroll'!$9:$65,(3+$A23),FALSE)</f>
        <v>#N/A</v>
      </c>
      <c r="L23" s="77" t="e">
        <f>HLOOKUP(L$4,'2020 Payroll'!$9:$65,(3+$A23),FALSE)</f>
        <v>#N/A</v>
      </c>
      <c r="M23" s="77" t="e">
        <f>HLOOKUP(M$4,'2020 Payroll'!$9:$65,(3+$A23),FALSE)</f>
        <v>#N/A</v>
      </c>
      <c r="N23" s="77" t="e">
        <f>HLOOKUP(N$4,'2020 Payroll'!$9:$65,(3+$A23),FALSE)</f>
        <v>#N/A</v>
      </c>
      <c r="O23" s="77" t="e">
        <f>HLOOKUP(O$4,'2020 Payroll'!$9:$65,(3+$A23),FALSE)</f>
        <v>#N/A</v>
      </c>
      <c r="P23" s="77" t="e">
        <f>HLOOKUP(P$4,'2020 Payroll'!$9:$65,(3+$A23),FALSE)</f>
        <v>#N/A</v>
      </c>
      <c r="Q23" s="77" t="e">
        <f>HLOOKUP(Q$4,'2020 Payroll'!$9:$65,(3+$A23),FALSE)</f>
        <v>#N/A</v>
      </c>
      <c r="R23" s="77" t="e">
        <f>HLOOKUP(R$4,'2020 Payroll'!$9:$65,(3+$A23),FALSE)</f>
        <v>#N/A</v>
      </c>
      <c r="S23" s="77" t="e">
        <f>HLOOKUP(S$4,'2020 Payroll'!$9:$65,(3+$A23),FALSE)</f>
        <v>#N/A</v>
      </c>
      <c r="T23" s="77" t="e">
        <f>HLOOKUP(T$4,'2020 Payroll'!$9:$65,(3+$A23),FALSE)</f>
        <v>#N/A</v>
      </c>
      <c r="U23" s="77" t="e">
        <f>HLOOKUP(U$4,'2020 Payroll'!$9:$65,(3+$A23),FALSE)</f>
        <v>#N/A</v>
      </c>
      <c r="V23" s="77" t="e">
        <f>HLOOKUP(V$4,'2020 Payroll'!$9:$65,(3+$A23),FALSE)</f>
        <v>#N/A</v>
      </c>
      <c r="W23" s="77" t="e">
        <f>HLOOKUP(W$4,'2020 Payroll'!$9:$65,(3+$A23),FALSE)</f>
        <v>#N/A</v>
      </c>
      <c r="X23" s="77" t="e">
        <f>HLOOKUP(X$4,'2020 Payroll'!$9:$65,(3+$A23),FALSE)</f>
        <v>#N/A</v>
      </c>
      <c r="Y23" s="77" t="e">
        <f>HLOOKUP(Y$4,'2020 Payroll'!$9:$65,(3+$A23),FALSE)</f>
        <v>#N/A</v>
      </c>
      <c r="Z23" s="77" t="e">
        <f>HLOOKUP(Z$4,'2020 Payroll'!$9:$65,(3+$A23),FALSE)</f>
        <v>#N/A</v>
      </c>
      <c r="AA23" s="77" t="e">
        <f>HLOOKUP(AA$4,'2020 Payroll'!$9:$65,(3+$A23),FALSE)</f>
        <v>#N/A</v>
      </c>
      <c r="AB23" s="77" t="e">
        <f>HLOOKUP(AB$4,'2020 Payroll'!$9:$65,(3+$A23),FALSE)</f>
        <v>#N/A</v>
      </c>
      <c r="AC23" s="77" t="e">
        <f>HLOOKUP(AC$4,'2020 Payroll'!$9:$65,(3+$A23),FALSE)</f>
        <v>#N/A</v>
      </c>
      <c r="AD23" s="77" t="e">
        <f>HLOOKUP(AD$4,'2020 Payroll'!$9:$65,(3+$A23),FALSE)</f>
        <v>#N/A</v>
      </c>
      <c r="AE23" s="77" t="e">
        <f>HLOOKUP(AE$4,'2020 Payroll'!$9:$65,(3+$A23),FALSE)</f>
        <v>#N/A</v>
      </c>
      <c r="AG23" s="91" t="e">
        <f t="shared" si="28"/>
        <v>#N/A</v>
      </c>
      <c r="AI23" s="77" t="e">
        <f>HLOOKUP(H$4,'2020 Payroll'!$8:$65,(3+$A24),FALSE)</f>
        <v>#N/A</v>
      </c>
      <c r="AJ23" s="77" t="e">
        <f>HLOOKUP(I$4,'2020 Payroll'!$8:$65,(3+$A24),FALSE)</f>
        <v>#N/A</v>
      </c>
      <c r="AK23" s="77" t="e">
        <f>HLOOKUP(J$4,'2020 Payroll'!$8:$65,(3+$A24),FALSE)</f>
        <v>#N/A</v>
      </c>
      <c r="AL23" s="77" t="e">
        <f>HLOOKUP(K$4,'2020 Payroll'!$8:$65,(3+$A24),FALSE)</f>
        <v>#N/A</v>
      </c>
      <c r="AM23" s="77" t="e">
        <f>HLOOKUP(L$4,'2020 Payroll'!$8:$65,(3+$A24),FALSE)</f>
        <v>#N/A</v>
      </c>
      <c r="AN23" s="77" t="e">
        <f>HLOOKUP(M$4,'2020 Payroll'!$8:$65,(3+$A24),FALSE)</f>
        <v>#N/A</v>
      </c>
      <c r="AO23" s="77" t="e">
        <f>HLOOKUP(N$4,'2020 Payroll'!$8:$65,(3+$A24),FALSE)</f>
        <v>#N/A</v>
      </c>
      <c r="AP23" s="77" t="e">
        <f>HLOOKUP(O$4,'2020 Payroll'!$8:$65,(3+$A24),FALSE)</f>
        <v>#N/A</v>
      </c>
      <c r="AQ23" s="77" t="e">
        <f>HLOOKUP(P$4,'2020 Payroll'!$8:$65,(3+$A24),FALSE)</f>
        <v>#N/A</v>
      </c>
      <c r="AR23" s="77" t="e">
        <f>HLOOKUP(Q$4,'2020 Payroll'!$8:$65,(3+$A24),FALSE)</f>
        <v>#N/A</v>
      </c>
      <c r="AS23" s="77" t="e">
        <f>HLOOKUP(R$4,'2020 Payroll'!$8:$65,(3+$A24),FALSE)</f>
        <v>#N/A</v>
      </c>
      <c r="AT23" s="77" t="e">
        <f>HLOOKUP(S$4,'2020 Payroll'!$8:$65,(3+$A24),FALSE)</f>
        <v>#N/A</v>
      </c>
      <c r="AU23" s="77" t="e">
        <f>HLOOKUP(T$4,'2020 Payroll'!$8:$65,(3+$A24),FALSE)</f>
        <v>#N/A</v>
      </c>
      <c r="AV23" s="77" t="e">
        <f>HLOOKUP(U$4,'2020 Payroll'!$8:$65,(3+$A24),FALSE)</f>
        <v>#N/A</v>
      </c>
      <c r="AW23" s="77" t="e">
        <f>HLOOKUP(V$4,'2020 Payroll'!$8:$65,(3+$A24),FALSE)</f>
        <v>#N/A</v>
      </c>
      <c r="AX23" s="77" t="e">
        <f>HLOOKUP(W$4,'2020 Payroll'!$8:$65,(3+$A24),FALSE)</f>
        <v>#N/A</v>
      </c>
      <c r="AY23" s="77" t="e">
        <f>HLOOKUP(X$4,'2020 Payroll'!$8:$65,(3+$A24),FALSE)</f>
        <v>#N/A</v>
      </c>
      <c r="AZ23" s="77" t="e">
        <f>HLOOKUP(Y$4,'2020 Payroll'!$8:$65,(3+$A24),FALSE)</f>
        <v>#N/A</v>
      </c>
      <c r="BA23" s="77" t="e">
        <f>HLOOKUP(Z$4,'2020 Payroll'!$8:$65,(3+$A24),FALSE)</f>
        <v>#N/A</v>
      </c>
      <c r="BB23" s="77" t="e">
        <f>HLOOKUP(AA$4,'2020 Payroll'!$8:$65,(3+$A24),FALSE)</f>
        <v>#N/A</v>
      </c>
      <c r="BC23" s="77" t="e">
        <f>HLOOKUP(AB$4,'2020 Payroll'!$8:$65,(3+$A24),FALSE)</f>
        <v>#N/A</v>
      </c>
      <c r="BD23" s="77" t="e">
        <f>HLOOKUP(AC$4,'2020 Payroll'!$8:$65,(3+$A24),FALSE)</f>
        <v>#N/A</v>
      </c>
      <c r="BE23" s="77" t="e">
        <f>HLOOKUP(AD$4,'2020 Payroll'!$8:$65,(3+$A24),FALSE)</f>
        <v>#N/A</v>
      </c>
      <c r="BF23" s="77" t="e">
        <f>HLOOKUP(AE$4,'2020 Payroll'!$8:$65,(3+$A24),FALSE)</f>
        <v>#N/A</v>
      </c>
    </row>
    <row r="24" spans="1:58" x14ac:dyDescent="0.25">
      <c r="A24">
        <f t="shared" si="29"/>
        <v>18</v>
      </c>
      <c r="B24" s="74" t="str">
        <f>IF('2020 Payroll'!B29&lt;&gt;0,'2020 Payroll'!B29,"")</f>
        <v/>
      </c>
      <c r="C24" s="91" t="e">
        <f>MIN(Formulas!$A$4,SUMPRODUCT(($H$1:$AE$1&lt;=Input!$A$10)*H24:AE24))</f>
        <v>#N/A</v>
      </c>
      <c r="D24" s="91">
        <f>IF(COUNTIFS(AI24:BF24,"&gt;0",$AI$1:$BF$1,"&lt;="&amp;Input!$A$10)=0,0,ROUND(SUMPRODUCT(($AI$1:$BF$1&lt;=Input!$A$10)*AI24:BF24)/COUNTIFS(AI24:BF24,"&gt;0",$AI$1:$BF$1,"&lt;="&amp;Input!$A$10),1))</f>
        <v>0</v>
      </c>
      <c r="E24" s="91" t="e">
        <f>MIN(Formulas!$A$5,(H24+I24+J24+K24+L24+M24+N24+O24+P24+Q24+R24+S24+T24+U24+V24+W24+X24+Y24+Z24+AA24+AB24+AC24+AD24+AE24))</f>
        <v>#N/A</v>
      </c>
      <c r="F24" s="91">
        <f t="shared" si="27"/>
        <v>0</v>
      </c>
      <c r="H24" s="77" t="e">
        <f>HLOOKUP(H$4,'2020 Payroll'!$9:$65,(3+$A24),FALSE)</f>
        <v>#N/A</v>
      </c>
      <c r="I24" s="77" t="e">
        <f>HLOOKUP(I$4,'2020 Payroll'!$9:$65,(3+$A24),FALSE)</f>
        <v>#N/A</v>
      </c>
      <c r="J24" s="77" t="e">
        <f>HLOOKUP(J$4,'2020 Payroll'!$9:$65,(3+$A24),FALSE)</f>
        <v>#N/A</v>
      </c>
      <c r="K24" s="77" t="e">
        <f>HLOOKUP(K$4,'2020 Payroll'!$9:$65,(3+$A24),FALSE)</f>
        <v>#N/A</v>
      </c>
      <c r="L24" s="77" t="e">
        <f>HLOOKUP(L$4,'2020 Payroll'!$9:$65,(3+$A24),FALSE)</f>
        <v>#N/A</v>
      </c>
      <c r="M24" s="77" t="e">
        <f>HLOOKUP(M$4,'2020 Payroll'!$9:$65,(3+$A24),FALSE)</f>
        <v>#N/A</v>
      </c>
      <c r="N24" s="77" t="e">
        <f>HLOOKUP(N$4,'2020 Payroll'!$9:$65,(3+$A24),FALSE)</f>
        <v>#N/A</v>
      </c>
      <c r="O24" s="77" t="e">
        <f>HLOOKUP(O$4,'2020 Payroll'!$9:$65,(3+$A24),FALSE)</f>
        <v>#N/A</v>
      </c>
      <c r="P24" s="77" t="e">
        <f>HLOOKUP(P$4,'2020 Payroll'!$9:$65,(3+$A24),FALSE)</f>
        <v>#N/A</v>
      </c>
      <c r="Q24" s="77" t="e">
        <f>HLOOKUP(Q$4,'2020 Payroll'!$9:$65,(3+$A24),FALSE)</f>
        <v>#N/A</v>
      </c>
      <c r="R24" s="77" t="e">
        <f>HLOOKUP(R$4,'2020 Payroll'!$9:$65,(3+$A24),FALSE)</f>
        <v>#N/A</v>
      </c>
      <c r="S24" s="77" t="e">
        <f>HLOOKUP(S$4,'2020 Payroll'!$9:$65,(3+$A24),FALSE)</f>
        <v>#N/A</v>
      </c>
      <c r="T24" s="77" t="e">
        <f>HLOOKUP(T$4,'2020 Payroll'!$9:$65,(3+$A24),FALSE)</f>
        <v>#N/A</v>
      </c>
      <c r="U24" s="77" t="e">
        <f>HLOOKUP(U$4,'2020 Payroll'!$9:$65,(3+$A24),FALSE)</f>
        <v>#N/A</v>
      </c>
      <c r="V24" s="77" t="e">
        <f>HLOOKUP(V$4,'2020 Payroll'!$9:$65,(3+$A24),FALSE)</f>
        <v>#N/A</v>
      </c>
      <c r="W24" s="77" t="e">
        <f>HLOOKUP(W$4,'2020 Payroll'!$9:$65,(3+$A24),FALSE)</f>
        <v>#N/A</v>
      </c>
      <c r="X24" s="77" t="e">
        <f>HLOOKUP(X$4,'2020 Payroll'!$9:$65,(3+$A24),FALSE)</f>
        <v>#N/A</v>
      </c>
      <c r="Y24" s="77" t="e">
        <f>HLOOKUP(Y$4,'2020 Payroll'!$9:$65,(3+$A24),FALSE)</f>
        <v>#N/A</v>
      </c>
      <c r="Z24" s="77" t="e">
        <f>HLOOKUP(Z$4,'2020 Payroll'!$9:$65,(3+$A24),FALSE)</f>
        <v>#N/A</v>
      </c>
      <c r="AA24" s="77" t="e">
        <f>HLOOKUP(AA$4,'2020 Payroll'!$9:$65,(3+$A24),FALSE)</f>
        <v>#N/A</v>
      </c>
      <c r="AB24" s="77" t="e">
        <f>HLOOKUP(AB$4,'2020 Payroll'!$9:$65,(3+$A24),FALSE)</f>
        <v>#N/A</v>
      </c>
      <c r="AC24" s="77" t="e">
        <f>HLOOKUP(AC$4,'2020 Payroll'!$9:$65,(3+$A24),FALSE)</f>
        <v>#N/A</v>
      </c>
      <c r="AD24" s="77" t="e">
        <f>HLOOKUP(AD$4,'2020 Payroll'!$9:$65,(3+$A24),FALSE)</f>
        <v>#N/A</v>
      </c>
      <c r="AE24" s="77" t="e">
        <f>HLOOKUP(AE$4,'2020 Payroll'!$9:$65,(3+$A24),FALSE)</f>
        <v>#N/A</v>
      </c>
      <c r="AG24" s="91" t="e">
        <f t="shared" si="28"/>
        <v>#N/A</v>
      </c>
      <c r="AI24" s="77" t="e">
        <f>HLOOKUP(H$4,'2020 Payroll'!$8:$65,(3+$A25),FALSE)</f>
        <v>#N/A</v>
      </c>
      <c r="AJ24" s="77" t="e">
        <f>HLOOKUP(I$4,'2020 Payroll'!$8:$65,(3+$A25),FALSE)</f>
        <v>#N/A</v>
      </c>
      <c r="AK24" s="77" t="e">
        <f>HLOOKUP(J$4,'2020 Payroll'!$8:$65,(3+$A25),FALSE)</f>
        <v>#N/A</v>
      </c>
      <c r="AL24" s="77" t="e">
        <f>HLOOKUP(K$4,'2020 Payroll'!$8:$65,(3+$A25),FALSE)</f>
        <v>#N/A</v>
      </c>
      <c r="AM24" s="77" t="e">
        <f>HLOOKUP(L$4,'2020 Payroll'!$8:$65,(3+$A25),FALSE)</f>
        <v>#N/A</v>
      </c>
      <c r="AN24" s="77" t="e">
        <f>HLOOKUP(M$4,'2020 Payroll'!$8:$65,(3+$A25),FALSE)</f>
        <v>#N/A</v>
      </c>
      <c r="AO24" s="77" t="e">
        <f>HLOOKUP(N$4,'2020 Payroll'!$8:$65,(3+$A25),FALSE)</f>
        <v>#N/A</v>
      </c>
      <c r="AP24" s="77" t="e">
        <f>HLOOKUP(O$4,'2020 Payroll'!$8:$65,(3+$A25),FALSE)</f>
        <v>#N/A</v>
      </c>
      <c r="AQ24" s="77" t="e">
        <f>HLOOKUP(P$4,'2020 Payroll'!$8:$65,(3+$A25),FALSE)</f>
        <v>#N/A</v>
      </c>
      <c r="AR24" s="77" t="e">
        <f>HLOOKUP(Q$4,'2020 Payroll'!$8:$65,(3+$A25),FALSE)</f>
        <v>#N/A</v>
      </c>
      <c r="AS24" s="77" t="e">
        <f>HLOOKUP(R$4,'2020 Payroll'!$8:$65,(3+$A25),FALSE)</f>
        <v>#N/A</v>
      </c>
      <c r="AT24" s="77" t="e">
        <f>HLOOKUP(S$4,'2020 Payroll'!$8:$65,(3+$A25),FALSE)</f>
        <v>#N/A</v>
      </c>
      <c r="AU24" s="77" t="e">
        <f>HLOOKUP(T$4,'2020 Payroll'!$8:$65,(3+$A25),FALSE)</f>
        <v>#N/A</v>
      </c>
      <c r="AV24" s="77" t="e">
        <f>HLOOKUP(U$4,'2020 Payroll'!$8:$65,(3+$A25),FALSE)</f>
        <v>#N/A</v>
      </c>
      <c r="AW24" s="77" t="e">
        <f>HLOOKUP(V$4,'2020 Payroll'!$8:$65,(3+$A25),FALSE)</f>
        <v>#N/A</v>
      </c>
      <c r="AX24" s="77" t="e">
        <f>HLOOKUP(W$4,'2020 Payroll'!$8:$65,(3+$A25),FALSE)</f>
        <v>#N/A</v>
      </c>
      <c r="AY24" s="77" t="e">
        <f>HLOOKUP(X$4,'2020 Payroll'!$8:$65,(3+$A25),FALSE)</f>
        <v>#N/A</v>
      </c>
      <c r="AZ24" s="77" t="e">
        <f>HLOOKUP(Y$4,'2020 Payroll'!$8:$65,(3+$A25),FALSE)</f>
        <v>#N/A</v>
      </c>
      <c r="BA24" s="77" t="e">
        <f>HLOOKUP(Z$4,'2020 Payroll'!$8:$65,(3+$A25),FALSE)</f>
        <v>#N/A</v>
      </c>
      <c r="BB24" s="77" t="e">
        <f>HLOOKUP(AA$4,'2020 Payroll'!$8:$65,(3+$A25),FALSE)</f>
        <v>#N/A</v>
      </c>
      <c r="BC24" s="77" t="e">
        <f>HLOOKUP(AB$4,'2020 Payroll'!$8:$65,(3+$A25),FALSE)</f>
        <v>#N/A</v>
      </c>
      <c r="BD24" s="77" t="e">
        <f>HLOOKUP(AC$4,'2020 Payroll'!$8:$65,(3+$A25),FALSE)</f>
        <v>#N/A</v>
      </c>
      <c r="BE24" s="77" t="e">
        <f>HLOOKUP(AD$4,'2020 Payroll'!$8:$65,(3+$A25),FALSE)</f>
        <v>#N/A</v>
      </c>
      <c r="BF24" s="77" t="e">
        <f>HLOOKUP(AE$4,'2020 Payroll'!$8:$65,(3+$A25),FALSE)</f>
        <v>#N/A</v>
      </c>
    </row>
    <row r="25" spans="1:58" x14ac:dyDescent="0.25">
      <c r="A25">
        <f t="shared" si="29"/>
        <v>19</v>
      </c>
      <c r="B25" s="74" t="str">
        <f>IF('2020 Payroll'!B30&lt;&gt;0,'2020 Payroll'!B30,"")</f>
        <v/>
      </c>
      <c r="C25" s="91" t="e">
        <f>MIN(Formulas!$A$4,SUMPRODUCT(($H$1:$AE$1&lt;=Input!$A$10)*H25:AE25))</f>
        <v>#N/A</v>
      </c>
      <c r="D25" s="91">
        <f>IF(COUNTIFS(AI25:BF25,"&gt;0",$AI$1:$BF$1,"&lt;="&amp;Input!$A$10)=0,0,ROUND(SUMPRODUCT(($AI$1:$BF$1&lt;=Input!$A$10)*AI25:BF25)/COUNTIFS(AI25:BF25,"&gt;0",$AI$1:$BF$1,"&lt;="&amp;Input!$A$10),1))</f>
        <v>0</v>
      </c>
      <c r="E25" s="91" t="e">
        <f>MIN(Formulas!$A$5,(H25+I25+J25+K25+L25+M25+N25+O25+P25+Q25+R25+S25+T25+U25+V25+W25+X25+Y25+Z25+AA25+AB25+AC25+AD25+AE25))</f>
        <v>#N/A</v>
      </c>
      <c r="F25" s="91">
        <f t="shared" si="27"/>
        <v>0</v>
      </c>
      <c r="H25" s="77" t="e">
        <f>HLOOKUP(H$4,'2020 Payroll'!$9:$65,(3+$A25),FALSE)</f>
        <v>#N/A</v>
      </c>
      <c r="I25" s="77" t="e">
        <f>HLOOKUP(I$4,'2020 Payroll'!$9:$65,(3+$A25),FALSE)</f>
        <v>#N/A</v>
      </c>
      <c r="J25" s="77" t="e">
        <f>HLOOKUP(J$4,'2020 Payroll'!$9:$65,(3+$A25),FALSE)</f>
        <v>#N/A</v>
      </c>
      <c r="K25" s="77" t="e">
        <f>HLOOKUP(K$4,'2020 Payroll'!$9:$65,(3+$A25),FALSE)</f>
        <v>#N/A</v>
      </c>
      <c r="L25" s="77" t="e">
        <f>HLOOKUP(L$4,'2020 Payroll'!$9:$65,(3+$A25),FALSE)</f>
        <v>#N/A</v>
      </c>
      <c r="M25" s="77" t="e">
        <f>HLOOKUP(M$4,'2020 Payroll'!$9:$65,(3+$A25),FALSE)</f>
        <v>#N/A</v>
      </c>
      <c r="N25" s="77" t="e">
        <f>HLOOKUP(N$4,'2020 Payroll'!$9:$65,(3+$A25),FALSE)</f>
        <v>#N/A</v>
      </c>
      <c r="O25" s="77" t="e">
        <f>HLOOKUP(O$4,'2020 Payroll'!$9:$65,(3+$A25),FALSE)</f>
        <v>#N/A</v>
      </c>
      <c r="P25" s="77" t="e">
        <f>HLOOKUP(P$4,'2020 Payroll'!$9:$65,(3+$A25),FALSE)</f>
        <v>#N/A</v>
      </c>
      <c r="Q25" s="77" t="e">
        <f>HLOOKUP(Q$4,'2020 Payroll'!$9:$65,(3+$A25),FALSE)</f>
        <v>#N/A</v>
      </c>
      <c r="R25" s="77" t="e">
        <f>HLOOKUP(R$4,'2020 Payroll'!$9:$65,(3+$A25),FALSE)</f>
        <v>#N/A</v>
      </c>
      <c r="S25" s="77" t="e">
        <f>HLOOKUP(S$4,'2020 Payroll'!$9:$65,(3+$A25),FALSE)</f>
        <v>#N/A</v>
      </c>
      <c r="T25" s="77" t="e">
        <f>HLOOKUP(T$4,'2020 Payroll'!$9:$65,(3+$A25),FALSE)</f>
        <v>#N/A</v>
      </c>
      <c r="U25" s="77" t="e">
        <f>HLOOKUP(U$4,'2020 Payroll'!$9:$65,(3+$A25),FALSE)</f>
        <v>#N/A</v>
      </c>
      <c r="V25" s="77" t="e">
        <f>HLOOKUP(V$4,'2020 Payroll'!$9:$65,(3+$A25),FALSE)</f>
        <v>#N/A</v>
      </c>
      <c r="W25" s="77" t="e">
        <f>HLOOKUP(W$4,'2020 Payroll'!$9:$65,(3+$A25),FALSE)</f>
        <v>#N/A</v>
      </c>
      <c r="X25" s="77" t="e">
        <f>HLOOKUP(X$4,'2020 Payroll'!$9:$65,(3+$A25),FALSE)</f>
        <v>#N/A</v>
      </c>
      <c r="Y25" s="77" t="e">
        <f>HLOOKUP(Y$4,'2020 Payroll'!$9:$65,(3+$A25),FALSE)</f>
        <v>#N/A</v>
      </c>
      <c r="Z25" s="77" t="e">
        <f>HLOOKUP(Z$4,'2020 Payroll'!$9:$65,(3+$A25),FALSE)</f>
        <v>#N/A</v>
      </c>
      <c r="AA25" s="77" t="e">
        <f>HLOOKUP(AA$4,'2020 Payroll'!$9:$65,(3+$A25),FALSE)</f>
        <v>#N/A</v>
      </c>
      <c r="AB25" s="77" t="e">
        <f>HLOOKUP(AB$4,'2020 Payroll'!$9:$65,(3+$A25),FALSE)</f>
        <v>#N/A</v>
      </c>
      <c r="AC25" s="77" t="e">
        <f>HLOOKUP(AC$4,'2020 Payroll'!$9:$65,(3+$A25),FALSE)</f>
        <v>#N/A</v>
      </c>
      <c r="AD25" s="77" t="e">
        <f>HLOOKUP(AD$4,'2020 Payroll'!$9:$65,(3+$A25),FALSE)</f>
        <v>#N/A</v>
      </c>
      <c r="AE25" s="77" t="e">
        <f>HLOOKUP(AE$4,'2020 Payroll'!$9:$65,(3+$A25),FALSE)</f>
        <v>#N/A</v>
      </c>
      <c r="AG25" s="91" t="e">
        <f t="shared" si="28"/>
        <v>#N/A</v>
      </c>
      <c r="AI25" s="77" t="e">
        <f>HLOOKUP(H$4,'2020 Payroll'!$8:$65,(3+$A26),FALSE)</f>
        <v>#N/A</v>
      </c>
      <c r="AJ25" s="77" t="e">
        <f>HLOOKUP(I$4,'2020 Payroll'!$8:$65,(3+$A26),FALSE)</f>
        <v>#N/A</v>
      </c>
      <c r="AK25" s="77" t="e">
        <f>HLOOKUP(J$4,'2020 Payroll'!$8:$65,(3+$A26),FALSE)</f>
        <v>#N/A</v>
      </c>
      <c r="AL25" s="77" t="e">
        <f>HLOOKUP(K$4,'2020 Payroll'!$8:$65,(3+$A26),FALSE)</f>
        <v>#N/A</v>
      </c>
      <c r="AM25" s="77" t="e">
        <f>HLOOKUP(L$4,'2020 Payroll'!$8:$65,(3+$A26),FALSE)</f>
        <v>#N/A</v>
      </c>
      <c r="AN25" s="77" t="e">
        <f>HLOOKUP(M$4,'2020 Payroll'!$8:$65,(3+$A26),FALSE)</f>
        <v>#N/A</v>
      </c>
      <c r="AO25" s="77" t="e">
        <f>HLOOKUP(N$4,'2020 Payroll'!$8:$65,(3+$A26),FALSE)</f>
        <v>#N/A</v>
      </c>
      <c r="AP25" s="77" t="e">
        <f>HLOOKUP(O$4,'2020 Payroll'!$8:$65,(3+$A26),FALSE)</f>
        <v>#N/A</v>
      </c>
      <c r="AQ25" s="77" t="e">
        <f>HLOOKUP(P$4,'2020 Payroll'!$8:$65,(3+$A26),FALSE)</f>
        <v>#N/A</v>
      </c>
      <c r="AR25" s="77" t="e">
        <f>HLOOKUP(Q$4,'2020 Payroll'!$8:$65,(3+$A26),FALSE)</f>
        <v>#N/A</v>
      </c>
      <c r="AS25" s="77" t="e">
        <f>HLOOKUP(R$4,'2020 Payroll'!$8:$65,(3+$A26),FALSE)</f>
        <v>#N/A</v>
      </c>
      <c r="AT25" s="77" t="e">
        <f>HLOOKUP(S$4,'2020 Payroll'!$8:$65,(3+$A26),FALSE)</f>
        <v>#N/A</v>
      </c>
      <c r="AU25" s="77" t="e">
        <f>HLOOKUP(T$4,'2020 Payroll'!$8:$65,(3+$A26),FALSE)</f>
        <v>#N/A</v>
      </c>
      <c r="AV25" s="77" t="e">
        <f>HLOOKUP(U$4,'2020 Payroll'!$8:$65,(3+$A26),FALSE)</f>
        <v>#N/A</v>
      </c>
      <c r="AW25" s="77" t="e">
        <f>HLOOKUP(V$4,'2020 Payroll'!$8:$65,(3+$A26),FALSE)</f>
        <v>#N/A</v>
      </c>
      <c r="AX25" s="77" t="e">
        <f>HLOOKUP(W$4,'2020 Payroll'!$8:$65,(3+$A26),FALSE)</f>
        <v>#N/A</v>
      </c>
      <c r="AY25" s="77" t="e">
        <f>HLOOKUP(X$4,'2020 Payroll'!$8:$65,(3+$A26),FALSE)</f>
        <v>#N/A</v>
      </c>
      <c r="AZ25" s="77" t="e">
        <f>HLOOKUP(Y$4,'2020 Payroll'!$8:$65,(3+$A26),FALSE)</f>
        <v>#N/A</v>
      </c>
      <c r="BA25" s="77" t="e">
        <f>HLOOKUP(Z$4,'2020 Payroll'!$8:$65,(3+$A26),FALSE)</f>
        <v>#N/A</v>
      </c>
      <c r="BB25" s="77" t="e">
        <f>HLOOKUP(AA$4,'2020 Payroll'!$8:$65,(3+$A26),FALSE)</f>
        <v>#N/A</v>
      </c>
      <c r="BC25" s="77" t="e">
        <f>HLOOKUP(AB$4,'2020 Payroll'!$8:$65,(3+$A26),FALSE)</f>
        <v>#N/A</v>
      </c>
      <c r="BD25" s="77" t="e">
        <f>HLOOKUP(AC$4,'2020 Payroll'!$8:$65,(3+$A26),FALSE)</f>
        <v>#N/A</v>
      </c>
      <c r="BE25" s="77" t="e">
        <f>HLOOKUP(AD$4,'2020 Payroll'!$8:$65,(3+$A26),FALSE)</f>
        <v>#N/A</v>
      </c>
      <c r="BF25" s="77" t="e">
        <f>HLOOKUP(AE$4,'2020 Payroll'!$8:$65,(3+$A26),FALSE)</f>
        <v>#N/A</v>
      </c>
    </row>
    <row r="26" spans="1:58" x14ac:dyDescent="0.25">
      <c r="A26">
        <f t="shared" si="29"/>
        <v>20</v>
      </c>
      <c r="B26" s="74" t="str">
        <f>IF('2020 Payroll'!B31&lt;&gt;0,'2020 Payroll'!B31,"")</f>
        <v/>
      </c>
      <c r="C26" s="91" t="e">
        <f>MIN(Formulas!$A$4,SUMPRODUCT(($H$1:$AE$1&lt;=Input!$A$10)*H26:AE26))</f>
        <v>#N/A</v>
      </c>
      <c r="D26" s="91">
        <f>IF(COUNTIFS(AI26:BF26,"&gt;0",$AI$1:$BF$1,"&lt;="&amp;Input!$A$10)=0,0,ROUND(SUMPRODUCT(($AI$1:$BF$1&lt;=Input!$A$10)*AI26:BF26)/COUNTIFS(AI26:BF26,"&gt;0",$AI$1:$BF$1,"&lt;="&amp;Input!$A$10),1))</f>
        <v>0</v>
      </c>
      <c r="E26" s="91" t="e">
        <f>MIN(Formulas!$A$5,(H26+I26+J26+K26+L26+M26+N26+O26+P26+Q26+R26+S26+T26+U26+V26+W26+X26+Y26+Z26+AA26+AB26+AC26+AD26+AE26))</f>
        <v>#N/A</v>
      </c>
      <c r="F26" s="91">
        <f t="shared" si="27"/>
        <v>0</v>
      </c>
      <c r="H26" s="77" t="e">
        <f>HLOOKUP(H$4,'2020 Payroll'!$9:$65,(3+$A26),FALSE)</f>
        <v>#N/A</v>
      </c>
      <c r="I26" s="77" t="e">
        <f>HLOOKUP(I$4,'2020 Payroll'!$9:$65,(3+$A26),FALSE)</f>
        <v>#N/A</v>
      </c>
      <c r="J26" s="77" t="e">
        <f>HLOOKUP(J$4,'2020 Payroll'!$9:$65,(3+$A26),FALSE)</f>
        <v>#N/A</v>
      </c>
      <c r="K26" s="77" t="e">
        <f>HLOOKUP(K$4,'2020 Payroll'!$9:$65,(3+$A26),FALSE)</f>
        <v>#N/A</v>
      </c>
      <c r="L26" s="77" t="e">
        <f>HLOOKUP(L$4,'2020 Payroll'!$9:$65,(3+$A26),FALSE)</f>
        <v>#N/A</v>
      </c>
      <c r="M26" s="77" t="e">
        <f>HLOOKUP(M$4,'2020 Payroll'!$9:$65,(3+$A26),FALSE)</f>
        <v>#N/A</v>
      </c>
      <c r="N26" s="77" t="e">
        <f>HLOOKUP(N$4,'2020 Payroll'!$9:$65,(3+$A26),FALSE)</f>
        <v>#N/A</v>
      </c>
      <c r="O26" s="77" t="e">
        <f>HLOOKUP(O$4,'2020 Payroll'!$9:$65,(3+$A26),FALSE)</f>
        <v>#N/A</v>
      </c>
      <c r="P26" s="77" t="e">
        <f>HLOOKUP(P$4,'2020 Payroll'!$9:$65,(3+$A26),FALSE)</f>
        <v>#N/A</v>
      </c>
      <c r="Q26" s="77" t="e">
        <f>HLOOKUP(Q$4,'2020 Payroll'!$9:$65,(3+$A26),FALSE)</f>
        <v>#N/A</v>
      </c>
      <c r="R26" s="77" t="e">
        <f>HLOOKUP(R$4,'2020 Payroll'!$9:$65,(3+$A26),FALSE)</f>
        <v>#N/A</v>
      </c>
      <c r="S26" s="77" t="e">
        <f>HLOOKUP(S$4,'2020 Payroll'!$9:$65,(3+$A26),FALSE)</f>
        <v>#N/A</v>
      </c>
      <c r="T26" s="77" t="e">
        <f>HLOOKUP(T$4,'2020 Payroll'!$9:$65,(3+$A26),FALSE)</f>
        <v>#N/A</v>
      </c>
      <c r="U26" s="77" t="e">
        <f>HLOOKUP(U$4,'2020 Payroll'!$9:$65,(3+$A26),FALSE)</f>
        <v>#N/A</v>
      </c>
      <c r="V26" s="77" t="e">
        <f>HLOOKUP(V$4,'2020 Payroll'!$9:$65,(3+$A26),FALSE)</f>
        <v>#N/A</v>
      </c>
      <c r="W26" s="77" t="e">
        <f>HLOOKUP(W$4,'2020 Payroll'!$9:$65,(3+$A26),FALSE)</f>
        <v>#N/A</v>
      </c>
      <c r="X26" s="77" t="e">
        <f>HLOOKUP(X$4,'2020 Payroll'!$9:$65,(3+$A26),FALSE)</f>
        <v>#N/A</v>
      </c>
      <c r="Y26" s="77" t="e">
        <f>HLOOKUP(Y$4,'2020 Payroll'!$9:$65,(3+$A26),FALSE)</f>
        <v>#N/A</v>
      </c>
      <c r="Z26" s="77" t="e">
        <f>HLOOKUP(Z$4,'2020 Payroll'!$9:$65,(3+$A26),FALSE)</f>
        <v>#N/A</v>
      </c>
      <c r="AA26" s="77" t="e">
        <f>HLOOKUP(AA$4,'2020 Payroll'!$9:$65,(3+$A26),FALSE)</f>
        <v>#N/A</v>
      </c>
      <c r="AB26" s="77" t="e">
        <f>HLOOKUP(AB$4,'2020 Payroll'!$9:$65,(3+$A26),FALSE)</f>
        <v>#N/A</v>
      </c>
      <c r="AC26" s="77" t="e">
        <f>HLOOKUP(AC$4,'2020 Payroll'!$9:$65,(3+$A26),FALSE)</f>
        <v>#N/A</v>
      </c>
      <c r="AD26" s="77" t="e">
        <f>HLOOKUP(AD$4,'2020 Payroll'!$9:$65,(3+$A26),FALSE)</f>
        <v>#N/A</v>
      </c>
      <c r="AE26" s="77" t="e">
        <f>HLOOKUP(AE$4,'2020 Payroll'!$9:$65,(3+$A26),FALSE)</f>
        <v>#N/A</v>
      </c>
      <c r="AG26" s="91" t="e">
        <f t="shared" si="28"/>
        <v>#N/A</v>
      </c>
      <c r="AI26" s="77" t="e">
        <f>HLOOKUP(H$4,'2020 Payroll'!$8:$65,(3+$A27),FALSE)</f>
        <v>#N/A</v>
      </c>
      <c r="AJ26" s="77" t="e">
        <f>HLOOKUP(I$4,'2020 Payroll'!$8:$65,(3+$A27),FALSE)</f>
        <v>#N/A</v>
      </c>
      <c r="AK26" s="77" t="e">
        <f>HLOOKUP(J$4,'2020 Payroll'!$8:$65,(3+$A27),FALSE)</f>
        <v>#N/A</v>
      </c>
      <c r="AL26" s="77" t="e">
        <f>HLOOKUP(K$4,'2020 Payroll'!$8:$65,(3+$A27),FALSE)</f>
        <v>#N/A</v>
      </c>
      <c r="AM26" s="77" t="e">
        <f>HLOOKUP(L$4,'2020 Payroll'!$8:$65,(3+$A27),FALSE)</f>
        <v>#N/A</v>
      </c>
      <c r="AN26" s="77" t="e">
        <f>HLOOKUP(M$4,'2020 Payroll'!$8:$65,(3+$A27),FALSE)</f>
        <v>#N/A</v>
      </c>
      <c r="AO26" s="77" t="e">
        <f>HLOOKUP(N$4,'2020 Payroll'!$8:$65,(3+$A27),FALSE)</f>
        <v>#N/A</v>
      </c>
      <c r="AP26" s="77" t="e">
        <f>HLOOKUP(O$4,'2020 Payroll'!$8:$65,(3+$A27),FALSE)</f>
        <v>#N/A</v>
      </c>
      <c r="AQ26" s="77" t="e">
        <f>HLOOKUP(P$4,'2020 Payroll'!$8:$65,(3+$A27),FALSE)</f>
        <v>#N/A</v>
      </c>
      <c r="AR26" s="77" t="e">
        <f>HLOOKUP(Q$4,'2020 Payroll'!$8:$65,(3+$A27),FALSE)</f>
        <v>#N/A</v>
      </c>
      <c r="AS26" s="77" t="e">
        <f>HLOOKUP(R$4,'2020 Payroll'!$8:$65,(3+$A27),FALSE)</f>
        <v>#N/A</v>
      </c>
      <c r="AT26" s="77" t="e">
        <f>HLOOKUP(S$4,'2020 Payroll'!$8:$65,(3+$A27),FALSE)</f>
        <v>#N/A</v>
      </c>
      <c r="AU26" s="77" t="e">
        <f>HLOOKUP(T$4,'2020 Payroll'!$8:$65,(3+$A27),FALSE)</f>
        <v>#N/A</v>
      </c>
      <c r="AV26" s="77" t="e">
        <f>HLOOKUP(U$4,'2020 Payroll'!$8:$65,(3+$A27),FALSE)</f>
        <v>#N/A</v>
      </c>
      <c r="AW26" s="77" t="e">
        <f>HLOOKUP(V$4,'2020 Payroll'!$8:$65,(3+$A27),FALSE)</f>
        <v>#N/A</v>
      </c>
      <c r="AX26" s="77" t="e">
        <f>HLOOKUP(W$4,'2020 Payroll'!$8:$65,(3+$A27),FALSE)</f>
        <v>#N/A</v>
      </c>
      <c r="AY26" s="77" t="e">
        <f>HLOOKUP(X$4,'2020 Payroll'!$8:$65,(3+$A27),FALSE)</f>
        <v>#N/A</v>
      </c>
      <c r="AZ26" s="77" t="e">
        <f>HLOOKUP(Y$4,'2020 Payroll'!$8:$65,(3+$A27),FALSE)</f>
        <v>#N/A</v>
      </c>
      <c r="BA26" s="77" t="e">
        <f>HLOOKUP(Z$4,'2020 Payroll'!$8:$65,(3+$A27),FALSE)</f>
        <v>#N/A</v>
      </c>
      <c r="BB26" s="77" t="e">
        <f>HLOOKUP(AA$4,'2020 Payroll'!$8:$65,(3+$A27),FALSE)</f>
        <v>#N/A</v>
      </c>
      <c r="BC26" s="77" t="e">
        <f>HLOOKUP(AB$4,'2020 Payroll'!$8:$65,(3+$A27),FALSE)</f>
        <v>#N/A</v>
      </c>
      <c r="BD26" s="77" t="e">
        <f>HLOOKUP(AC$4,'2020 Payroll'!$8:$65,(3+$A27),FALSE)</f>
        <v>#N/A</v>
      </c>
      <c r="BE26" s="77" t="e">
        <f>HLOOKUP(AD$4,'2020 Payroll'!$8:$65,(3+$A27),FALSE)</f>
        <v>#N/A</v>
      </c>
      <c r="BF26" s="77" t="e">
        <f>HLOOKUP(AE$4,'2020 Payroll'!$8:$65,(3+$A27),FALSE)</f>
        <v>#N/A</v>
      </c>
    </row>
    <row r="27" spans="1:58" x14ac:dyDescent="0.25">
      <c r="A27">
        <f t="shared" si="29"/>
        <v>21</v>
      </c>
      <c r="B27" s="74" t="str">
        <f>IF('2020 Payroll'!B32&lt;&gt;0,'2020 Payroll'!B32,"")</f>
        <v/>
      </c>
      <c r="C27" s="91" t="e">
        <f>MIN(Formulas!$A$4,SUMPRODUCT(($H$1:$AE$1&lt;=Input!$A$10)*H27:AE27))</f>
        <v>#N/A</v>
      </c>
      <c r="D27" s="91">
        <f>IF(COUNTIFS(AI27:BF27,"&gt;0",$AI$1:$BF$1,"&lt;="&amp;Input!$A$10)=0,0,ROUND(SUMPRODUCT(($AI$1:$BF$1&lt;=Input!$A$10)*AI27:BF27)/COUNTIFS(AI27:BF27,"&gt;0",$AI$1:$BF$1,"&lt;="&amp;Input!$A$10),1))</f>
        <v>0</v>
      </c>
      <c r="E27" s="91" t="e">
        <f>MIN(Formulas!$A$5,(H27+I27+J27+K27+L27+M27+N27+O27+P27+Q27+R27+S27+T27+U27+V27+W27+X27+Y27+Z27+AA27+AB27+AC27+AD27+AE27))</f>
        <v>#N/A</v>
      </c>
      <c r="F27" s="91">
        <f t="shared" si="27"/>
        <v>0</v>
      </c>
      <c r="H27" s="77" t="e">
        <f>HLOOKUP(H$4,'2020 Payroll'!$9:$65,(3+$A27),FALSE)</f>
        <v>#N/A</v>
      </c>
      <c r="I27" s="77" t="e">
        <f>HLOOKUP(I$4,'2020 Payroll'!$9:$65,(3+$A27),FALSE)</f>
        <v>#N/A</v>
      </c>
      <c r="J27" s="77" t="e">
        <f>HLOOKUP(J$4,'2020 Payroll'!$9:$65,(3+$A27),FALSE)</f>
        <v>#N/A</v>
      </c>
      <c r="K27" s="77" t="e">
        <f>HLOOKUP(K$4,'2020 Payroll'!$9:$65,(3+$A27),FALSE)</f>
        <v>#N/A</v>
      </c>
      <c r="L27" s="77" t="e">
        <f>HLOOKUP(L$4,'2020 Payroll'!$9:$65,(3+$A27),FALSE)</f>
        <v>#N/A</v>
      </c>
      <c r="M27" s="77" t="e">
        <f>HLOOKUP(M$4,'2020 Payroll'!$9:$65,(3+$A27),FALSE)</f>
        <v>#N/A</v>
      </c>
      <c r="N27" s="77" t="e">
        <f>HLOOKUP(N$4,'2020 Payroll'!$9:$65,(3+$A27),FALSE)</f>
        <v>#N/A</v>
      </c>
      <c r="O27" s="77" t="e">
        <f>HLOOKUP(O$4,'2020 Payroll'!$9:$65,(3+$A27),FALSE)</f>
        <v>#N/A</v>
      </c>
      <c r="P27" s="77" t="e">
        <f>HLOOKUP(P$4,'2020 Payroll'!$9:$65,(3+$A27),FALSE)</f>
        <v>#N/A</v>
      </c>
      <c r="Q27" s="77" t="e">
        <f>HLOOKUP(Q$4,'2020 Payroll'!$9:$65,(3+$A27),FALSE)</f>
        <v>#N/A</v>
      </c>
      <c r="R27" s="77" t="e">
        <f>HLOOKUP(R$4,'2020 Payroll'!$9:$65,(3+$A27),FALSE)</f>
        <v>#N/A</v>
      </c>
      <c r="S27" s="77" t="e">
        <f>HLOOKUP(S$4,'2020 Payroll'!$9:$65,(3+$A27),FALSE)</f>
        <v>#N/A</v>
      </c>
      <c r="T27" s="77" t="e">
        <f>HLOOKUP(T$4,'2020 Payroll'!$9:$65,(3+$A27),FALSE)</f>
        <v>#N/A</v>
      </c>
      <c r="U27" s="77" t="e">
        <f>HLOOKUP(U$4,'2020 Payroll'!$9:$65,(3+$A27),FALSE)</f>
        <v>#N/A</v>
      </c>
      <c r="V27" s="77" t="e">
        <f>HLOOKUP(V$4,'2020 Payroll'!$9:$65,(3+$A27),FALSE)</f>
        <v>#N/A</v>
      </c>
      <c r="W27" s="77" t="e">
        <f>HLOOKUP(W$4,'2020 Payroll'!$9:$65,(3+$A27),FALSE)</f>
        <v>#N/A</v>
      </c>
      <c r="X27" s="77" t="e">
        <f>HLOOKUP(X$4,'2020 Payroll'!$9:$65,(3+$A27),FALSE)</f>
        <v>#N/A</v>
      </c>
      <c r="Y27" s="77" t="e">
        <f>HLOOKUP(Y$4,'2020 Payroll'!$9:$65,(3+$A27),FALSE)</f>
        <v>#N/A</v>
      </c>
      <c r="Z27" s="77" t="e">
        <f>HLOOKUP(Z$4,'2020 Payroll'!$9:$65,(3+$A27),FALSE)</f>
        <v>#N/A</v>
      </c>
      <c r="AA27" s="77" t="e">
        <f>HLOOKUP(AA$4,'2020 Payroll'!$9:$65,(3+$A27),FALSE)</f>
        <v>#N/A</v>
      </c>
      <c r="AB27" s="77" t="e">
        <f>HLOOKUP(AB$4,'2020 Payroll'!$9:$65,(3+$A27),FALSE)</f>
        <v>#N/A</v>
      </c>
      <c r="AC27" s="77" t="e">
        <f>HLOOKUP(AC$4,'2020 Payroll'!$9:$65,(3+$A27),FALSE)</f>
        <v>#N/A</v>
      </c>
      <c r="AD27" s="77" t="e">
        <f>HLOOKUP(AD$4,'2020 Payroll'!$9:$65,(3+$A27),FALSE)</f>
        <v>#N/A</v>
      </c>
      <c r="AE27" s="77" t="e">
        <f>HLOOKUP(AE$4,'2020 Payroll'!$9:$65,(3+$A27),FALSE)</f>
        <v>#N/A</v>
      </c>
      <c r="AG27" s="91" t="e">
        <f t="shared" si="28"/>
        <v>#N/A</v>
      </c>
      <c r="AI27" s="77" t="e">
        <f>HLOOKUP(H$4,'2020 Payroll'!$8:$65,(3+$A28),FALSE)</f>
        <v>#N/A</v>
      </c>
      <c r="AJ27" s="77" t="e">
        <f>HLOOKUP(I$4,'2020 Payroll'!$8:$65,(3+$A28),FALSE)</f>
        <v>#N/A</v>
      </c>
      <c r="AK27" s="77" t="e">
        <f>HLOOKUP(J$4,'2020 Payroll'!$8:$65,(3+$A28),FALSE)</f>
        <v>#N/A</v>
      </c>
      <c r="AL27" s="77" t="e">
        <f>HLOOKUP(K$4,'2020 Payroll'!$8:$65,(3+$A28),FALSE)</f>
        <v>#N/A</v>
      </c>
      <c r="AM27" s="77" t="e">
        <f>HLOOKUP(L$4,'2020 Payroll'!$8:$65,(3+$A28),FALSE)</f>
        <v>#N/A</v>
      </c>
      <c r="AN27" s="77" t="e">
        <f>HLOOKUP(M$4,'2020 Payroll'!$8:$65,(3+$A28),FALSE)</f>
        <v>#N/A</v>
      </c>
      <c r="AO27" s="77" t="e">
        <f>HLOOKUP(N$4,'2020 Payroll'!$8:$65,(3+$A28),FALSE)</f>
        <v>#N/A</v>
      </c>
      <c r="AP27" s="77" t="e">
        <f>HLOOKUP(O$4,'2020 Payroll'!$8:$65,(3+$A28),FALSE)</f>
        <v>#N/A</v>
      </c>
      <c r="AQ27" s="77" t="e">
        <f>HLOOKUP(P$4,'2020 Payroll'!$8:$65,(3+$A28),FALSE)</f>
        <v>#N/A</v>
      </c>
      <c r="AR27" s="77" t="e">
        <f>HLOOKUP(Q$4,'2020 Payroll'!$8:$65,(3+$A28),FALSE)</f>
        <v>#N/A</v>
      </c>
      <c r="AS27" s="77" t="e">
        <f>HLOOKUP(R$4,'2020 Payroll'!$8:$65,(3+$A28),FALSE)</f>
        <v>#N/A</v>
      </c>
      <c r="AT27" s="77" t="e">
        <f>HLOOKUP(S$4,'2020 Payroll'!$8:$65,(3+$A28),FALSE)</f>
        <v>#N/A</v>
      </c>
      <c r="AU27" s="77" t="e">
        <f>HLOOKUP(T$4,'2020 Payroll'!$8:$65,(3+$A28),FALSE)</f>
        <v>#N/A</v>
      </c>
      <c r="AV27" s="77" t="e">
        <f>HLOOKUP(U$4,'2020 Payroll'!$8:$65,(3+$A28),FALSE)</f>
        <v>#N/A</v>
      </c>
      <c r="AW27" s="77" t="e">
        <f>HLOOKUP(V$4,'2020 Payroll'!$8:$65,(3+$A28),FALSE)</f>
        <v>#N/A</v>
      </c>
      <c r="AX27" s="77" t="e">
        <f>HLOOKUP(W$4,'2020 Payroll'!$8:$65,(3+$A28),FALSE)</f>
        <v>#N/A</v>
      </c>
      <c r="AY27" s="77" t="e">
        <f>HLOOKUP(X$4,'2020 Payroll'!$8:$65,(3+$A28),FALSE)</f>
        <v>#N/A</v>
      </c>
      <c r="AZ27" s="77" t="e">
        <f>HLOOKUP(Y$4,'2020 Payroll'!$8:$65,(3+$A28),FALSE)</f>
        <v>#N/A</v>
      </c>
      <c r="BA27" s="77" t="e">
        <f>HLOOKUP(Z$4,'2020 Payroll'!$8:$65,(3+$A28),FALSE)</f>
        <v>#N/A</v>
      </c>
      <c r="BB27" s="77" t="e">
        <f>HLOOKUP(AA$4,'2020 Payroll'!$8:$65,(3+$A28),FALSE)</f>
        <v>#N/A</v>
      </c>
      <c r="BC27" s="77" t="e">
        <f>HLOOKUP(AB$4,'2020 Payroll'!$8:$65,(3+$A28),FALSE)</f>
        <v>#N/A</v>
      </c>
      <c r="BD27" s="77" t="e">
        <f>HLOOKUP(AC$4,'2020 Payroll'!$8:$65,(3+$A28),FALSE)</f>
        <v>#N/A</v>
      </c>
      <c r="BE27" s="77" t="e">
        <f>HLOOKUP(AD$4,'2020 Payroll'!$8:$65,(3+$A28),FALSE)</f>
        <v>#N/A</v>
      </c>
      <c r="BF27" s="77" t="e">
        <f>HLOOKUP(AE$4,'2020 Payroll'!$8:$65,(3+$A28),FALSE)</f>
        <v>#N/A</v>
      </c>
    </row>
    <row r="28" spans="1:58" x14ac:dyDescent="0.25">
      <c r="A28">
        <f t="shared" si="29"/>
        <v>22</v>
      </c>
      <c r="B28" s="74" t="str">
        <f>IF('2020 Payroll'!B33&lt;&gt;0,'2020 Payroll'!B33,"")</f>
        <v/>
      </c>
      <c r="C28" s="91" t="e">
        <f>MIN(Formulas!$A$4,SUMPRODUCT(($H$1:$AE$1&lt;=Input!$A$10)*H28:AE28))</f>
        <v>#N/A</v>
      </c>
      <c r="D28" s="91">
        <f>IF(COUNTIFS(AI28:BF28,"&gt;0",$AI$1:$BF$1,"&lt;="&amp;Input!$A$10)=0,0,ROUND(SUMPRODUCT(($AI$1:$BF$1&lt;=Input!$A$10)*AI28:BF28)/COUNTIFS(AI28:BF28,"&gt;0",$AI$1:$BF$1,"&lt;="&amp;Input!$A$10),1))</f>
        <v>0</v>
      </c>
      <c r="E28" s="91" t="e">
        <f>MIN(Formulas!$A$5,(H28+I28+J28+K28+L28+M28+N28+O28+P28+Q28+R28+S28+T28+U28+V28+W28+X28+Y28+Z28+AA28+AB28+AC28+AD28+AE28))</f>
        <v>#N/A</v>
      </c>
      <c r="F28" s="91">
        <f t="shared" si="27"/>
        <v>0</v>
      </c>
      <c r="H28" s="77" t="e">
        <f>HLOOKUP(H$4,'2020 Payroll'!$9:$65,(3+$A28),FALSE)</f>
        <v>#N/A</v>
      </c>
      <c r="I28" s="77" t="e">
        <f>HLOOKUP(I$4,'2020 Payroll'!$9:$65,(3+$A28),FALSE)</f>
        <v>#N/A</v>
      </c>
      <c r="J28" s="77" t="e">
        <f>HLOOKUP(J$4,'2020 Payroll'!$9:$65,(3+$A28),FALSE)</f>
        <v>#N/A</v>
      </c>
      <c r="K28" s="77" t="e">
        <f>HLOOKUP(K$4,'2020 Payroll'!$9:$65,(3+$A28),FALSE)</f>
        <v>#N/A</v>
      </c>
      <c r="L28" s="77" t="e">
        <f>HLOOKUP(L$4,'2020 Payroll'!$9:$65,(3+$A28),FALSE)</f>
        <v>#N/A</v>
      </c>
      <c r="M28" s="77" t="e">
        <f>HLOOKUP(M$4,'2020 Payroll'!$9:$65,(3+$A28),FALSE)</f>
        <v>#N/A</v>
      </c>
      <c r="N28" s="77" t="e">
        <f>HLOOKUP(N$4,'2020 Payroll'!$9:$65,(3+$A28),FALSE)</f>
        <v>#N/A</v>
      </c>
      <c r="O28" s="77" t="e">
        <f>HLOOKUP(O$4,'2020 Payroll'!$9:$65,(3+$A28),FALSE)</f>
        <v>#N/A</v>
      </c>
      <c r="P28" s="77" t="e">
        <f>HLOOKUP(P$4,'2020 Payroll'!$9:$65,(3+$A28),FALSE)</f>
        <v>#N/A</v>
      </c>
      <c r="Q28" s="77" t="e">
        <f>HLOOKUP(Q$4,'2020 Payroll'!$9:$65,(3+$A28),FALSE)</f>
        <v>#N/A</v>
      </c>
      <c r="R28" s="77" t="e">
        <f>HLOOKUP(R$4,'2020 Payroll'!$9:$65,(3+$A28),FALSE)</f>
        <v>#N/A</v>
      </c>
      <c r="S28" s="77" t="e">
        <f>HLOOKUP(S$4,'2020 Payroll'!$9:$65,(3+$A28),FALSE)</f>
        <v>#N/A</v>
      </c>
      <c r="T28" s="77" t="e">
        <f>HLOOKUP(T$4,'2020 Payroll'!$9:$65,(3+$A28),FALSE)</f>
        <v>#N/A</v>
      </c>
      <c r="U28" s="77" t="e">
        <f>HLOOKUP(U$4,'2020 Payroll'!$9:$65,(3+$A28),FALSE)</f>
        <v>#N/A</v>
      </c>
      <c r="V28" s="77" t="e">
        <f>HLOOKUP(V$4,'2020 Payroll'!$9:$65,(3+$A28),FALSE)</f>
        <v>#N/A</v>
      </c>
      <c r="W28" s="77" t="e">
        <f>HLOOKUP(W$4,'2020 Payroll'!$9:$65,(3+$A28),FALSE)</f>
        <v>#N/A</v>
      </c>
      <c r="X28" s="77" t="e">
        <f>HLOOKUP(X$4,'2020 Payroll'!$9:$65,(3+$A28),FALSE)</f>
        <v>#N/A</v>
      </c>
      <c r="Y28" s="77" t="e">
        <f>HLOOKUP(Y$4,'2020 Payroll'!$9:$65,(3+$A28),FALSE)</f>
        <v>#N/A</v>
      </c>
      <c r="Z28" s="77" t="e">
        <f>HLOOKUP(Z$4,'2020 Payroll'!$9:$65,(3+$A28),FALSE)</f>
        <v>#N/A</v>
      </c>
      <c r="AA28" s="77" t="e">
        <f>HLOOKUP(AA$4,'2020 Payroll'!$9:$65,(3+$A28),FALSE)</f>
        <v>#N/A</v>
      </c>
      <c r="AB28" s="77" t="e">
        <f>HLOOKUP(AB$4,'2020 Payroll'!$9:$65,(3+$A28),FALSE)</f>
        <v>#N/A</v>
      </c>
      <c r="AC28" s="77" t="e">
        <f>HLOOKUP(AC$4,'2020 Payroll'!$9:$65,(3+$A28),FALSE)</f>
        <v>#N/A</v>
      </c>
      <c r="AD28" s="77" t="e">
        <f>HLOOKUP(AD$4,'2020 Payroll'!$9:$65,(3+$A28),FALSE)</f>
        <v>#N/A</v>
      </c>
      <c r="AE28" s="77" t="e">
        <f>HLOOKUP(AE$4,'2020 Payroll'!$9:$65,(3+$A28),FALSE)</f>
        <v>#N/A</v>
      </c>
      <c r="AG28" s="91" t="e">
        <f t="shared" si="28"/>
        <v>#N/A</v>
      </c>
      <c r="AI28" s="77" t="e">
        <f>HLOOKUP(H$4,'2020 Payroll'!$8:$65,(3+$A29),FALSE)</f>
        <v>#N/A</v>
      </c>
      <c r="AJ28" s="77" t="e">
        <f>HLOOKUP(I$4,'2020 Payroll'!$8:$65,(3+$A29),FALSE)</f>
        <v>#N/A</v>
      </c>
      <c r="AK28" s="77" t="e">
        <f>HLOOKUP(J$4,'2020 Payroll'!$8:$65,(3+$A29),FALSE)</f>
        <v>#N/A</v>
      </c>
      <c r="AL28" s="77" t="e">
        <f>HLOOKUP(K$4,'2020 Payroll'!$8:$65,(3+$A29),FALSE)</f>
        <v>#N/A</v>
      </c>
      <c r="AM28" s="77" t="e">
        <f>HLOOKUP(L$4,'2020 Payroll'!$8:$65,(3+$A29),FALSE)</f>
        <v>#N/A</v>
      </c>
      <c r="AN28" s="77" t="e">
        <f>HLOOKUP(M$4,'2020 Payroll'!$8:$65,(3+$A29),FALSE)</f>
        <v>#N/A</v>
      </c>
      <c r="AO28" s="77" t="e">
        <f>HLOOKUP(N$4,'2020 Payroll'!$8:$65,(3+$A29),FALSE)</f>
        <v>#N/A</v>
      </c>
      <c r="AP28" s="77" t="e">
        <f>HLOOKUP(O$4,'2020 Payroll'!$8:$65,(3+$A29),FALSE)</f>
        <v>#N/A</v>
      </c>
      <c r="AQ28" s="77" t="e">
        <f>HLOOKUP(P$4,'2020 Payroll'!$8:$65,(3+$A29),FALSE)</f>
        <v>#N/A</v>
      </c>
      <c r="AR28" s="77" t="e">
        <f>HLOOKUP(Q$4,'2020 Payroll'!$8:$65,(3+$A29),FALSE)</f>
        <v>#N/A</v>
      </c>
      <c r="AS28" s="77" t="e">
        <f>HLOOKUP(R$4,'2020 Payroll'!$8:$65,(3+$A29),FALSE)</f>
        <v>#N/A</v>
      </c>
      <c r="AT28" s="77" t="e">
        <f>HLOOKUP(S$4,'2020 Payroll'!$8:$65,(3+$A29),FALSE)</f>
        <v>#N/A</v>
      </c>
      <c r="AU28" s="77" t="e">
        <f>HLOOKUP(T$4,'2020 Payroll'!$8:$65,(3+$A29),FALSE)</f>
        <v>#N/A</v>
      </c>
      <c r="AV28" s="77" t="e">
        <f>HLOOKUP(U$4,'2020 Payroll'!$8:$65,(3+$A29),FALSE)</f>
        <v>#N/A</v>
      </c>
      <c r="AW28" s="77" t="e">
        <f>HLOOKUP(V$4,'2020 Payroll'!$8:$65,(3+$A29),FALSE)</f>
        <v>#N/A</v>
      </c>
      <c r="AX28" s="77" t="e">
        <f>HLOOKUP(W$4,'2020 Payroll'!$8:$65,(3+$A29),FALSE)</f>
        <v>#N/A</v>
      </c>
      <c r="AY28" s="77" t="e">
        <f>HLOOKUP(X$4,'2020 Payroll'!$8:$65,(3+$A29),FALSE)</f>
        <v>#N/A</v>
      </c>
      <c r="AZ28" s="77" t="e">
        <f>HLOOKUP(Y$4,'2020 Payroll'!$8:$65,(3+$A29),FALSE)</f>
        <v>#N/A</v>
      </c>
      <c r="BA28" s="77" t="e">
        <f>HLOOKUP(Z$4,'2020 Payroll'!$8:$65,(3+$A29),FALSE)</f>
        <v>#N/A</v>
      </c>
      <c r="BB28" s="77" t="e">
        <f>HLOOKUP(AA$4,'2020 Payroll'!$8:$65,(3+$A29),FALSE)</f>
        <v>#N/A</v>
      </c>
      <c r="BC28" s="77" t="e">
        <f>HLOOKUP(AB$4,'2020 Payroll'!$8:$65,(3+$A29),FALSE)</f>
        <v>#N/A</v>
      </c>
      <c r="BD28" s="77" t="e">
        <f>HLOOKUP(AC$4,'2020 Payroll'!$8:$65,(3+$A29),FALSE)</f>
        <v>#N/A</v>
      </c>
      <c r="BE28" s="77" t="e">
        <f>HLOOKUP(AD$4,'2020 Payroll'!$8:$65,(3+$A29),FALSE)</f>
        <v>#N/A</v>
      </c>
      <c r="BF28" s="77" t="e">
        <f>HLOOKUP(AE$4,'2020 Payroll'!$8:$65,(3+$A29),FALSE)</f>
        <v>#N/A</v>
      </c>
    </row>
    <row r="29" spans="1:58" x14ac:dyDescent="0.25">
      <c r="A29">
        <f t="shared" si="29"/>
        <v>23</v>
      </c>
      <c r="B29" s="74" t="str">
        <f>IF('2020 Payroll'!B34&lt;&gt;0,'2020 Payroll'!B34,"")</f>
        <v/>
      </c>
      <c r="C29" s="91" t="e">
        <f>MIN(Formulas!$A$4,SUMPRODUCT(($H$1:$AE$1&lt;=Input!$A$10)*H29:AE29))</f>
        <v>#N/A</v>
      </c>
      <c r="D29" s="91">
        <f>IF(COUNTIFS(AI29:BF29,"&gt;0",$AI$1:$BF$1,"&lt;="&amp;Input!$A$10)=0,0,ROUND(SUMPRODUCT(($AI$1:$BF$1&lt;=Input!$A$10)*AI29:BF29)/COUNTIFS(AI29:BF29,"&gt;0",$AI$1:$BF$1,"&lt;="&amp;Input!$A$10),1))</f>
        <v>0</v>
      </c>
      <c r="E29" s="91" t="e">
        <f>MIN(Formulas!$A$5,(H29+I29+J29+K29+L29+M29+N29+O29+P29+Q29+R29+S29+T29+U29+V29+W29+X29+Y29+Z29+AA29+AB29+AC29+AD29+AE29))</f>
        <v>#N/A</v>
      </c>
      <c r="F29" s="91">
        <f t="shared" si="27"/>
        <v>0</v>
      </c>
      <c r="H29" s="77" t="e">
        <f>HLOOKUP(H$4,'2020 Payroll'!$9:$65,(3+$A29),FALSE)</f>
        <v>#N/A</v>
      </c>
      <c r="I29" s="77" t="e">
        <f>HLOOKUP(I$4,'2020 Payroll'!$9:$65,(3+$A29),FALSE)</f>
        <v>#N/A</v>
      </c>
      <c r="J29" s="77" t="e">
        <f>HLOOKUP(J$4,'2020 Payroll'!$9:$65,(3+$A29),FALSE)</f>
        <v>#N/A</v>
      </c>
      <c r="K29" s="77" t="e">
        <f>HLOOKUP(K$4,'2020 Payroll'!$9:$65,(3+$A29),FALSE)</f>
        <v>#N/A</v>
      </c>
      <c r="L29" s="77" t="e">
        <f>HLOOKUP(L$4,'2020 Payroll'!$9:$65,(3+$A29),FALSE)</f>
        <v>#N/A</v>
      </c>
      <c r="M29" s="77" t="e">
        <f>HLOOKUP(M$4,'2020 Payroll'!$9:$65,(3+$A29),FALSE)</f>
        <v>#N/A</v>
      </c>
      <c r="N29" s="77" t="e">
        <f>HLOOKUP(N$4,'2020 Payroll'!$9:$65,(3+$A29),FALSE)</f>
        <v>#N/A</v>
      </c>
      <c r="O29" s="77" t="e">
        <f>HLOOKUP(O$4,'2020 Payroll'!$9:$65,(3+$A29),FALSE)</f>
        <v>#N/A</v>
      </c>
      <c r="P29" s="77" t="e">
        <f>HLOOKUP(P$4,'2020 Payroll'!$9:$65,(3+$A29),FALSE)</f>
        <v>#N/A</v>
      </c>
      <c r="Q29" s="77" t="e">
        <f>HLOOKUP(Q$4,'2020 Payroll'!$9:$65,(3+$A29),FALSE)</f>
        <v>#N/A</v>
      </c>
      <c r="R29" s="77" t="e">
        <f>HLOOKUP(R$4,'2020 Payroll'!$9:$65,(3+$A29),FALSE)</f>
        <v>#N/A</v>
      </c>
      <c r="S29" s="77" t="e">
        <f>HLOOKUP(S$4,'2020 Payroll'!$9:$65,(3+$A29),FALSE)</f>
        <v>#N/A</v>
      </c>
      <c r="T29" s="77" t="e">
        <f>HLOOKUP(T$4,'2020 Payroll'!$9:$65,(3+$A29),FALSE)</f>
        <v>#N/A</v>
      </c>
      <c r="U29" s="77" t="e">
        <f>HLOOKUP(U$4,'2020 Payroll'!$9:$65,(3+$A29),FALSE)</f>
        <v>#N/A</v>
      </c>
      <c r="V29" s="77" t="e">
        <f>HLOOKUP(V$4,'2020 Payroll'!$9:$65,(3+$A29),FALSE)</f>
        <v>#N/A</v>
      </c>
      <c r="W29" s="77" t="e">
        <f>HLOOKUP(W$4,'2020 Payroll'!$9:$65,(3+$A29),FALSE)</f>
        <v>#N/A</v>
      </c>
      <c r="X29" s="77" t="e">
        <f>HLOOKUP(X$4,'2020 Payroll'!$9:$65,(3+$A29),FALSE)</f>
        <v>#N/A</v>
      </c>
      <c r="Y29" s="77" t="e">
        <f>HLOOKUP(Y$4,'2020 Payroll'!$9:$65,(3+$A29),FALSE)</f>
        <v>#N/A</v>
      </c>
      <c r="Z29" s="77" t="e">
        <f>HLOOKUP(Z$4,'2020 Payroll'!$9:$65,(3+$A29),FALSE)</f>
        <v>#N/A</v>
      </c>
      <c r="AA29" s="77" t="e">
        <f>HLOOKUP(AA$4,'2020 Payroll'!$9:$65,(3+$A29),FALSE)</f>
        <v>#N/A</v>
      </c>
      <c r="AB29" s="77" t="e">
        <f>HLOOKUP(AB$4,'2020 Payroll'!$9:$65,(3+$A29),FALSE)</f>
        <v>#N/A</v>
      </c>
      <c r="AC29" s="77" t="e">
        <f>HLOOKUP(AC$4,'2020 Payroll'!$9:$65,(3+$A29),FALSE)</f>
        <v>#N/A</v>
      </c>
      <c r="AD29" s="77" t="e">
        <f>HLOOKUP(AD$4,'2020 Payroll'!$9:$65,(3+$A29),FALSE)</f>
        <v>#N/A</v>
      </c>
      <c r="AE29" s="77" t="e">
        <f>HLOOKUP(AE$4,'2020 Payroll'!$9:$65,(3+$A29),FALSE)</f>
        <v>#N/A</v>
      </c>
      <c r="AG29" s="91" t="e">
        <f t="shared" si="28"/>
        <v>#N/A</v>
      </c>
      <c r="AI29" s="77" t="e">
        <f>HLOOKUP(H$4,'2020 Payroll'!$8:$65,(3+$A30),FALSE)</f>
        <v>#N/A</v>
      </c>
      <c r="AJ29" s="77" t="e">
        <f>HLOOKUP(I$4,'2020 Payroll'!$8:$65,(3+$A30),FALSE)</f>
        <v>#N/A</v>
      </c>
      <c r="AK29" s="77" t="e">
        <f>HLOOKUP(J$4,'2020 Payroll'!$8:$65,(3+$A30),FALSE)</f>
        <v>#N/A</v>
      </c>
      <c r="AL29" s="77" t="e">
        <f>HLOOKUP(K$4,'2020 Payroll'!$8:$65,(3+$A30),FALSE)</f>
        <v>#N/A</v>
      </c>
      <c r="AM29" s="77" t="e">
        <f>HLOOKUP(L$4,'2020 Payroll'!$8:$65,(3+$A30),FALSE)</f>
        <v>#N/A</v>
      </c>
      <c r="AN29" s="77" t="e">
        <f>HLOOKUP(M$4,'2020 Payroll'!$8:$65,(3+$A30),FALSE)</f>
        <v>#N/A</v>
      </c>
      <c r="AO29" s="77" t="e">
        <f>HLOOKUP(N$4,'2020 Payroll'!$8:$65,(3+$A30),FALSE)</f>
        <v>#N/A</v>
      </c>
      <c r="AP29" s="77" t="e">
        <f>HLOOKUP(O$4,'2020 Payroll'!$8:$65,(3+$A30),FALSE)</f>
        <v>#N/A</v>
      </c>
      <c r="AQ29" s="77" t="e">
        <f>HLOOKUP(P$4,'2020 Payroll'!$8:$65,(3+$A30),FALSE)</f>
        <v>#N/A</v>
      </c>
      <c r="AR29" s="77" t="e">
        <f>HLOOKUP(Q$4,'2020 Payroll'!$8:$65,(3+$A30),FALSE)</f>
        <v>#N/A</v>
      </c>
      <c r="AS29" s="77" t="e">
        <f>HLOOKUP(R$4,'2020 Payroll'!$8:$65,(3+$A30),FALSE)</f>
        <v>#N/A</v>
      </c>
      <c r="AT29" s="77" t="e">
        <f>HLOOKUP(S$4,'2020 Payroll'!$8:$65,(3+$A30),FALSE)</f>
        <v>#N/A</v>
      </c>
      <c r="AU29" s="77" t="e">
        <f>HLOOKUP(T$4,'2020 Payroll'!$8:$65,(3+$A30),FALSE)</f>
        <v>#N/A</v>
      </c>
      <c r="AV29" s="77" t="e">
        <f>HLOOKUP(U$4,'2020 Payroll'!$8:$65,(3+$A30),FALSE)</f>
        <v>#N/A</v>
      </c>
      <c r="AW29" s="77" t="e">
        <f>HLOOKUP(V$4,'2020 Payroll'!$8:$65,(3+$A30),FALSE)</f>
        <v>#N/A</v>
      </c>
      <c r="AX29" s="77" t="e">
        <f>HLOOKUP(W$4,'2020 Payroll'!$8:$65,(3+$A30),FALSE)</f>
        <v>#N/A</v>
      </c>
      <c r="AY29" s="77" t="e">
        <f>HLOOKUP(X$4,'2020 Payroll'!$8:$65,(3+$A30),FALSE)</f>
        <v>#N/A</v>
      </c>
      <c r="AZ29" s="77" t="e">
        <f>HLOOKUP(Y$4,'2020 Payroll'!$8:$65,(3+$A30),FALSE)</f>
        <v>#N/A</v>
      </c>
      <c r="BA29" s="77" t="e">
        <f>HLOOKUP(Z$4,'2020 Payroll'!$8:$65,(3+$A30),FALSE)</f>
        <v>#N/A</v>
      </c>
      <c r="BB29" s="77" t="e">
        <f>HLOOKUP(AA$4,'2020 Payroll'!$8:$65,(3+$A30),FALSE)</f>
        <v>#N/A</v>
      </c>
      <c r="BC29" s="77" t="e">
        <f>HLOOKUP(AB$4,'2020 Payroll'!$8:$65,(3+$A30),FALSE)</f>
        <v>#N/A</v>
      </c>
      <c r="BD29" s="77" t="e">
        <f>HLOOKUP(AC$4,'2020 Payroll'!$8:$65,(3+$A30),FALSE)</f>
        <v>#N/A</v>
      </c>
      <c r="BE29" s="77" t="e">
        <f>HLOOKUP(AD$4,'2020 Payroll'!$8:$65,(3+$A30),FALSE)</f>
        <v>#N/A</v>
      </c>
      <c r="BF29" s="77" t="e">
        <f>HLOOKUP(AE$4,'2020 Payroll'!$8:$65,(3+$A30),FALSE)</f>
        <v>#N/A</v>
      </c>
    </row>
    <row r="30" spans="1:58" x14ac:dyDescent="0.25">
      <c r="A30">
        <f t="shared" si="29"/>
        <v>24</v>
      </c>
      <c r="B30" s="74" t="str">
        <f>IF('2020 Payroll'!B35&lt;&gt;0,'2020 Payroll'!B35,"")</f>
        <v/>
      </c>
      <c r="C30" s="91" t="e">
        <f>MIN(Formulas!$A$4,SUMPRODUCT(($H$1:$AE$1&lt;=Input!$A$10)*H30:AE30))</f>
        <v>#N/A</v>
      </c>
      <c r="D30" s="91">
        <f>IF(COUNTIFS(AI30:BF30,"&gt;0",$AI$1:$BF$1,"&lt;="&amp;Input!$A$10)=0,0,ROUND(SUMPRODUCT(($AI$1:$BF$1&lt;=Input!$A$10)*AI30:BF30)/COUNTIFS(AI30:BF30,"&gt;0",$AI$1:$BF$1,"&lt;="&amp;Input!$A$10),1))</f>
        <v>0</v>
      </c>
      <c r="E30" s="91" t="e">
        <f>MIN(Formulas!$A$5,(H30+I30+J30+K30+L30+M30+N30+O30+P30+Q30+R30+S30+T30+U30+V30+W30+X30+Y30+Z30+AA30+AB30+AC30+AD30+AE30))</f>
        <v>#N/A</v>
      </c>
      <c r="F30" s="91">
        <f t="shared" si="27"/>
        <v>0</v>
      </c>
      <c r="H30" s="77" t="e">
        <f>HLOOKUP(H$4,'2020 Payroll'!$9:$65,(3+$A30),FALSE)</f>
        <v>#N/A</v>
      </c>
      <c r="I30" s="77" t="e">
        <f>HLOOKUP(I$4,'2020 Payroll'!$9:$65,(3+$A30),FALSE)</f>
        <v>#N/A</v>
      </c>
      <c r="J30" s="77" t="e">
        <f>HLOOKUP(J$4,'2020 Payroll'!$9:$65,(3+$A30),FALSE)</f>
        <v>#N/A</v>
      </c>
      <c r="K30" s="77" t="e">
        <f>HLOOKUP(K$4,'2020 Payroll'!$9:$65,(3+$A30),FALSE)</f>
        <v>#N/A</v>
      </c>
      <c r="L30" s="77" t="e">
        <f>HLOOKUP(L$4,'2020 Payroll'!$9:$65,(3+$A30),FALSE)</f>
        <v>#N/A</v>
      </c>
      <c r="M30" s="77" t="e">
        <f>HLOOKUP(M$4,'2020 Payroll'!$9:$65,(3+$A30),FALSE)</f>
        <v>#N/A</v>
      </c>
      <c r="N30" s="77" t="e">
        <f>HLOOKUP(N$4,'2020 Payroll'!$9:$65,(3+$A30),FALSE)</f>
        <v>#N/A</v>
      </c>
      <c r="O30" s="77" t="e">
        <f>HLOOKUP(O$4,'2020 Payroll'!$9:$65,(3+$A30),FALSE)</f>
        <v>#N/A</v>
      </c>
      <c r="P30" s="77" t="e">
        <f>HLOOKUP(P$4,'2020 Payroll'!$9:$65,(3+$A30),FALSE)</f>
        <v>#N/A</v>
      </c>
      <c r="Q30" s="77" t="e">
        <f>HLOOKUP(Q$4,'2020 Payroll'!$9:$65,(3+$A30),FALSE)</f>
        <v>#N/A</v>
      </c>
      <c r="R30" s="77" t="e">
        <f>HLOOKUP(R$4,'2020 Payroll'!$9:$65,(3+$A30),FALSE)</f>
        <v>#N/A</v>
      </c>
      <c r="S30" s="77" t="e">
        <f>HLOOKUP(S$4,'2020 Payroll'!$9:$65,(3+$A30),FALSE)</f>
        <v>#N/A</v>
      </c>
      <c r="T30" s="77" t="e">
        <f>HLOOKUP(T$4,'2020 Payroll'!$9:$65,(3+$A30),FALSE)</f>
        <v>#N/A</v>
      </c>
      <c r="U30" s="77" t="e">
        <f>HLOOKUP(U$4,'2020 Payroll'!$9:$65,(3+$A30),FALSE)</f>
        <v>#N/A</v>
      </c>
      <c r="V30" s="77" t="e">
        <f>HLOOKUP(V$4,'2020 Payroll'!$9:$65,(3+$A30),FALSE)</f>
        <v>#N/A</v>
      </c>
      <c r="W30" s="77" t="e">
        <f>HLOOKUP(W$4,'2020 Payroll'!$9:$65,(3+$A30),FALSE)</f>
        <v>#N/A</v>
      </c>
      <c r="X30" s="77" t="e">
        <f>HLOOKUP(X$4,'2020 Payroll'!$9:$65,(3+$A30),FALSE)</f>
        <v>#N/A</v>
      </c>
      <c r="Y30" s="77" t="e">
        <f>HLOOKUP(Y$4,'2020 Payroll'!$9:$65,(3+$A30),FALSE)</f>
        <v>#N/A</v>
      </c>
      <c r="Z30" s="77" t="e">
        <f>HLOOKUP(Z$4,'2020 Payroll'!$9:$65,(3+$A30),FALSE)</f>
        <v>#N/A</v>
      </c>
      <c r="AA30" s="77" t="e">
        <f>HLOOKUP(AA$4,'2020 Payroll'!$9:$65,(3+$A30),FALSE)</f>
        <v>#N/A</v>
      </c>
      <c r="AB30" s="77" t="e">
        <f>HLOOKUP(AB$4,'2020 Payroll'!$9:$65,(3+$A30),FALSE)</f>
        <v>#N/A</v>
      </c>
      <c r="AC30" s="77" t="e">
        <f>HLOOKUP(AC$4,'2020 Payroll'!$9:$65,(3+$A30),FALSE)</f>
        <v>#N/A</v>
      </c>
      <c r="AD30" s="77" t="e">
        <f>HLOOKUP(AD$4,'2020 Payroll'!$9:$65,(3+$A30),FALSE)</f>
        <v>#N/A</v>
      </c>
      <c r="AE30" s="77" t="e">
        <f>HLOOKUP(AE$4,'2020 Payroll'!$9:$65,(3+$A30),FALSE)</f>
        <v>#N/A</v>
      </c>
      <c r="AG30" s="91" t="e">
        <f t="shared" si="28"/>
        <v>#N/A</v>
      </c>
      <c r="AI30" s="77" t="e">
        <f>HLOOKUP(H$4,'2020 Payroll'!$8:$65,(3+$A31),FALSE)</f>
        <v>#N/A</v>
      </c>
      <c r="AJ30" s="77" t="e">
        <f>HLOOKUP(I$4,'2020 Payroll'!$8:$65,(3+$A31),FALSE)</f>
        <v>#N/A</v>
      </c>
      <c r="AK30" s="77" t="e">
        <f>HLOOKUP(J$4,'2020 Payroll'!$8:$65,(3+$A31),FALSE)</f>
        <v>#N/A</v>
      </c>
      <c r="AL30" s="77" t="e">
        <f>HLOOKUP(K$4,'2020 Payroll'!$8:$65,(3+$A31),FALSE)</f>
        <v>#N/A</v>
      </c>
      <c r="AM30" s="77" t="e">
        <f>HLOOKUP(L$4,'2020 Payroll'!$8:$65,(3+$A31),FALSE)</f>
        <v>#N/A</v>
      </c>
      <c r="AN30" s="77" t="e">
        <f>HLOOKUP(M$4,'2020 Payroll'!$8:$65,(3+$A31),FALSE)</f>
        <v>#N/A</v>
      </c>
      <c r="AO30" s="77" t="e">
        <f>HLOOKUP(N$4,'2020 Payroll'!$8:$65,(3+$A31),FALSE)</f>
        <v>#N/A</v>
      </c>
      <c r="AP30" s="77" t="e">
        <f>HLOOKUP(O$4,'2020 Payroll'!$8:$65,(3+$A31),FALSE)</f>
        <v>#N/A</v>
      </c>
      <c r="AQ30" s="77" t="e">
        <f>HLOOKUP(P$4,'2020 Payroll'!$8:$65,(3+$A31),FALSE)</f>
        <v>#N/A</v>
      </c>
      <c r="AR30" s="77" t="e">
        <f>HLOOKUP(Q$4,'2020 Payroll'!$8:$65,(3+$A31),FALSE)</f>
        <v>#N/A</v>
      </c>
      <c r="AS30" s="77" t="e">
        <f>HLOOKUP(R$4,'2020 Payroll'!$8:$65,(3+$A31),FALSE)</f>
        <v>#N/A</v>
      </c>
      <c r="AT30" s="77" t="e">
        <f>HLOOKUP(S$4,'2020 Payroll'!$8:$65,(3+$A31),FALSE)</f>
        <v>#N/A</v>
      </c>
      <c r="AU30" s="77" t="e">
        <f>HLOOKUP(T$4,'2020 Payroll'!$8:$65,(3+$A31),FALSE)</f>
        <v>#N/A</v>
      </c>
      <c r="AV30" s="77" t="e">
        <f>HLOOKUP(U$4,'2020 Payroll'!$8:$65,(3+$A31),FALSE)</f>
        <v>#N/A</v>
      </c>
      <c r="AW30" s="77" t="e">
        <f>HLOOKUP(V$4,'2020 Payroll'!$8:$65,(3+$A31),FALSE)</f>
        <v>#N/A</v>
      </c>
      <c r="AX30" s="77" t="e">
        <f>HLOOKUP(W$4,'2020 Payroll'!$8:$65,(3+$A31),FALSE)</f>
        <v>#N/A</v>
      </c>
      <c r="AY30" s="77" t="e">
        <f>HLOOKUP(X$4,'2020 Payroll'!$8:$65,(3+$A31),FALSE)</f>
        <v>#N/A</v>
      </c>
      <c r="AZ30" s="77" t="e">
        <f>HLOOKUP(Y$4,'2020 Payroll'!$8:$65,(3+$A31),FALSE)</f>
        <v>#N/A</v>
      </c>
      <c r="BA30" s="77" t="e">
        <f>HLOOKUP(Z$4,'2020 Payroll'!$8:$65,(3+$A31),FALSE)</f>
        <v>#N/A</v>
      </c>
      <c r="BB30" s="77" t="e">
        <f>HLOOKUP(AA$4,'2020 Payroll'!$8:$65,(3+$A31),FALSE)</f>
        <v>#N/A</v>
      </c>
      <c r="BC30" s="77" t="e">
        <f>HLOOKUP(AB$4,'2020 Payroll'!$8:$65,(3+$A31),FALSE)</f>
        <v>#N/A</v>
      </c>
      <c r="BD30" s="77" t="e">
        <f>HLOOKUP(AC$4,'2020 Payroll'!$8:$65,(3+$A31),FALSE)</f>
        <v>#N/A</v>
      </c>
      <c r="BE30" s="77" t="e">
        <f>HLOOKUP(AD$4,'2020 Payroll'!$8:$65,(3+$A31),FALSE)</f>
        <v>#N/A</v>
      </c>
      <c r="BF30" s="77" t="e">
        <f>HLOOKUP(AE$4,'2020 Payroll'!$8:$65,(3+$A31),FALSE)</f>
        <v>#N/A</v>
      </c>
    </row>
    <row r="31" spans="1:58" x14ac:dyDescent="0.25">
      <c r="A31">
        <f t="shared" si="29"/>
        <v>25</v>
      </c>
      <c r="B31" s="74" t="str">
        <f>IF('2020 Payroll'!B36&lt;&gt;0,'2020 Payroll'!B36,"")</f>
        <v/>
      </c>
      <c r="C31" s="91" t="e">
        <f>MIN(Formulas!$A$4,SUMPRODUCT(($H$1:$AE$1&lt;=Input!$A$10)*H31:AE31))</f>
        <v>#N/A</v>
      </c>
      <c r="D31" s="91">
        <f>IF(COUNTIFS(AI31:BF31,"&gt;0",$AI$1:$BF$1,"&lt;="&amp;Input!$A$10)=0,0,ROUND(SUMPRODUCT(($AI$1:$BF$1&lt;=Input!$A$10)*AI31:BF31)/COUNTIFS(AI31:BF31,"&gt;0",$AI$1:$BF$1,"&lt;="&amp;Input!$A$10),1))</f>
        <v>0</v>
      </c>
      <c r="E31" s="91" t="e">
        <f>MIN(Formulas!$A$5,(H31+I31+J31+K31+L31+M31+N31+O31+P31+Q31+R31+S31+T31+U31+V31+W31+X31+Y31+Z31+AA31+AB31+AC31+AD31+AE31))</f>
        <v>#N/A</v>
      </c>
      <c r="F31" s="91">
        <f t="shared" si="27"/>
        <v>0</v>
      </c>
      <c r="H31" s="77" t="e">
        <f>HLOOKUP(H$4,'2020 Payroll'!$9:$65,(3+$A31),FALSE)</f>
        <v>#N/A</v>
      </c>
      <c r="I31" s="77" t="e">
        <f>HLOOKUP(I$4,'2020 Payroll'!$9:$65,(3+$A31),FALSE)</f>
        <v>#N/A</v>
      </c>
      <c r="J31" s="77" t="e">
        <f>HLOOKUP(J$4,'2020 Payroll'!$9:$65,(3+$A31),FALSE)</f>
        <v>#N/A</v>
      </c>
      <c r="K31" s="77" t="e">
        <f>HLOOKUP(K$4,'2020 Payroll'!$9:$65,(3+$A31),FALSE)</f>
        <v>#N/A</v>
      </c>
      <c r="L31" s="77" t="e">
        <f>HLOOKUP(L$4,'2020 Payroll'!$9:$65,(3+$A31),FALSE)</f>
        <v>#N/A</v>
      </c>
      <c r="M31" s="77" t="e">
        <f>HLOOKUP(M$4,'2020 Payroll'!$9:$65,(3+$A31),FALSE)</f>
        <v>#N/A</v>
      </c>
      <c r="N31" s="77" t="e">
        <f>HLOOKUP(N$4,'2020 Payroll'!$9:$65,(3+$A31),FALSE)</f>
        <v>#N/A</v>
      </c>
      <c r="O31" s="77" t="e">
        <f>HLOOKUP(O$4,'2020 Payroll'!$9:$65,(3+$A31),FALSE)</f>
        <v>#N/A</v>
      </c>
      <c r="P31" s="77" t="e">
        <f>HLOOKUP(P$4,'2020 Payroll'!$9:$65,(3+$A31),FALSE)</f>
        <v>#N/A</v>
      </c>
      <c r="Q31" s="77" t="e">
        <f>HLOOKUP(Q$4,'2020 Payroll'!$9:$65,(3+$A31),FALSE)</f>
        <v>#N/A</v>
      </c>
      <c r="R31" s="77" t="e">
        <f>HLOOKUP(R$4,'2020 Payroll'!$9:$65,(3+$A31),FALSE)</f>
        <v>#N/A</v>
      </c>
      <c r="S31" s="77" t="e">
        <f>HLOOKUP(S$4,'2020 Payroll'!$9:$65,(3+$A31),FALSE)</f>
        <v>#N/A</v>
      </c>
      <c r="T31" s="77" t="e">
        <f>HLOOKUP(T$4,'2020 Payroll'!$9:$65,(3+$A31),FALSE)</f>
        <v>#N/A</v>
      </c>
      <c r="U31" s="77" t="e">
        <f>HLOOKUP(U$4,'2020 Payroll'!$9:$65,(3+$A31),FALSE)</f>
        <v>#N/A</v>
      </c>
      <c r="V31" s="77" t="e">
        <f>HLOOKUP(V$4,'2020 Payroll'!$9:$65,(3+$A31),FALSE)</f>
        <v>#N/A</v>
      </c>
      <c r="W31" s="77" t="e">
        <f>HLOOKUP(W$4,'2020 Payroll'!$9:$65,(3+$A31),FALSE)</f>
        <v>#N/A</v>
      </c>
      <c r="X31" s="77" t="e">
        <f>HLOOKUP(X$4,'2020 Payroll'!$9:$65,(3+$A31),FALSE)</f>
        <v>#N/A</v>
      </c>
      <c r="Y31" s="77" t="e">
        <f>HLOOKUP(Y$4,'2020 Payroll'!$9:$65,(3+$A31),FALSE)</f>
        <v>#N/A</v>
      </c>
      <c r="Z31" s="77" t="e">
        <f>HLOOKUP(Z$4,'2020 Payroll'!$9:$65,(3+$A31),FALSE)</f>
        <v>#N/A</v>
      </c>
      <c r="AA31" s="77" t="e">
        <f>HLOOKUP(AA$4,'2020 Payroll'!$9:$65,(3+$A31),FALSE)</f>
        <v>#N/A</v>
      </c>
      <c r="AB31" s="77" t="e">
        <f>HLOOKUP(AB$4,'2020 Payroll'!$9:$65,(3+$A31),FALSE)</f>
        <v>#N/A</v>
      </c>
      <c r="AC31" s="77" t="e">
        <f>HLOOKUP(AC$4,'2020 Payroll'!$9:$65,(3+$A31),FALSE)</f>
        <v>#N/A</v>
      </c>
      <c r="AD31" s="77" t="e">
        <f>HLOOKUP(AD$4,'2020 Payroll'!$9:$65,(3+$A31),FALSE)</f>
        <v>#N/A</v>
      </c>
      <c r="AE31" s="77" t="e">
        <f>HLOOKUP(AE$4,'2020 Payroll'!$9:$65,(3+$A31),FALSE)</f>
        <v>#N/A</v>
      </c>
      <c r="AG31" s="91" t="e">
        <f t="shared" si="28"/>
        <v>#N/A</v>
      </c>
      <c r="AI31" s="77" t="e">
        <f>HLOOKUP(H$4,'2020 Payroll'!$8:$65,(3+$A32),FALSE)</f>
        <v>#N/A</v>
      </c>
      <c r="AJ31" s="77" t="e">
        <f>HLOOKUP(I$4,'2020 Payroll'!$8:$65,(3+$A32),FALSE)</f>
        <v>#N/A</v>
      </c>
      <c r="AK31" s="77" t="e">
        <f>HLOOKUP(J$4,'2020 Payroll'!$8:$65,(3+$A32),FALSE)</f>
        <v>#N/A</v>
      </c>
      <c r="AL31" s="77" t="e">
        <f>HLOOKUP(K$4,'2020 Payroll'!$8:$65,(3+$A32),FALSE)</f>
        <v>#N/A</v>
      </c>
      <c r="AM31" s="77" t="e">
        <f>HLOOKUP(L$4,'2020 Payroll'!$8:$65,(3+$A32),FALSE)</f>
        <v>#N/A</v>
      </c>
      <c r="AN31" s="77" t="e">
        <f>HLOOKUP(M$4,'2020 Payroll'!$8:$65,(3+$A32),FALSE)</f>
        <v>#N/A</v>
      </c>
      <c r="AO31" s="77" t="e">
        <f>HLOOKUP(N$4,'2020 Payroll'!$8:$65,(3+$A32),FALSE)</f>
        <v>#N/A</v>
      </c>
      <c r="AP31" s="77" t="e">
        <f>HLOOKUP(O$4,'2020 Payroll'!$8:$65,(3+$A32),FALSE)</f>
        <v>#N/A</v>
      </c>
      <c r="AQ31" s="77" t="e">
        <f>HLOOKUP(P$4,'2020 Payroll'!$8:$65,(3+$A32),FALSE)</f>
        <v>#N/A</v>
      </c>
      <c r="AR31" s="77" t="e">
        <f>HLOOKUP(Q$4,'2020 Payroll'!$8:$65,(3+$A32),FALSE)</f>
        <v>#N/A</v>
      </c>
      <c r="AS31" s="77" t="e">
        <f>HLOOKUP(R$4,'2020 Payroll'!$8:$65,(3+$A32),FALSE)</f>
        <v>#N/A</v>
      </c>
      <c r="AT31" s="77" t="e">
        <f>HLOOKUP(S$4,'2020 Payroll'!$8:$65,(3+$A32),FALSE)</f>
        <v>#N/A</v>
      </c>
      <c r="AU31" s="77" t="e">
        <f>HLOOKUP(T$4,'2020 Payroll'!$8:$65,(3+$A32),FALSE)</f>
        <v>#N/A</v>
      </c>
      <c r="AV31" s="77" t="e">
        <f>HLOOKUP(U$4,'2020 Payroll'!$8:$65,(3+$A32),FALSE)</f>
        <v>#N/A</v>
      </c>
      <c r="AW31" s="77" t="e">
        <f>HLOOKUP(V$4,'2020 Payroll'!$8:$65,(3+$A32),FALSE)</f>
        <v>#N/A</v>
      </c>
      <c r="AX31" s="77" t="e">
        <f>HLOOKUP(W$4,'2020 Payroll'!$8:$65,(3+$A32),FALSE)</f>
        <v>#N/A</v>
      </c>
      <c r="AY31" s="77" t="e">
        <f>HLOOKUP(X$4,'2020 Payroll'!$8:$65,(3+$A32),FALSE)</f>
        <v>#N/A</v>
      </c>
      <c r="AZ31" s="77" t="e">
        <f>HLOOKUP(Y$4,'2020 Payroll'!$8:$65,(3+$A32),FALSE)</f>
        <v>#N/A</v>
      </c>
      <c r="BA31" s="77" t="e">
        <f>HLOOKUP(Z$4,'2020 Payroll'!$8:$65,(3+$A32),FALSE)</f>
        <v>#N/A</v>
      </c>
      <c r="BB31" s="77" t="e">
        <f>HLOOKUP(AA$4,'2020 Payroll'!$8:$65,(3+$A32),FALSE)</f>
        <v>#N/A</v>
      </c>
      <c r="BC31" s="77" t="e">
        <f>HLOOKUP(AB$4,'2020 Payroll'!$8:$65,(3+$A32),FALSE)</f>
        <v>#N/A</v>
      </c>
      <c r="BD31" s="77" t="e">
        <f>HLOOKUP(AC$4,'2020 Payroll'!$8:$65,(3+$A32),FALSE)</f>
        <v>#N/A</v>
      </c>
      <c r="BE31" s="77" t="e">
        <f>HLOOKUP(AD$4,'2020 Payroll'!$8:$65,(3+$A32),FALSE)</f>
        <v>#N/A</v>
      </c>
      <c r="BF31" s="77" t="e">
        <f>HLOOKUP(AE$4,'2020 Payroll'!$8:$65,(3+$A32),FALSE)</f>
        <v>#N/A</v>
      </c>
    </row>
    <row r="32" spans="1:58" x14ac:dyDescent="0.25">
      <c r="A32">
        <f t="shared" si="29"/>
        <v>26</v>
      </c>
      <c r="B32" s="74" t="str">
        <f>IF('2020 Payroll'!B37&lt;&gt;0,'2020 Payroll'!B37,"")</f>
        <v/>
      </c>
      <c r="C32" s="91" t="e">
        <f>MIN(Formulas!$A$4,SUMPRODUCT(($H$1:$AE$1&lt;=Input!$A$10)*H32:AE32))</f>
        <v>#N/A</v>
      </c>
      <c r="D32" s="91">
        <f>IF(COUNTIFS(AI32:BF32,"&gt;0",$AI$1:$BF$1,"&lt;="&amp;Input!$A$10)=0,0,ROUND(SUMPRODUCT(($AI$1:$BF$1&lt;=Input!$A$10)*AI32:BF32)/COUNTIFS(AI32:BF32,"&gt;0",$AI$1:$BF$1,"&lt;="&amp;Input!$A$10),1))</f>
        <v>0</v>
      </c>
      <c r="E32" s="91" t="e">
        <f>MIN(Formulas!$A$5,(H32+I32+J32+K32+L32+M32+N32+O32+P32+Q32+R32+S32+T32+U32+V32+W32+X32+Y32+Z32+AA32+AB32+AC32+AD32+AE32))</f>
        <v>#N/A</v>
      </c>
      <c r="F32" s="91">
        <f t="shared" si="27"/>
        <v>0</v>
      </c>
      <c r="H32" s="77" t="e">
        <f>HLOOKUP(H$4,'2020 Payroll'!$9:$65,(3+$A32),FALSE)</f>
        <v>#N/A</v>
      </c>
      <c r="I32" s="77" t="e">
        <f>HLOOKUP(I$4,'2020 Payroll'!$9:$65,(3+$A32),FALSE)</f>
        <v>#N/A</v>
      </c>
      <c r="J32" s="77" t="e">
        <f>HLOOKUP(J$4,'2020 Payroll'!$9:$65,(3+$A32),FALSE)</f>
        <v>#N/A</v>
      </c>
      <c r="K32" s="77" t="e">
        <f>HLOOKUP(K$4,'2020 Payroll'!$9:$65,(3+$A32),FALSE)</f>
        <v>#N/A</v>
      </c>
      <c r="L32" s="77" t="e">
        <f>HLOOKUP(L$4,'2020 Payroll'!$9:$65,(3+$A32),FALSE)</f>
        <v>#N/A</v>
      </c>
      <c r="M32" s="77" t="e">
        <f>HLOOKUP(M$4,'2020 Payroll'!$9:$65,(3+$A32),FALSE)</f>
        <v>#N/A</v>
      </c>
      <c r="N32" s="77" t="e">
        <f>HLOOKUP(N$4,'2020 Payroll'!$9:$65,(3+$A32),FALSE)</f>
        <v>#N/A</v>
      </c>
      <c r="O32" s="77" t="e">
        <f>HLOOKUP(O$4,'2020 Payroll'!$9:$65,(3+$A32),FALSE)</f>
        <v>#N/A</v>
      </c>
      <c r="P32" s="77" t="e">
        <f>HLOOKUP(P$4,'2020 Payroll'!$9:$65,(3+$A32),FALSE)</f>
        <v>#N/A</v>
      </c>
      <c r="Q32" s="77" t="e">
        <f>HLOOKUP(Q$4,'2020 Payroll'!$9:$65,(3+$A32),FALSE)</f>
        <v>#N/A</v>
      </c>
      <c r="R32" s="77" t="e">
        <f>HLOOKUP(R$4,'2020 Payroll'!$9:$65,(3+$A32),FALSE)</f>
        <v>#N/A</v>
      </c>
      <c r="S32" s="77" t="e">
        <f>HLOOKUP(S$4,'2020 Payroll'!$9:$65,(3+$A32),FALSE)</f>
        <v>#N/A</v>
      </c>
      <c r="T32" s="77" t="e">
        <f>HLOOKUP(T$4,'2020 Payroll'!$9:$65,(3+$A32),FALSE)</f>
        <v>#N/A</v>
      </c>
      <c r="U32" s="77" t="e">
        <f>HLOOKUP(U$4,'2020 Payroll'!$9:$65,(3+$A32),FALSE)</f>
        <v>#N/A</v>
      </c>
      <c r="V32" s="77" t="e">
        <f>HLOOKUP(V$4,'2020 Payroll'!$9:$65,(3+$A32),FALSE)</f>
        <v>#N/A</v>
      </c>
      <c r="W32" s="77" t="e">
        <f>HLOOKUP(W$4,'2020 Payroll'!$9:$65,(3+$A32),FALSE)</f>
        <v>#N/A</v>
      </c>
      <c r="X32" s="77" t="e">
        <f>HLOOKUP(X$4,'2020 Payroll'!$9:$65,(3+$A32),FALSE)</f>
        <v>#N/A</v>
      </c>
      <c r="Y32" s="77" t="e">
        <f>HLOOKUP(Y$4,'2020 Payroll'!$9:$65,(3+$A32),FALSE)</f>
        <v>#N/A</v>
      </c>
      <c r="Z32" s="77" t="e">
        <f>HLOOKUP(Z$4,'2020 Payroll'!$9:$65,(3+$A32),FALSE)</f>
        <v>#N/A</v>
      </c>
      <c r="AA32" s="77" t="e">
        <f>HLOOKUP(AA$4,'2020 Payroll'!$9:$65,(3+$A32),FALSE)</f>
        <v>#N/A</v>
      </c>
      <c r="AB32" s="77" t="e">
        <f>HLOOKUP(AB$4,'2020 Payroll'!$9:$65,(3+$A32),FALSE)</f>
        <v>#N/A</v>
      </c>
      <c r="AC32" s="77" t="e">
        <f>HLOOKUP(AC$4,'2020 Payroll'!$9:$65,(3+$A32),FALSE)</f>
        <v>#N/A</v>
      </c>
      <c r="AD32" s="77" t="e">
        <f>HLOOKUP(AD$4,'2020 Payroll'!$9:$65,(3+$A32),FALSE)</f>
        <v>#N/A</v>
      </c>
      <c r="AE32" s="77" t="e">
        <f>HLOOKUP(AE$4,'2020 Payroll'!$9:$65,(3+$A32),FALSE)</f>
        <v>#N/A</v>
      </c>
      <c r="AG32" s="91" t="e">
        <f t="shared" si="28"/>
        <v>#N/A</v>
      </c>
      <c r="AI32" s="77" t="e">
        <f>HLOOKUP(H$4,'2020 Payroll'!$8:$65,(3+$A33),FALSE)</f>
        <v>#N/A</v>
      </c>
      <c r="AJ32" s="77" t="e">
        <f>HLOOKUP(I$4,'2020 Payroll'!$8:$65,(3+$A33),FALSE)</f>
        <v>#N/A</v>
      </c>
      <c r="AK32" s="77" t="e">
        <f>HLOOKUP(J$4,'2020 Payroll'!$8:$65,(3+$A33),FALSE)</f>
        <v>#N/A</v>
      </c>
      <c r="AL32" s="77" t="e">
        <f>HLOOKUP(K$4,'2020 Payroll'!$8:$65,(3+$A33),FALSE)</f>
        <v>#N/A</v>
      </c>
      <c r="AM32" s="77" t="e">
        <f>HLOOKUP(L$4,'2020 Payroll'!$8:$65,(3+$A33),FALSE)</f>
        <v>#N/A</v>
      </c>
      <c r="AN32" s="77" t="e">
        <f>HLOOKUP(M$4,'2020 Payroll'!$8:$65,(3+$A33),FALSE)</f>
        <v>#N/A</v>
      </c>
      <c r="AO32" s="77" t="e">
        <f>HLOOKUP(N$4,'2020 Payroll'!$8:$65,(3+$A33),FALSE)</f>
        <v>#N/A</v>
      </c>
      <c r="AP32" s="77" t="e">
        <f>HLOOKUP(O$4,'2020 Payroll'!$8:$65,(3+$A33),FALSE)</f>
        <v>#N/A</v>
      </c>
      <c r="AQ32" s="77" t="e">
        <f>HLOOKUP(P$4,'2020 Payroll'!$8:$65,(3+$A33),FALSE)</f>
        <v>#N/A</v>
      </c>
      <c r="AR32" s="77" t="e">
        <f>HLOOKUP(Q$4,'2020 Payroll'!$8:$65,(3+$A33),FALSE)</f>
        <v>#N/A</v>
      </c>
      <c r="AS32" s="77" t="e">
        <f>HLOOKUP(R$4,'2020 Payroll'!$8:$65,(3+$A33),FALSE)</f>
        <v>#N/A</v>
      </c>
      <c r="AT32" s="77" t="e">
        <f>HLOOKUP(S$4,'2020 Payroll'!$8:$65,(3+$A33),FALSE)</f>
        <v>#N/A</v>
      </c>
      <c r="AU32" s="77" t="e">
        <f>HLOOKUP(T$4,'2020 Payroll'!$8:$65,(3+$A33),FALSE)</f>
        <v>#N/A</v>
      </c>
      <c r="AV32" s="77" t="e">
        <f>HLOOKUP(U$4,'2020 Payroll'!$8:$65,(3+$A33),FALSE)</f>
        <v>#N/A</v>
      </c>
      <c r="AW32" s="77" t="e">
        <f>HLOOKUP(V$4,'2020 Payroll'!$8:$65,(3+$A33),FALSE)</f>
        <v>#N/A</v>
      </c>
      <c r="AX32" s="77" t="e">
        <f>HLOOKUP(W$4,'2020 Payroll'!$8:$65,(3+$A33),FALSE)</f>
        <v>#N/A</v>
      </c>
      <c r="AY32" s="77" t="e">
        <f>HLOOKUP(X$4,'2020 Payroll'!$8:$65,(3+$A33),FALSE)</f>
        <v>#N/A</v>
      </c>
      <c r="AZ32" s="77" t="e">
        <f>HLOOKUP(Y$4,'2020 Payroll'!$8:$65,(3+$A33),FALSE)</f>
        <v>#N/A</v>
      </c>
      <c r="BA32" s="77" t="e">
        <f>HLOOKUP(Z$4,'2020 Payroll'!$8:$65,(3+$A33),FALSE)</f>
        <v>#N/A</v>
      </c>
      <c r="BB32" s="77" t="e">
        <f>HLOOKUP(AA$4,'2020 Payroll'!$8:$65,(3+$A33),FALSE)</f>
        <v>#N/A</v>
      </c>
      <c r="BC32" s="77" t="e">
        <f>HLOOKUP(AB$4,'2020 Payroll'!$8:$65,(3+$A33),FALSE)</f>
        <v>#N/A</v>
      </c>
      <c r="BD32" s="77" t="e">
        <f>HLOOKUP(AC$4,'2020 Payroll'!$8:$65,(3+$A33),FALSE)</f>
        <v>#N/A</v>
      </c>
      <c r="BE32" s="77" t="e">
        <f>HLOOKUP(AD$4,'2020 Payroll'!$8:$65,(3+$A33),FALSE)</f>
        <v>#N/A</v>
      </c>
      <c r="BF32" s="77" t="e">
        <f>HLOOKUP(AE$4,'2020 Payroll'!$8:$65,(3+$A33),FALSE)</f>
        <v>#N/A</v>
      </c>
    </row>
    <row r="33" spans="1:58" x14ac:dyDescent="0.25">
      <c r="A33">
        <f t="shared" si="29"/>
        <v>27</v>
      </c>
      <c r="B33" s="74" t="str">
        <f>IF('2020 Payroll'!B38&lt;&gt;0,'2020 Payroll'!B38,"")</f>
        <v/>
      </c>
      <c r="C33" s="91" t="e">
        <f>MIN(Formulas!$A$4,SUMPRODUCT(($H$1:$AE$1&lt;=Input!$A$10)*H33:AE33))</f>
        <v>#N/A</v>
      </c>
      <c r="D33" s="91">
        <f>IF(COUNTIFS(AI33:BF33,"&gt;0",$AI$1:$BF$1,"&lt;="&amp;Input!$A$10)=0,0,ROUND(SUMPRODUCT(($AI$1:$BF$1&lt;=Input!$A$10)*AI33:BF33)/COUNTIFS(AI33:BF33,"&gt;0",$AI$1:$BF$1,"&lt;="&amp;Input!$A$10),1))</f>
        <v>0</v>
      </c>
      <c r="E33" s="91" t="e">
        <f>MIN(Formulas!$A$5,(H33+I33+J33+K33+L33+M33+N33+O33+P33+Q33+R33+S33+T33+U33+V33+W33+X33+Y33+Z33+AA33+AB33+AC33+AD33+AE33))</f>
        <v>#N/A</v>
      </c>
      <c r="F33" s="91">
        <f t="shared" si="27"/>
        <v>0</v>
      </c>
      <c r="H33" s="77" t="e">
        <f>HLOOKUP(H$4,'2020 Payroll'!$9:$65,(3+$A33),FALSE)</f>
        <v>#N/A</v>
      </c>
      <c r="I33" s="77" t="e">
        <f>HLOOKUP(I$4,'2020 Payroll'!$9:$65,(3+$A33),FALSE)</f>
        <v>#N/A</v>
      </c>
      <c r="J33" s="77" t="e">
        <f>HLOOKUP(J$4,'2020 Payroll'!$9:$65,(3+$A33),FALSE)</f>
        <v>#N/A</v>
      </c>
      <c r="K33" s="77" t="e">
        <f>HLOOKUP(K$4,'2020 Payroll'!$9:$65,(3+$A33),FALSE)</f>
        <v>#N/A</v>
      </c>
      <c r="L33" s="77" t="e">
        <f>HLOOKUP(L$4,'2020 Payroll'!$9:$65,(3+$A33),FALSE)</f>
        <v>#N/A</v>
      </c>
      <c r="M33" s="77" t="e">
        <f>HLOOKUP(M$4,'2020 Payroll'!$9:$65,(3+$A33),FALSE)</f>
        <v>#N/A</v>
      </c>
      <c r="N33" s="77" t="e">
        <f>HLOOKUP(N$4,'2020 Payroll'!$9:$65,(3+$A33),FALSE)</f>
        <v>#N/A</v>
      </c>
      <c r="O33" s="77" t="e">
        <f>HLOOKUP(O$4,'2020 Payroll'!$9:$65,(3+$A33),FALSE)</f>
        <v>#N/A</v>
      </c>
      <c r="P33" s="77" t="e">
        <f>HLOOKUP(P$4,'2020 Payroll'!$9:$65,(3+$A33),FALSE)</f>
        <v>#N/A</v>
      </c>
      <c r="Q33" s="77" t="e">
        <f>HLOOKUP(Q$4,'2020 Payroll'!$9:$65,(3+$A33),FALSE)</f>
        <v>#N/A</v>
      </c>
      <c r="R33" s="77" t="e">
        <f>HLOOKUP(R$4,'2020 Payroll'!$9:$65,(3+$A33),FALSE)</f>
        <v>#N/A</v>
      </c>
      <c r="S33" s="77" t="e">
        <f>HLOOKUP(S$4,'2020 Payroll'!$9:$65,(3+$A33),FALSE)</f>
        <v>#N/A</v>
      </c>
      <c r="T33" s="77" t="e">
        <f>HLOOKUP(T$4,'2020 Payroll'!$9:$65,(3+$A33),FALSE)</f>
        <v>#N/A</v>
      </c>
      <c r="U33" s="77" t="e">
        <f>HLOOKUP(U$4,'2020 Payroll'!$9:$65,(3+$A33),FALSE)</f>
        <v>#N/A</v>
      </c>
      <c r="V33" s="77" t="e">
        <f>HLOOKUP(V$4,'2020 Payroll'!$9:$65,(3+$A33),FALSE)</f>
        <v>#N/A</v>
      </c>
      <c r="W33" s="77" t="e">
        <f>HLOOKUP(W$4,'2020 Payroll'!$9:$65,(3+$A33),FALSE)</f>
        <v>#N/A</v>
      </c>
      <c r="X33" s="77" t="e">
        <f>HLOOKUP(X$4,'2020 Payroll'!$9:$65,(3+$A33),FALSE)</f>
        <v>#N/A</v>
      </c>
      <c r="Y33" s="77" t="e">
        <f>HLOOKUP(Y$4,'2020 Payroll'!$9:$65,(3+$A33),FALSE)</f>
        <v>#N/A</v>
      </c>
      <c r="Z33" s="77" t="e">
        <f>HLOOKUP(Z$4,'2020 Payroll'!$9:$65,(3+$A33),FALSE)</f>
        <v>#N/A</v>
      </c>
      <c r="AA33" s="77" t="e">
        <f>HLOOKUP(AA$4,'2020 Payroll'!$9:$65,(3+$A33),FALSE)</f>
        <v>#N/A</v>
      </c>
      <c r="AB33" s="77" t="e">
        <f>HLOOKUP(AB$4,'2020 Payroll'!$9:$65,(3+$A33),FALSE)</f>
        <v>#N/A</v>
      </c>
      <c r="AC33" s="77" t="e">
        <f>HLOOKUP(AC$4,'2020 Payroll'!$9:$65,(3+$A33),FALSE)</f>
        <v>#N/A</v>
      </c>
      <c r="AD33" s="77" t="e">
        <f>HLOOKUP(AD$4,'2020 Payroll'!$9:$65,(3+$A33),FALSE)</f>
        <v>#N/A</v>
      </c>
      <c r="AE33" s="77" t="e">
        <f>HLOOKUP(AE$4,'2020 Payroll'!$9:$65,(3+$A33),FALSE)</f>
        <v>#N/A</v>
      </c>
      <c r="AG33" s="91" t="e">
        <f t="shared" si="28"/>
        <v>#N/A</v>
      </c>
      <c r="AI33" s="77" t="e">
        <f>HLOOKUP(H$4,'2020 Payroll'!$8:$65,(3+$A34),FALSE)</f>
        <v>#N/A</v>
      </c>
      <c r="AJ33" s="77" t="e">
        <f>HLOOKUP(I$4,'2020 Payroll'!$8:$65,(3+$A34),FALSE)</f>
        <v>#N/A</v>
      </c>
      <c r="AK33" s="77" t="e">
        <f>HLOOKUP(J$4,'2020 Payroll'!$8:$65,(3+$A34),FALSE)</f>
        <v>#N/A</v>
      </c>
      <c r="AL33" s="77" t="e">
        <f>HLOOKUP(K$4,'2020 Payroll'!$8:$65,(3+$A34),FALSE)</f>
        <v>#N/A</v>
      </c>
      <c r="AM33" s="77" t="e">
        <f>HLOOKUP(L$4,'2020 Payroll'!$8:$65,(3+$A34),FALSE)</f>
        <v>#N/A</v>
      </c>
      <c r="AN33" s="77" t="e">
        <f>HLOOKUP(M$4,'2020 Payroll'!$8:$65,(3+$A34),FALSE)</f>
        <v>#N/A</v>
      </c>
      <c r="AO33" s="77" t="e">
        <f>HLOOKUP(N$4,'2020 Payroll'!$8:$65,(3+$A34),FALSE)</f>
        <v>#N/A</v>
      </c>
      <c r="AP33" s="77" t="e">
        <f>HLOOKUP(O$4,'2020 Payroll'!$8:$65,(3+$A34),FALSE)</f>
        <v>#N/A</v>
      </c>
      <c r="AQ33" s="77" t="e">
        <f>HLOOKUP(P$4,'2020 Payroll'!$8:$65,(3+$A34),FALSE)</f>
        <v>#N/A</v>
      </c>
      <c r="AR33" s="77" t="e">
        <f>HLOOKUP(Q$4,'2020 Payroll'!$8:$65,(3+$A34),FALSE)</f>
        <v>#N/A</v>
      </c>
      <c r="AS33" s="77" t="e">
        <f>HLOOKUP(R$4,'2020 Payroll'!$8:$65,(3+$A34),FALSE)</f>
        <v>#N/A</v>
      </c>
      <c r="AT33" s="77" t="e">
        <f>HLOOKUP(S$4,'2020 Payroll'!$8:$65,(3+$A34),FALSE)</f>
        <v>#N/A</v>
      </c>
      <c r="AU33" s="77" t="e">
        <f>HLOOKUP(T$4,'2020 Payroll'!$8:$65,(3+$A34),FALSE)</f>
        <v>#N/A</v>
      </c>
      <c r="AV33" s="77" t="e">
        <f>HLOOKUP(U$4,'2020 Payroll'!$8:$65,(3+$A34),FALSE)</f>
        <v>#N/A</v>
      </c>
      <c r="AW33" s="77" t="e">
        <f>HLOOKUP(V$4,'2020 Payroll'!$8:$65,(3+$A34),FALSE)</f>
        <v>#N/A</v>
      </c>
      <c r="AX33" s="77" t="e">
        <f>HLOOKUP(W$4,'2020 Payroll'!$8:$65,(3+$A34),FALSE)</f>
        <v>#N/A</v>
      </c>
      <c r="AY33" s="77" t="e">
        <f>HLOOKUP(X$4,'2020 Payroll'!$8:$65,(3+$A34),FALSE)</f>
        <v>#N/A</v>
      </c>
      <c r="AZ33" s="77" t="e">
        <f>HLOOKUP(Y$4,'2020 Payroll'!$8:$65,(3+$A34),FALSE)</f>
        <v>#N/A</v>
      </c>
      <c r="BA33" s="77" t="e">
        <f>HLOOKUP(Z$4,'2020 Payroll'!$8:$65,(3+$A34),FALSE)</f>
        <v>#N/A</v>
      </c>
      <c r="BB33" s="77" t="e">
        <f>HLOOKUP(AA$4,'2020 Payroll'!$8:$65,(3+$A34),FALSE)</f>
        <v>#N/A</v>
      </c>
      <c r="BC33" s="77" t="e">
        <f>HLOOKUP(AB$4,'2020 Payroll'!$8:$65,(3+$A34),FALSE)</f>
        <v>#N/A</v>
      </c>
      <c r="BD33" s="77" t="e">
        <f>HLOOKUP(AC$4,'2020 Payroll'!$8:$65,(3+$A34),FALSE)</f>
        <v>#N/A</v>
      </c>
      <c r="BE33" s="77" t="e">
        <f>HLOOKUP(AD$4,'2020 Payroll'!$8:$65,(3+$A34),FALSE)</f>
        <v>#N/A</v>
      </c>
      <c r="BF33" s="77" t="e">
        <f>HLOOKUP(AE$4,'2020 Payroll'!$8:$65,(3+$A34),FALSE)</f>
        <v>#N/A</v>
      </c>
    </row>
    <row r="34" spans="1:58" x14ac:dyDescent="0.25">
      <c r="A34">
        <f t="shared" si="29"/>
        <v>28</v>
      </c>
      <c r="B34" s="74" t="str">
        <f>IF('2020 Payroll'!B39&lt;&gt;0,'2020 Payroll'!B39,"")</f>
        <v/>
      </c>
      <c r="C34" s="91" t="e">
        <f>MIN(Formulas!$A$4,SUMPRODUCT(($H$1:$AE$1&lt;=Input!$A$10)*H34:AE34))</f>
        <v>#N/A</v>
      </c>
      <c r="D34" s="91">
        <f>IF(COUNTIFS(AI34:BF34,"&gt;0",$AI$1:$BF$1,"&lt;="&amp;Input!$A$10)=0,0,ROUND(SUMPRODUCT(($AI$1:$BF$1&lt;=Input!$A$10)*AI34:BF34)/COUNTIFS(AI34:BF34,"&gt;0",$AI$1:$BF$1,"&lt;="&amp;Input!$A$10),1))</f>
        <v>0</v>
      </c>
      <c r="E34" s="91" t="e">
        <f>MIN(Formulas!$A$5,(H34+I34+J34+K34+L34+M34+N34+O34+P34+Q34+R34+S34+T34+U34+V34+W34+X34+Y34+Z34+AA34+AB34+AC34+AD34+AE34))</f>
        <v>#N/A</v>
      </c>
      <c r="F34" s="91">
        <f t="shared" si="27"/>
        <v>0</v>
      </c>
      <c r="H34" s="77" t="e">
        <f>HLOOKUP(H$4,'2020 Payroll'!$9:$65,(3+$A34),FALSE)</f>
        <v>#N/A</v>
      </c>
      <c r="I34" s="77" t="e">
        <f>HLOOKUP(I$4,'2020 Payroll'!$9:$65,(3+$A34),FALSE)</f>
        <v>#N/A</v>
      </c>
      <c r="J34" s="77" t="e">
        <f>HLOOKUP(J$4,'2020 Payroll'!$9:$65,(3+$A34),FALSE)</f>
        <v>#N/A</v>
      </c>
      <c r="K34" s="77" t="e">
        <f>HLOOKUP(K$4,'2020 Payroll'!$9:$65,(3+$A34),FALSE)</f>
        <v>#N/A</v>
      </c>
      <c r="L34" s="77" t="e">
        <f>HLOOKUP(L$4,'2020 Payroll'!$9:$65,(3+$A34),FALSE)</f>
        <v>#N/A</v>
      </c>
      <c r="M34" s="77" t="e">
        <f>HLOOKUP(M$4,'2020 Payroll'!$9:$65,(3+$A34),FALSE)</f>
        <v>#N/A</v>
      </c>
      <c r="N34" s="77" t="e">
        <f>HLOOKUP(N$4,'2020 Payroll'!$9:$65,(3+$A34),FALSE)</f>
        <v>#N/A</v>
      </c>
      <c r="O34" s="77" t="e">
        <f>HLOOKUP(O$4,'2020 Payroll'!$9:$65,(3+$A34),FALSE)</f>
        <v>#N/A</v>
      </c>
      <c r="P34" s="77" t="e">
        <f>HLOOKUP(P$4,'2020 Payroll'!$9:$65,(3+$A34),FALSE)</f>
        <v>#N/A</v>
      </c>
      <c r="Q34" s="77" t="e">
        <f>HLOOKUP(Q$4,'2020 Payroll'!$9:$65,(3+$A34),FALSE)</f>
        <v>#N/A</v>
      </c>
      <c r="R34" s="77" t="e">
        <f>HLOOKUP(R$4,'2020 Payroll'!$9:$65,(3+$A34),FALSE)</f>
        <v>#N/A</v>
      </c>
      <c r="S34" s="77" t="e">
        <f>HLOOKUP(S$4,'2020 Payroll'!$9:$65,(3+$A34),FALSE)</f>
        <v>#N/A</v>
      </c>
      <c r="T34" s="77" t="e">
        <f>HLOOKUP(T$4,'2020 Payroll'!$9:$65,(3+$A34),FALSE)</f>
        <v>#N/A</v>
      </c>
      <c r="U34" s="77" t="e">
        <f>HLOOKUP(U$4,'2020 Payroll'!$9:$65,(3+$A34),FALSE)</f>
        <v>#N/A</v>
      </c>
      <c r="V34" s="77" t="e">
        <f>HLOOKUP(V$4,'2020 Payroll'!$9:$65,(3+$A34),FALSE)</f>
        <v>#N/A</v>
      </c>
      <c r="W34" s="77" t="e">
        <f>HLOOKUP(W$4,'2020 Payroll'!$9:$65,(3+$A34),FALSE)</f>
        <v>#N/A</v>
      </c>
      <c r="X34" s="77" t="e">
        <f>HLOOKUP(X$4,'2020 Payroll'!$9:$65,(3+$A34),FALSE)</f>
        <v>#N/A</v>
      </c>
      <c r="Y34" s="77" t="e">
        <f>HLOOKUP(Y$4,'2020 Payroll'!$9:$65,(3+$A34),FALSE)</f>
        <v>#N/A</v>
      </c>
      <c r="Z34" s="77" t="e">
        <f>HLOOKUP(Z$4,'2020 Payroll'!$9:$65,(3+$A34),FALSE)</f>
        <v>#N/A</v>
      </c>
      <c r="AA34" s="77" t="e">
        <f>HLOOKUP(AA$4,'2020 Payroll'!$9:$65,(3+$A34),FALSE)</f>
        <v>#N/A</v>
      </c>
      <c r="AB34" s="77" t="e">
        <f>HLOOKUP(AB$4,'2020 Payroll'!$9:$65,(3+$A34),FALSE)</f>
        <v>#N/A</v>
      </c>
      <c r="AC34" s="77" t="e">
        <f>HLOOKUP(AC$4,'2020 Payroll'!$9:$65,(3+$A34),FALSE)</f>
        <v>#N/A</v>
      </c>
      <c r="AD34" s="77" t="e">
        <f>HLOOKUP(AD$4,'2020 Payroll'!$9:$65,(3+$A34),FALSE)</f>
        <v>#N/A</v>
      </c>
      <c r="AE34" s="77" t="e">
        <f>HLOOKUP(AE$4,'2020 Payroll'!$9:$65,(3+$A34),FALSE)</f>
        <v>#N/A</v>
      </c>
      <c r="AG34" s="91" t="e">
        <f t="shared" si="28"/>
        <v>#N/A</v>
      </c>
      <c r="AI34" s="77" t="e">
        <f>HLOOKUP(H$4,'2020 Payroll'!$8:$65,(3+$A35),FALSE)</f>
        <v>#N/A</v>
      </c>
      <c r="AJ34" s="77" t="e">
        <f>HLOOKUP(I$4,'2020 Payroll'!$8:$65,(3+$A35),FALSE)</f>
        <v>#N/A</v>
      </c>
      <c r="AK34" s="77" t="e">
        <f>HLOOKUP(J$4,'2020 Payroll'!$8:$65,(3+$A35),FALSE)</f>
        <v>#N/A</v>
      </c>
      <c r="AL34" s="77" t="e">
        <f>HLOOKUP(K$4,'2020 Payroll'!$8:$65,(3+$A35),FALSE)</f>
        <v>#N/A</v>
      </c>
      <c r="AM34" s="77" t="e">
        <f>HLOOKUP(L$4,'2020 Payroll'!$8:$65,(3+$A35),FALSE)</f>
        <v>#N/A</v>
      </c>
      <c r="AN34" s="77" t="e">
        <f>HLOOKUP(M$4,'2020 Payroll'!$8:$65,(3+$A35),FALSE)</f>
        <v>#N/A</v>
      </c>
      <c r="AO34" s="77" t="e">
        <f>HLOOKUP(N$4,'2020 Payroll'!$8:$65,(3+$A35),FALSE)</f>
        <v>#N/A</v>
      </c>
      <c r="AP34" s="77" t="e">
        <f>HLOOKUP(O$4,'2020 Payroll'!$8:$65,(3+$A35),FALSE)</f>
        <v>#N/A</v>
      </c>
      <c r="AQ34" s="77" t="e">
        <f>HLOOKUP(P$4,'2020 Payroll'!$8:$65,(3+$A35),FALSE)</f>
        <v>#N/A</v>
      </c>
      <c r="AR34" s="77" t="e">
        <f>HLOOKUP(Q$4,'2020 Payroll'!$8:$65,(3+$A35),FALSE)</f>
        <v>#N/A</v>
      </c>
      <c r="AS34" s="77" t="e">
        <f>HLOOKUP(R$4,'2020 Payroll'!$8:$65,(3+$A35),FALSE)</f>
        <v>#N/A</v>
      </c>
      <c r="AT34" s="77" t="e">
        <f>HLOOKUP(S$4,'2020 Payroll'!$8:$65,(3+$A35),FALSE)</f>
        <v>#N/A</v>
      </c>
      <c r="AU34" s="77" t="e">
        <f>HLOOKUP(T$4,'2020 Payroll'!$8:$65,(3+$A35),FALSE)</f>
        <v>#N/A</v>
      </c>
      <c r="AV34" s="77" t="e">
        <f>HLOOKUP(U$4,'2020 Payroll'!$8:$65,(3+$A35),FALSE)</f>
        <v>#N/A</v>
      </c>
      <c r="AW34" s="77" t="e">
        <f>HLOOKUP(V$4,'2020 Payroll'!$8:$65,(3+$A35),FALSE)</f>
        <v>#N/A</v>
      </c>
      <c r="AX34" s="77" t="e">
        <f>HLOOKUP(W$4,'2020 Payroll'!$8:$65,(3+$A35),FALSE)</f>
        <v>#N/A</v>
      </c>
      <c r="AY34" s="77" t="e">
        <f>HLOOKUP(X$4,'2020 Payroll'!$8:$65,(3+$A35),FALSE)</f>
        <v>#N/A</v>
      </c>
      <c r="AZ34" s="77" t="e">
        <f>HLOOKUP(Y$4,'2020 Payroll'!$8:$65,(3+$A35),FALSE)</f>
        <v>#N/A</v>
      </c>
      <c r="BA34" s="77" t="e">
        <f>HLOOKUP(Z$4,'2020 Payroll'!$8:$65,(3+$A35),FALSE)</f>
        <v>#N/A</v>
      </c>
      <c r="BB34" s="77" t="e">
        <f>HLOOKUP(AA$4,'2020 Payroll'!$8:$65,(3+$A35),FALSE)</f>
        <v>#N/A</v>
      </c>
      <c r="BC34" s="77" t="e">
        <f>HLOOKUP(AB$4,'2020 Payroll'!$8:$65,(3+$A35),FALSE)</f>
        <v>#N/A</v>
      </c>
      <c r="BD34" s="77" t="e">
        <f>HLOOKUP(AC$4,'2020 Payroll'!$8:$65,(3+$A35),FALSE)</f>
        <v>#N/A</v>
      </c>
      <c r="BE34" s="77" t="e">
        <f>HLOOKUP(AD$4,'2020 Payroll'!$8:$65,(3+$A35),FALSE)</f>
        <v>#N/A</v>
      </c>
      <c r="BF34" s="77" t="e">
        <f>HLOOKUP(AE$4,'2020 Payroll'!$8:$65,(3+$A35),FALSE)</f>
        <v>#N/A</v>
      </c>
    </row>
    <row r="35" spans="1:58" x14ac:dyDescent="0.25">
      <c r="A35">
        <f t="shared" si="29"/>
        <v>29</v>
      </c>
      <c r="B35" s="74" t="str">
        <f>IF('2020 Payroll'!B40&lt;&gt;0,'2020 Payroll'!B40,"")</f>
        <v/>
      </c>
      <c r="C35" s="91" t="e">
        <f>MIN(Formulas!$A$4,SUMPRODUCT(($H$1:$AE$1&lt;=Input!$A$10)*H35:AE35))</f>
        <v>#N/A</v>
      </c>
      <c r="D35" s="91">
        <f>IF(COUNTIFS(AI35:BF35,"&gt;0",$AI$1:$BF$1,"&lt;="&amp;Input!$A$10)=0,0,ROUND(SUMPRODUCT(($AI$1:$BF$1&lt;=Input!$A$10)*AI35:BF35)/COUNTIFS(AI35:BF35,"&gt;0",$AI$1:$BF$1,"&lt;="&amp;Input!$A$10),1))</f>
        <v>0</v>
      </c>
      <c r="E35" s="91" t="e">
        <f>MIN(Formulas!$A$5,(H35+I35+J35+K35+L35+M35+N35+O35+P35+Q35+R35+S35+T35+U35+V35+W35+X35+Y35+Z35+AA35+AB35+AC35+AD35+AE35))</f>
        <v>#N/A</v>
      </c>
      <c r="F35" s="91">
        <f t="shared" si="27"/>
        <v>0</v>
      </c>
      <c r="H35" s="77" t="e">
        <f>HLOOKUP(H$4,'2020 Payroll'!$9:$65,(3+$A35),FALSE)</f>
        <v>#N/A</v>
      </c>
      <c r="I35" s="77" t="e">
        <f>HLOOKUP(I$4,'2020 Payroll'!$9:$65,(3+$A35),FALSE)</f>
        <v>#N/A</v>
      </c>
      <c r="J35" s="77" t="e">
        <f>HLOOKUP(J$4,'2020 Payroll'!$9:$65,(3+$A35),FALSE)</f>
        <v>#N/A</v>
      </c>
      <c r="K35" s="77" t="e">
        <f>HLOOKUP(K$4,'2020 Payroll'!$9:$65,(3+$A35),FALSE)</f>
        <v>#N/A</v>
      </c>
      <c r="L35" s="77" t="e">
        <f>HLOOKUP(L$4,'2020 Payroll'!$9:$65,(3+$A35),FALSE)</f>
        <v>#N/A</v>
      </c>
      <c r="M35" s="77" t="e">
        <f>HLOOKUP(M$4,'2020 Payroll'!$9:$65,(3+$A35),FALSE)</f>
        <v>#N/A</v>
      </c>
      <c r="N35" s="77" t="e">
        <f>HLOOKUP(N$4,'2020 Payroll'!$9:$65,(3+$A35),FALSE)</f>
        <v>#N/A</v>
      </c>
      <c r="O35" s="77" t="e">
        <f>HLOOKUP(O$4,'2020 Payroll'!$9:$65,(3+$A35),FALSE)</f>
        <v>#N/A</v>
      </c>
      <c r="P35" s="77" t="e">
        <f>HLOOKUP(P$4,'2020 Payroll'!$9:$65,(3+$A35),FALSE)</f>
        <v>#N/A</v>
      </c>
      <c r="Q35" s="77" t="e">
        <f>HLOOKUP(Q$4,'2020 Payroll'!$9:$65,(3+$A35),FALSE)</f>
        <v>#N/A</v>
      </c>
      <c r="R35" s="77" t="e">
        <f>HLOOKUP(R$4,'2020 Payroll'!$9:$65,(3+$A35),FALSE)</f>
        <v>#N/A</v>
      </c>
      <c r="S35" s="77" t="e">
        <f>HLOOKUP(S$4,'2020 Payroll'!$9:$65,(3+$A35),FALSE)</f>
        <v>#N/A</v>
      </c>
      <c r="T35" s="77" t="e">
        <f>HLOOKUP(T$4,'2020 Payroll'!$9:$65,(3+$A35),FALSE)</f>
        <v>#N/A</v>
      </c>
      <c r="U35" s="77" t="e">
        <f>HLOOKUP(U$4,'2020 Payroll'!$9:$65,(3+$A35),FALSE)</f>
        <v>#N/A</v>
      </c>
      <c r="V35" s="77" t="e">
        <f>HLOOKUP(V$4,'2020 Payroll'!$9:$65,(3+$A35),FALSE)</f>
        <v>#N/A</v>
      </c>
      <c r="W35" s="77" t="e">
        <f>HLOOKUP(W$4,'2020 Payroll'!$9:$65,(3+$A35),FALSE)</f>
        <v>#N/A</v>
      </c>
      <c r="X35" s="77" t="e">
        <f>HLOOKUP(X$4,'2020 Payroll'!$9:$65,(3+$A35),FALSE)</f>
        <v>#N/A</v>
      </c>
      <c r="Y35" s="77" t="e">
        <f>HLOOKUP(Y$4,'2020 Payroll'!$9:$65,(3+$A35),FALSE)</f>
        <v>#N/A</v>
      </c>
      <c r="Z35" s="77" t="e">
        <f>HLOOKUP(Z$4,'2020 Payroll'!$9:$65,(3+$A35),FALSE)</f>
        <v>#N/A</v>
      </c>
      <c r="AA35" s="77" t="e">
        <f>HLOOKUP(AA$4,'2020 Payroll'!$9:$65,(3+$A35),FALSE)</f>
        <v>#N/A</v>
      </c>
      <c r="AB35" s="77" t="e">
        <f>HLOOKUP(AB$4,'2020 Payroll'!$9:$65,(3+$A35),FALSE)</f>
        <v>#N/A</v>
      </c>
      <c r="AC35" s="77" t="e">
        <f>HLOOKUP(AC$4,'2020 Payroll'!$9:$65,(3+$A35),FALSE)</f>
        <v>#N/A</v>
      </c>
      <c r="AD35" s="77" t="e">
        <f>HLOOKUP(AD$4,'2020 Payroll'!$9:$65,(3+$A35),FALSE)</f>
        <v>#N/A</v>
      </c>
      <c r="AE35" s="77" t="e">
        <f>HLOOKUP(AE$4,'2020 Payroll'!$9:$65,(3+$A35),FALSE)</f>
        <v>#N/A</v>
      </c>
      <c r="AG35" s="91" t="e">
        <f t="shared" si="28"/>
        <v>#N/A</v>
      </c>
      <c r="AI35" s="77" t="e">
        <f>HLOOKUP(H$4,'2020 Payroll'!$8:$65,(3+$A36),FALSE)</f>
        <v>#N/A</v>
      </c>
      <c r="AJ35" s="77" t="e">
        <f>HLOOKUP(I$4,'2020 Payroll'!$8:$65,(3+$A36),FALSE)</f>
        <v>#N/A</v>
      </c>
      <c r="AK35" s="77" t="e">
        <f>HLOOKUP(J$4,'2020 Payroll'!$8:$65,(3+$A36),FALSE)</f>
        <v>#N/A</v>
      </c>
      <c r="AL35" s="77" t="e">
        <f>HLOOKUP(K$4,'2020 Payroll'!$8:$65,(3+$A36),FALSE)</f>
        <v>#N/A</v>
      </c>
      <c r="AM35" s="77" t="e">
        <f>HLOOKUP(L$4,'2020 Payroll'!$8:$65,(3+$A36),FALSE)</f>
        <v>#N/A</v>
      </c>
      <c r="AN35" s="77" t="e">
        <f>HLOOKUP(M$4,'2020 Payroll'!$8:$65,(3+$A36),FALSE)</f>
        <v>#N/A</v>
      </c>
      <c r="AO35" s="77" t="e">
        <f>HLOOKUP(N$4,'2020 Payroll'!$8:$65,(3+$A36),FALSE)</f>
        <v>#N/A</v>
      </c>
      <c r="AP35" s="77" t="e">
        <f>HLOOKUP(O$4,'2020 Payroll'!$8:$65,(3+$A36),FALSE)</f>
        <v>#N/A</v>
      </c>
      <c r="AQ35" s="77" t="e">
        <f>HLOOKUP(P$4,'2020 Payroll'!$8:$65,(3+$A36),FALSE)</f>
        <v>#N/A</v>
      </c>
      <c r="AR35" s="77" t="e">
        <f>HLOOKUP(Q$4,'2020 Payroll'!$8:$65,(3+$A36),FALSE)</f>
        <v>#N/A</v>
      </c>
      <c r="AS35" s="77" t="e">
        <f>HLOOKUP(R$4,'2020 Payroll'!$8:$65,(3+$A36),FALSE)</f>
        <v>#N/A</v>
      </c>
      <c r="AT35" s="77" t="e">
        <f>HLOOKUP(S$4,'2020 Payroll'!$8:$65,(3+$A36),FALSE)</f>
        <v>#N/A</v>
      </c>
      <c r="AU35" s="77" t="e">
        <f>HLOOKUP(T$4,'2020 Payroll'!$8:$65,(3+$A36),FALSE)</f>
        <v>#N/A</v>
      </c>
      <c r="AV35" s="77" t="e">
        <f>HLOOKUP(U$4,'2020 Payroll'!$8:$65,(3+$A36),FALSE)</f>
        <v>#N/A</v>
      </c>
      <c r="AW35" s="77" t="e">
        <f>HLOOKUP(V$4,'2020 Payroll'!$8:$65,(3+$A36),FALSE)</f>
        <v>#N/A</v>
      </c>
      <c r="AX35" s="77" t="e">
        <f>HLOOKUP(W$4,'2020 Payroll'!$8:$65,(3+$A36),FALSE)</f>
        <v>#N/A</v>
      </c>
      <c r="AY35" s="77" t="e">
        <f>HLOOKUP(X$4,'2020 Payroll'!$8:$65,(3+$A36),FALSE)</f>
        <v>#N/A</v>
      </c>
      <c r="AZ35" s="77" t="e">
        <f>HLOOKUP(Y$4,'2020 Payroll'!$8:$65,(3+$A36),FALSE)</f>
        <v>#N/A</v>
      </c>
      <c r="BA35" s="77" t="e">
        <f>HLOOKUP(Z$4,'2020 Payroll'!$8:$65,(3+$A36),FALSE)</f>
        <v>#N/A</v>
      </c>
      <c r="BB35" s="77" t="e">
        <f>HLOOKUP(AA$4,'2020 Payroll'!$8:$65,(3+$A36),FALSE)</f>
        <v>#N/A</v>
      </c>
      <c r="BC35" s="77" t="e">
        <f>HLOOKUP(AB$4,'2020 Payroll'!$8:$65,(3+$A36),FALSE)</f>
        <v>#N/A</v>
      </c>
      <c r="BD35" s="77" t="e">
        <f>HLOOKUP(AC$4,'2020 Payroll'!$8:$65,(3+$A36),FALSE)</f>
        <v>#N/A</v>
      </c>
      <c r="BE35" s="77" t="e">
        <f>HLOOKUP(AD$4,'2020 Payroll'!$8:$65,(3+$A36),FALSE)</f>
        <v>#N/A</v>
      </c>
      <c r="BF35" s="77" t="e">
        <f>HLOOKUP(AE$4,'2020 Payroll'!$8:$65,(3+$A36),FALSE)</f>
        <v>#N/A</v>
      </c>
    </row>
    <row r="36" spans="1:58" x14ac:dyDescent="0.25">
      <c r="A36">
        <f t="shared" si="29"/>
        <v>30</v>
      </c>
      <c r="B36" s="74" t="str">
        <f>IF('2020 Payroll'!B41&lt;&gt;0,'2020 Payroll'!B41,"")</f>
        <v/>
      </c>
      <c r="C36" s="91" t="e">
        <f>MIN(Formulas!$A$4,SUMPRODUCT(($H$1:$AE$1&lt;=Input!$A$10)*H36:AE36))</f>
        <v>#N/A</v>
      </c>
      <c r="D36" s="91">
        <f>IF(COUNTIFS(AI36:BF36,"&gt;0",$AI$1:$BF$1,"&lt;="&amp;Input!$A$10)=0,0,ROUND(SUMPRODUCT(($AI$1:$BF$1&lt;=Input!$A$10)*AI36:BF36)/COUNTIFS(AI36:BF36,"&gt;0",$AI$1:$BF$1,"&lt;="&amp;Input!$A$10),1))</f>
        <v>0</v>
      </c>
      <c r="E36" s="91" t="e">
        <f>MIN(Formulas!$A$5,(H36+I36+J36+K36+L36+M36+N36+O36+P36+Q36+R36+S36+T36+U36+V36+W36+X36+Y36+Z36+AA36+AB36+AC36+AD36+AE36))</f>
        <v>#N/A</v>
      </c>
      <c r="F36" s="91">
        <f t="shared" si="27"/>
        <v>0</v>
      </c>
      <c r="H36" s="77" t="e">
        <f>HLOOKUP(H$4,'2020 Payroll'!$9:$65,(3+$A36),FALSE)</f>
        <v>#N/A</v>
      </c>
      <c r="I36" s="77" t="e">
        <f>HLOOKUP(I$4,'2020 Payroll'!$9:$65,(3+$A36),FALSE)</f>
        <v>#N/A</v>
      </c>
      <c r="J36" s="77" t="e">
        <f>HLOOKUP(J$4,'2020 Payroll'!$9:$65,(3+$A36),FALSE)</f>
        <v>#N/A</v>
      </c>
      <c r="K36" s="77" t="e">
        <f>HLOOKUP(K$4,'2020 Payroll'!$9:$65,(3+$A36),FALSE)</f>
        <v>#N/A</v>
      </c>
      <c r="L36" s="77" t="e">
        <f>HLOOKUP(L$4,'2020 Payroll'!$9:$65,(3+$A36),FALSE)</f>
        <v>#N/A</v>
      </c>
      <c r="M36" s="77" t="e">
        <f>HLOOKUP(M$4,'2020 Payroll'!$9:$65,(3+$A36),FALSE)</f>
        <v>#N/A</v>
      </c>
      <c r="N36" s="77" t="e">
        <f>HLOOKUP(N$4,'2020 Payroll'!$9:$65,(3+$A36),FALSE)</f>
        <v>#N/A</v>
      </c>
      <c r="O36" s="77" t="e">
        <f>HLOOKUP(O$4,'2020 Payroll'!$9:$65,(3+$A36),FALSE)</f>
        <v>#N/A</v>
      </c>
      <c r="P36" s="77" t="e">
        <f>HLOOKUP(P$4,'2020 Payroll'!$9:$65,(3+$A36),FALSE)</f>
        <v>#N/A</v>
      </c>
      <c r="Q36" s="77" t="e">
        <f>HLOOKUP(Q$4,'2020 Payroll'!$9:$65,(3+$A36),FALSE)</f>
        <v>#N/A</v>
      </c>
      <c r="R36" s="77" t="e">
        <f>HLOOKUP(R$4,'2020 Payroll'!$9:$65,(3+$A36),FALSE)</f>
        <v>#N/A</v>
      </c>
      <c r="S36" s="77" t="e">
        <f>HLOOKUP(S$4,'2020 Payroll'!$9:$65,(3+$A36),FALSE)</f>
        <v>#N/A</v>
      </c>
      <c r="T36" s="77" t="e">
        <f>HLOOKUP(T$4,'2020 Payroll'!$9:$65,(3+$A36),FALSE)</f>
        <v>#N/A</v>
      </c>
      <c r="U36" s="77" t="e">
        <f>HLOOKUP(U$4,'2020 Payroll'!$9:$65,(3+$A36),FALSE)</f>
        <v>#N/A</v>
      </c>
      <c r="V36" s="77" t="e">
        <f>HLOOKUP(V$4,'2020 Payroll'!$9:$65,(3+$A36),FALSE)</f>
        <v>#N/A</v>
      </c>
      <c r="W36" s="77" t="e">
        <f>HLOOKUP(W$4,'2020 Payroll'!$9:$65,(3+$A36),FALSE)</f>
        <v>#N/A</v>
      </c>
      <c r="X36" s="77" t="e">
        <f>HLOOKUP(X$4,'2020 Payroll'!$9:$65,(3+$A36),FALSE)</f>
        <v>#N/A</v>
      </c>
      <c r="Y36" s="77" t="e">
        <f>HLOOKUP(Y$4,'2020 Payroll'!$9:$65,(3+$A36),FALSE)</f>
        <v>#N/A</v>
      </c>
      <c r="Z36" s="77" t="e">
        <f>HLOOKUP(Z$4,'2020 Payroll'!$9:$65,(3+$A36),FALSE)</f>
        <v>#N/A</v>
      </c>
      <c r="AA36" s="77" t="e">
        <f>HLOOKUP(AA$4,'2020 Payroll'!$9:$65,(3+$A36),FALSE)</f>
        <v>#N/A</v>
      </c>
      <c r="AB36" s="77" t="e">
        <f>HLOOKUP(AB$4,'2020 Payroll'!$9:$65,(3+$A36),FALSE)</f>
        <v>#N/A</v>
      </c>
      <c r="AC36" s="77" t="e">
        <f>HLOOKUP(AC$4,'2020 Payroll'!$9:$65,(3+$A36),FALSE)</f>
        <v>#N/A</v>
      </c>
      <c r="AD36" s="77" t="e">
        <f>HLOOKUP(AD$4,'2020 Payroll'!$9:$65,(3+$A36),FALSE)</f>
        <v>#N/A</v>
      </c>
      <c r="AE36" s="77" t="e">
        <f>HLOOKUP(AE$4,'2020 Payroll'!$9:$65,(3+$A36),FALSE)</f>
        <v>#N/A</v>
      </c>
      <c r="AG36" s="91" t="e">
        <f t="shared" si="28"/>
        <v>#N/A</v>
      </c>
      <c r="AI36" s="77" t="e">
        <f>HLOOKUP(H$4,'2020 Payroll'!$8:$65,(3+$A37),FALSE)</f>
        <v>#N/A</v>
      </c>
      <c r="AJ36" s="77" t="e">
        <f>HLOOKUP(I$4,'2020 Payroll'!$8:$65,(3+$A37),FALSE)</f>
        <v>#N/A</v>
      </c>
      <c r="AK36" s="77" t="e">
        <f>HLOOKUP(J$4,'2020 Payroll'!$8:$65,(3+$A37),FALSE)</f>
        <v>#N/A</v>
      </c>
      <c r="AL36" s="77" t="e">
        <f>HLOOKUP(K$4,'2020 Payroll'!$8:$65,(3+$A37),FALSE)</f>
        <v>#N/A</v>
      </c>
      <c r="AM36" s="77" t="e">
        <f>HLOOKUP(L$4,'2020 Payroll'!$8:$65,(3+$A37),FALSE)</f>
        <v>#N/A</v>
      </c>
      <c r="AN36" s="77" t="e">
        <f>HLOOKUP(M$4,'2020 Payroll'!$8:$65,(3+$A37),FALSE)</f>
        <v>#N/A</v>
      </c>
      <c r="AO36" s="77" t="e">
        <f>HLOOKUP(N$4,'2020 Payroll'!$8:$65,(3+$A37),FALSE)</f>
        <v>#N/A</v>
      </c>
      <c r="AP36" s="77" t="e">
        <f>HLOOKUP(O$4,'2020 Payroll'!$8:$65,(3+$A37),FALSE)</f>
        <v>#N/A</v>
      </c>
      <c r="AQ36" s="77" t="e">
        <f>HLOOKUP(P$4,'2020 Payroll'!$8:$65,(3+$A37),FALSE)</f>
        <v>#N/A</v>
      </c>
      <c r="AR36" s="77" t="e">
        <f>HLOOKUP(Q$4,'2020 Payroll'!$8:$65,(3+$A37),FALSE)</f>
        <v>#N/A</v>
      </c>
      <c r="AS36" s="77" t="e">
        <f>HLOOKUP(R$4,'2020 Payroll'!$8:$65,(3+$A37),FALSE)</f>
        <v>#N/A</v>
      </c>
      <c r="AT36" s="77" t="e">
        <f>HLOOKUP(S$4,'2020 Payroll'!$8:$65,(3+$A37),FALSE)</f>
        <v>#N/A</v>
      </c>
      <c r="AU36" s="77" t="e">
        <f>HLOOKUP(T$4,'2020 Payroll'!$8:$65,(3+$A37),FALSE)</f>
        <v>#N/A</v>
      </c>
      <c r="AV36" s="77" t="e">
        <f>HLOOKUP(U$4,'2020 Payroll'!$8:$65,(3+$A37),FALSE)</f>
        <v>#N/A</v>
      </c>
      <c r="AW36" s="77" t="e">
        <f>HLOOKUP(V$4,'2020 Payroll'!$8:$65,(3+$A37),FALSE)</f>
        <v>#N/A</v>
      </c>
      <c r="AX36" s="77" t="e">
        <f>HLOOKUP(W$4,'2020 Payroll'!$8:$65,(3+$A37),FALSE)</f>
        <v>#N/A</v>
      </c>
      <c r="AY36" s="77" t="e">
        <f>HLOOKUP(X$4,'2020 Payroll'!$8:$65,(3+$A37),FALSE)</f>
        <v>#N/A</v>
      </c>
      <c r="AZ36" s="77" t="e">
        <f>HLOOKUP(Y$4,'2020 Payroll'!$8:$65,(3+$A37),FALSE)</f>
        <v>#N/A</v>
      </c>
      <c r="BA36" s="77" t="e">
        <f>HLOOKUP(Z$4,'2020 Payroll'!$8:$65,(3+$A37),FALSE)</f>
        <v>#N/A</v>
      </c>
      <c r="BB36" s="77" t="e">
        <f>HLOOKUP(AA$4,'2020 Payroll'!$8:$65,(3+$A37),FALSE)</f>
        <v>#N/A</v>
      </c>
      <c r="BC36" s="77" t="e">
        <f>HLOOKUP(AB$4,'2020 Payroll'!$8:$65,(3+$A37),FALSE)</f>
        <v>#N/A</v>
      </c>
      <c r="BD36" s="77" t="e">
        <f>HLOOKUP(AC$4,'2020 Payroll'!$8:$65,(3+$A37),FALSE)</f>
        <v>#N/A</v>
      </c>
      <c r="BE36" s="77" t="e">
        <f>HLOOKUP(AD$4,'2020 Payroll'!$8:$65,(3+$A37),FALSE)</f>
        <v>#N/A</v>
      </c>
      <c r="BF36" s="77" t="e">
        <f>HLOOKUP(AE$4,'2020 Payroll'!$8:$65,(3+$A37),FALSE)</f>
        <v>#N/A</v>
      </c>
    </row>
    <row r="37" spans="1:58" x14ac:dyDescent="0.25">
      <c r="A37">
        <f t="shared" si="29"/>
        <v>31</v>
      </c>
      <c r="B37" s="74" t="str">
        <f>IF('2020 Payroll'!B42&lt;&gt;0,'2020 Payroll'!B42,"")</f>
        <v/>
      </c>
      <c r="C37" s="91" t="e">
        <f>MIN(Formulas!$A$4,SUMPRODUCT(($H$1:$AE$1&lt;=Input!$A$10)*H37:AE37))</f>
        <v>#N/A</v>
      </c>
      <c r="D37" s="91">
        <f>IF(COUNTIFS(AI37:BF37,"&gt;0",$AI$1:$BF$1,"&lt;="&amp;Input!$A$10)=0,0,ROUND(SUMPRODUCT(($AI$1:$BF$1&lt;=Input!$A$10)*AI37:BF37)/COUNTIFS(AI37:BF37,"&gt;0",$AI$1:$BF$1,"&lt;="&amp;Input!$A$10),1))</f>
        <v>0</v>
      </c>
      <c r="E37" s="91" t="e">
        <f>MIN(Formulas!$A$5,(H37+I37+J37+K37+L37+M37+N37+O37+P37+Q37+R37+S37+T37+U37+V37+W37+X37+Y37+Z37+AA37+AB37+AC37+AD37+AE37))</f>
        <v>#N/A</v>
      </c>
      <c r="F37" s="91">
        <f t="shared" si="27"/>
        <v>0</v>
      </c>
      <c r="H37" s="77" t="e">
        <f>HLOOKUP(H$4,'2020 Payroll'!$9:$65,(3+$A37),FALSE)</f>
        <v>#N/A</v>
      </c>
      <c r="I37" s="77" t="e">
        <f>HLOOKUP(I$4,'2020 Payroll'!$9:$65,(3+$A37),FALSE)</f>
        <v>#N/A</v>
      </c>
      <c r="J37" s="77" t="e">
        <f>HLOOKUP(J$4,'2020 Payroll'!$9:$65,(3+$A37),FALSE)</f>
        <v>#N/A</v>
      </c>
      <c r="K37" s="77" t="e">
        <f>HLOOKUP(K$4,'2020 Payroll'!$9:$65,(3+$A37),FALSE)</f>
        <v>#N/A</v>
      </c>
      <c r="L37" s="77" t="e">
        <f>HLOOKUP(L$4,'2020 Payroll'!$9:$65,(3+$A37),FALSE)</f>
        <v>#N/A</v>
      </c>
      <c r="M37" s="77" t="e">
        <f>HLOOKUP(M$4,'2020 Payroll'!$9:$65,(3+$A37),FALSE)</f>
        <v>#N/A</v>
      </c>
      <c r="N37" s="77" t="e">
        <f>HLOOKUP(N$4,'2020 Payroll'!$9:$65,(3+$A37),FALSE)</f>
        <v>#N/A</v>
      </c>
      <c r="O37" s="77" t="e">
        <f>HLOOKUP(O$4,'2020 Payroll'!$9:$65,(3+$A37),FALSE)</f>
        <v>#N/A</v>
      </c>
      <c r="P37" s="77" t="e">
        <f>HLOOKUP(P$4,'2020 Payroll'!$9:$65,(3+$A37),FALSE)</f>
        <v>#N/A</v>
      </c>
      <c r="Q37" s="77" t="e">
        <f>HLOOKUP(Q$4,'2020 Payroll'!$9:$65,(3+$A37),FALSE)</f>
        <v>#N/A</v>
      </c>
      <c r="R37" s="77" t="e">
        <f>HLOOKUP(R$4,'2020 Payroll'!$9:$65,(3+$A37),FALSE)</f>
        <v>#N/A</v>
      </c>
      <c r="S37" s="77" t="e">
        <f>HLOOKUP(S$4,'2020 Payroll'!$9:$65,(3+$A37),FALSE)</f>
        <v>#N/A</v>
      </c>
      <c r="T37" s="77" t="e">
        <f>HLOOKUP(T$4,'2020 Payroll'!$9:$65,(3+$A37),FALSE)</f>
        <v>#N/A</v>
      </c>
      <c r="U37" s="77" t="e">
        <f>HLOOKUP(U$4,'2020 Payroll'!$9:$65,(3+$A37),FALSE)</f>
        <v>#N/A</v>
      </c>
      <c r="V37" s="77" t="e">
        <f>HLOOKUP(V$4,'2020 Payroll'!$9:$65,(3+$A37),FALSE)</f>
        <v>#N/A</v>
      </c>
      <c r="W37" s="77" t="e">
        <f>HLOOKUP(W$4,'2020 Payroll'!$9:$65,(3+$A37),FALSE)</f>
        <v>#N/A</v>
      </c>
      <c r="X37" s="77" t="e">
        <f>HLOOKUP(X$4,'2020 Payroll'!$9:$65,(3+$A37),FALSE)</f>
        <v>#N/A</v>
      </c>
      <c r="Y37" s="77" t="e">
        <f>HLOOKUP(Y$4,'2020 Payroll'!$9:$65,(3+$A37),FALSE)</f>
        <v>#N/A</v>
      </c>
      <c r="Z37" s="77" t="e">
        <f>HLOOKUP(Z$4,'2020 Payroll'!$9:$65,(3+$A37),FALSE)</f>
        <v>#N/A</v>
      </c>
      <c r="AA37" s="77" t="e">
        <f>HLOOKUP(AA$4,'2020 Payroll'!$9:$65,(3+$A37),FALSE)</f>
        <v>#N/A</v>
      </c>
      <c r="AB37" s="77" t="e">
        <f>HLOOKUP(AB$4,'2020 Payroll'!$9:$65,(3+$A37),FALSE)</f>
        <v>#N/A</v>
      </c>
      <c r="AC37" s="77" t="e">
        <f>HLOOKUP(AC$4,'2020 Payroll'!$9:$65,(3+$A37),FALSE)</f>
        <v>#N/A</v>
      </c>
      <c r="AD37" s="77" t="e">
        <f>HLOOKUP(AD$4,'2020 Payroll'!$9:$65,(3+$A37),FALSE)</f>
        <v>#N/A</v>
      </c>
      <c r="AE37" s="77" t="e">
        <f>HLOOKUP(AE$4,'2020 Payroll'!$9:$65,(3+$A37),FALSE)</f>
        <v>#N/A</v>
      </c>
      <c r="AG37" s="91" t="e">
        <f t="shared" si="28"/>
        <v>#N/A</v>
      </c>
      <c r="AI37" s="77" t="e">
        <f>HLOOKUP(H$4,'2020 Payroll'!$8:$65,(3+$A38),FALSE)</f>
        <v>#N/A</v>
      </c>
      <c r="AJ37" s="77" t="e">
        <f>HLOOKUP(I$4,'2020 Payroll'!$8:$65,(3+$A38),FALSE)</f>
        <v>#N/A</v>
      </c>
      <c r="AK37" s="77" t="e">
        <f>HLOOKUP(J$4,'2020 Payroll'!$8:$65,(3+$A38),FALSE)</f>
        <v>#N/A</v>
      </c>
      <c r="AL37" s="77" t="e">
        <f>HLOOKUP(K$4,'2020 Payroll'!$8:$65,(3+$A38),FALSE)</f>
        <v>#N/A</v>
      </c>
      <c r="AM37" s="77" t="e">
        <f>HLOOKUP(L$4,'2020 Payroll'!$8:$65,(3+$A38),FALSE)</f>
        <v>#N/A</v>
      </c>
      <c r="AN37" s="77" t="e">
        <f>HLOOKUP(M$4,'2020 Payroll'!$8:$65,(3+$A38),FALSE)</f>
        <v>#N/A</v>
      </c>
      <c r="AO37" s="77" t="e">
        <f>HLOOKUP(N$4,'2020 Payroll'!$8:$65,(3+$A38),FALSE)</f>
        <v>#N/A</v>
      </c>
      <c r="AP37" s="77" t="e">
        <f>HLOOKUP(O$4,'2020 Payroll'!$8:$65,(3+$A38),FALSE)</f>
        <v>#N/A</v>
      </c>
      <c r="AQ37" s="77" t="e">
        <f>HLOOKUP(P$4,'2020 Payroll'!$8:$65,(3+$A38),FALSE)</f>
        <v>#N/A</v>
      </c>
      <c r="AR37" s="77" t="e">
        <f>HLOOKUP(Q$4,'2020 Payroll'!$8:$65,(3+$A38),FALSE)</f>
        <v>#N/A</v>
      </c>
      <c r="AS37" s="77" t="e">
        <f>HLOOKUP(R$4,'2020 Payroll'!$8:$65,(3+$A38),FALSE)</f>
        <v>#N/A</v>
      </c>
      <c r="AT37" s="77" t="e">
        <f>HLOOKUP(S$4,'2020 Payroll'!$8:$65,(3+$A38),FALSE)</f>
        <v>#N/A</v>
      </c>
      <c r="AU37" s="77" t="e">
        <f>HLOOKUP(T$4,'2020 Payroll'!$8:$65,(3+$A38),FALSE)</f>
        <v>#N/A</v>
      </c>
      <c r="AV37" s="77" t="e">
        <f>HLOOKUP(U$4,'2020 Payroll'!$8:$65,(3+$A38),FALSE)</f>
        <v>#N/A</v>
      </c>
      <c r="AW37" s="77" t="e">
        <f>HLOOKUP(V$4,'2020 Payroll'!$8:$65,(3+$A38),FALSE)</f>
        <v>#N/A</v>
      </c>
      <c r="AX37" s="77" t="e">
        <f>HLOOKUP(W$4,'2020 Payroll'!$8:$65,(3+$A38),FALSE)</f>
        <v>#N/A</v>
      </c>
      <c r="AY37" s="77" t="e">
        <f>HLOOKUP(X$4,'2020 Payroll'!$8:$65,(3+$A38),FALSE)</f>
        <v>#N/A</v>
      </c>
      <c r="AZ37" s="77" t="e">
        <f>HLOOKUP(Y$4,'2020 Payroll'!$8:$65,(3+$A38),FALSE)</f>
        <v>#N/A</v>
      </c>
      <c r="BA37" s="77" t="e">
        <f>HLOOKUP(Z$4,'2020 Payroll'!$8:$65,(3+$A38),FALSE)</f>
        <v>#N/A</v>
      </c>
      <c r="BB37" s="77" t="e">
        <f>HLOOKUP(AA$4,'2020 Payroll'!$8:$65,(3+$A38),FALSE)</f>
        <v>#N/A</v>
      </c>
      <c r="BC37" s="77" t="e">
        <f>HLOOKUP(AB$4,'2020 Payroll'!$8:$65,(3+$A38),FALSE)</f>
        <v>#N/A</v>
      </c>
      <c r="BD37" s="77" t="e">
        <f>HLOOKUP(AC$4,'2020 Payroll'!$8:$65,(3+$A38),FALSE)</f>
        <v>#N/A</v>
      </c>
      <c r="BE37" s="77" t="e">
        <f>HLOOKUP(AD$4,'2020 Payroll'!$8:$65,(3+$A38),FALSE)</f>
        <v>#N/A</v>
      </c>
      <c r="BF37" s="77" t="e">
        <f>HLOOKUP(AE$4,'2020 Payroll'!$8:$65,(3+$A38),FALSE)</f>
        <v>#N/A</v>
      </c>
    </row>
    <row r="38" spans="1:58" x14ac:dyDescent="0.25">
      <c r="A38">
        <f t="shared" si="29"/>
        <v>32</v>
      </c>
      <c r="B38" s="74" t="str">
        <f>IF('2020 Payroll'!B43&lt;&gt;0,'2020 Payroll'!B43,"")</f>
        <v/>
      </c>
      <c r="C38" s="91" t="e">
        <f>MIN(Formulas!$A$4,SUMPRODUCT(($H$1:$AE$1&lt;=Input!$A$10)*H38:AE38))</f>
        <v>#N/A</v>
      </c>
      <c r="D38" s="91">
        <f>IF(COUNTIFS(AI38:BF38,"&gt;0",$AI$1:$BF$1,"&lt;="&amp;Input!$A$10)=0,0,ROUND(SUMPRODUCT(($AI$1:$BF$1&lt;=Input!$A$10)*AI38:BF38)/COUNTIFS(AI38:BF38,"&gt;0",$AI$1:$BF$1,"&lt;="&amp;Input!$A$10),1))</f>
        <v>0</v>
      </c>
      <c r="E38" s="91" t="e">
        <f>MIN(Formulas!$A$5,(H38+I38+J38+K38+L38+M38+N38+O38+P38+Q38+R38+S38+T38+U38+V38+W38+X38+Y38+Z38+AA38+AB38+AC38+AD38+AE38))</f>
        <v>#N/A</v>
      </c>
      <c r="F38" s="91">
        <f t="shared" si="27"/>
        <v>0</v>
      </c>
      <c r="H38" s="77" t="e">
        <f>HLOOKUP(H$4,'2020 Payroll'!$9:$65,(3+$A38),FALSE)</f>
        <v>#N/A</v>
      </c>
      <c r="I38" s="77" t="e">
        <f>HLOOKUP(I$4,'2020 Payroll'!$9:$65,(3+$A38),FALSE)</f>
        <v>#N/A</v>
      </c>
      <c r="J38" s="77" t="e">
        <f>HLOOKUP(J$4,'2020 Payroll'!$9:$65,(3+$A38),FALSE)</f>
        <v>#N/A</v>
      </c>
      <c r="K38" s="77" t="e">
        <f>HLOOKUP(K$4,'2020 Payroll'!$9:$65,(3+$A38),FALSE)</f>
        <v>#N/A</v>
      </c>
      <c r="L38" s="77" t="e">
        <f>HLOOKUP(L$4,'2020 Payroll'!$9:$65,(3+$A38),FALSE)</f>
        <v>#N/A</v>
      </c>
      <c r="M38" s="77" t="e">
        <f>HLOOKUP(M$4,'2020 Payroll'!$9:$65,(3+$A38),FALSE)</f>
        <v>#N/A</v>
      </c>
      <c r="N38" s="77" t="e">
        <f>HLOOKUP(N$4,'2020 Payroll'!$9:$65,(3+$A38),FALSE)</f>
        <v>#N/A</v>
      </c>
      <c r="O38" s="77" t="e">
        <f>HLOOKUP(O$4,'2020 Payroll'!$9:$65,(3+$A38),FALSE)</f>
        <v>#N/A</v>
      </c>
      <c r="P38" s="77" t="e">
        <f>HLOOKUP(P$4,'2020 Payroll'!$9:$65,(3+$A38),FALSE)</f>
        <v>#N/A</v>
      </c>
      <c r="Q38" s="77" t="e">
        <f>HLOOKUP(Q$4,'2020 Payroll'!$9:$65,(3+$A38),FALSE)</f>
        <v>#N/A</v>
      </c>
      <c r="R38" s="77" t="e">
        <f>HLOOKUP(R$4,'2020 Payroll'!$9:$65,(3+$A38),FALSE)</f>
        <v>#N/A</v>
      </c>
      <c r="S38" s="77" t="e">
        <f>HLOOKUP(S$4,'2020 Payroll'!$9:$65,(3+$A38),FALSE)</f>
        <v>#N/A</v>
      </c>
      <c r="T38" s="77" t="e">
        <f>HLOOKUP(T$4,'2020 Payroll'!$9:$65,(3+$A38),FALSE)</f>
        <v>#N/A</v>
      </c>
      <c r="U38" s="77" t="e">
        <f>HLOOKUP(U$4,'2020 Payroll'!$9:$65,(3+$A38),FALSE)</f>
        <v>#N/A</v>
      </c>
      <c r="V38" s="77" t="e">
        <f>HLOOKUP(V$4,'2020 Payroll'!$9:$65,(3+$A38),FALSE)</f>
        <v>#N/A</v>
      </c>
      <c r="W38" s="77" t="e">
        <f>HLOOKUP(W$4,'2020 Payroll'!$9:$65,(3+$A38),FALSE)</f>
        <v>#N/A</v>
      </c>
      <c r="X38" s="77" t="e">
        <f>HLOOKUP(X$4,'2020 Payroll'!$9:$65,(3+$A38),FALSE)</f>
        <v>#N/A</v>
      </c>
      <c r="Y38" s="77" t="e">
        <f>HLOOKUP(Y$4,'2020 Payroll'!$9:$65,(3+$A38),FALSE)</f>
        <v>#N/A</v>
      </c>
      <c r="Z38" s="77" t="e">
        <f>HLOOKUP(Z$4,'2020 Payroll'!$9:$65,(3+$A38),FALSE)</f>
        <v>#N/A</v>
      </c>
      <c r="AA38" s="77" t="e">
        <f>HLOOKUP(AA$4,'2020 Payroll'!$9:$65,(3+$A38),FALSE)</f>
        <v>#N/A</v>
      </c>
      <c r="AB38" s="77" t="e">
        <f>HLOOKUP(AB$4,'2020 Payroll'!$9:$65,(3+$A38),FALSE)</f>
        <v>#N/A</v>
      </c>
      <c r="AC38" s="77" t="e">
        <f>HLOOKUP(AC$4,'2020 Payroll'!$9:$65,(3+$A38),FALSE)</f>
        <v>#N/A</v>
      </c>
      <c r="AD38" s="77" t="e">
        <f>HLOOKUP(AD$4,'2020 Payroll'!$9:$65,(3+$A38),FALSE)</f>
        <v>#N/A</v>
      </c>
      <c r="AE38" s="77" t="e">
        <f>HLOOKUP(AE$4,'2020 Payroll'!$9:$65,(3+$A38),FALSE)</f>
        <v>#N/A</v>
      </c>
      <c r="AG38" s="91" t="e">
        <f t="shared" si="28"/>
        <v>#N/A</v>
      </c>
      <c r="AI38" s="77" t="e">
        <f>HLOOKUP(H$4,'2020 Payroll'!$8:$65,(3+$A39),FALSE)</f>
        <v>#N/A</v>
      </c>
      <c r="AJ38" s="77" t="e">
        <f>HLOOKUP(I$4,'2020 Payroll'!$8:$65,(3+$A39),FALSE)</f>
        <v>#N/A</v>
      </c>
      <c r="AK38" s="77" t="e">
        <f>HLOOKUP(J$4,'2020 Payroll'!$8:$65,(3+$A39),FALSE)</f>
        <v>#N/A</v>
      </c>
      <c r="AL38" s="77" t="e">
        <f>HLOOKUP(K$4,'2020 Payroll'!$8:$65,(3+$A39),FALSE)</f>
        <v>#N/A</v>
      </c>
      <c r="AM38" s="77" t="e">
        <f>HLOOKUP(L$4,'2020 Payroll'!$8:$65,(3+$A39),FALSE)</f>
        <v>#N/A</v>
      </c>
      <c r="AN38" s="77" t="e">
        <f>HLOOKUP(M$4,'2020 Payroll'!$8:$65,(3+$A39),FALSE)</f>
        <v>#N/A</v>
      </c>
      <c r="AO38" s="77" t="e">
        <f>HLOOKUP(N$4,'2020 Payroll'!$8:$65,(3+$A39),FALSE)</f>
        <v>#N/A</v>
      </c>
      <c r="AP38" s="77" t="e">
        <f>HLOOKUP(O$4,'2020 Payroll'!$8:$65,(3+$A39),FALSE)</f>
        <v>#N/A</v>
      </c>
      <c r="AQ38" s="77" t="e">
        <f>HLOOKUP(P$4,'2020 Payroll'!$8:$65,(3+$A39),FALSE)</f>
        <v>#N/A</v>
      </c>
      <c r="AR38" s="77" t="e">
        <f>HLOOKUP(Q$4,'2020 Payroll'!$8:$65,(3+$A39),FALSE)</f>
        <v>#N/A</v>
      </c>
      <c r="AS38" s="77" t="e">
        <f>HLOOKUP(R$4,'2020 Payroll'!$8:$65,(3+$A39),FALSE)</f>
        <v>#N/A</v>
      </c>
      <c r="AT38" s="77" t="e">
        <f>HLOOKUP(S$4,'2020 Payroll'!$8:$65,(3+$A39),FALSE)</f>
        <v>#N/A</v>
      </c>
      <c r="AU38" s="77" t="e">
        <f>HLOOKUP(T$4,'2020 Payroll'!$8:$65,(3+$A39),FALSE)</f>
        <v>#N/A</v>
      </c>
      <c r="AV38" s="77" t="e">
        <f>HLOOKUP(U$4,'2020 Payroll'!$8:$65,(3+$A39),FALSE)</f>
        <v>#N/A</v>
      </c>
      <c r="AW38" s="77" t="e">
        <f>HLOOKUP(V$4,'2020 Payroll'!$8:$65,(3+$A39),FALSE)</f>
        <v>#N/A</v>
      </c>
      <c r="AX38" s="77" t="e">
        <f>HLOOKUP(W$4,'2020 Payroll'!$8:$65,(3+$A39),FALSE)</f>
        <v>#N/A</v>
      </c>
      <c r="AY38" s="77" t="e">
        <f>HLOOKUP(X$4,'2020 Payroll'!$8:$65,(3+$A39),FALSE)</f>
        <v>#N/A</v>
      </c>
      <c r="AZ38" s="77" t="e">
        <f>HLOOKUP(Y$4,'2020 Payroll'!$8:$65,(3+$A39),FALSE)</f>
        <v>#N/A</v>
      </c>
      <c r="BA38" s="77" t="e">
        <f>HLOOKUP(Z$4,'2020 Payroll'!$8:$65,(3+$A39),FALSE)</f>
        <v>#N/A</v>
      </c>
      <c r="BB38" s="77" t="e">
        <f>HLOOKUP(AA$4,'2020 Payroll'!$8:$65,(3+$A39),FALSE)</f>
        <v>#N/A</v>
      </c>
      <c r="BC38" s="77" t="e">
        <f>HLOOKUP(AB$4,'2020 Payroll'!$8:$65,(3+$A39),FALSE)</f>
        <v>#N/A</v>
      </c>
      <c r="BD38" s="77" t="e">
        <f>HLOOKUP(AC$4,'2020 Payroll'!$8:$65,(3+$A39),FALSE)</f>
        <v>#N/A</v>
      </c>
      <c r="BE38" s="77" t="e">
        <f>HLOOKUP(AD$4,'2020 Payroll'!$8:$65,(3+$A39),FALSE)</f>
        <v>#N/A</v>
      </c>
      <c r="BF38" s="77" t="e">
        <f>HLOOKUP(AE$4,'2020 Payroll'!$8:$65,(3+$A39),FALSE)</f>
        <v>#N/A</v>
      </c>
    </row>
    <row r="39" spans="1:58" x14ac:dyDescent="0.25">
      <c r="A39">
        <f t="shared" si="29"/>
        <v>33</v>
      </c>
      <c r="B39" s="74" t="str">
        <f>IF('2020 Payroll'!B44&lt;&gt;0,'2020 Payroll'!B44,"")</f>
        <v/>
      </c>
      <c r="C39" s="91" t="e">
        <f>MIN(Formulas!$A$4,SUMPRODUCT(($H$1:$AE$1&lt;=Input!$A$10)*H39:AE39))</f>
        <v>#N/A</v>
      </c>
      <c r="D39" s="91">
        <f>IF(COUNTIFS(AI39:BF39,"&gt;0",$AI$1:$BF$1,"&lt;="&amp;Input!$A$10)=0,0,ROUND(SUMPRODUCT(($AI$1:$BF$1&lt;=Input!$A$10)*AI39:BF39)/COUNTIFS(AI39:BF39,"&gt;0",$AI$1:$BF$1,"&lt;="&amp;Input!$A$10),1))</f>
        <v>0</v>
      </c>
      <c r="E39" s="91" t="e">
        <f>MIN(Formulas!$A$5,(H39+I39+J39+K39+L39+M39+N39+O39+P39+Q39+R39+S39+T39+U39+V39+W39+X39+Y39+Z39+AA39+AB39+AC39+AD39+AE39))</f>
        <v>#N/A</v>
      </c>
      <c r="F39" s="91">
        <f t="shared" si="27"/>
        <v>0</v>
      </c>
      <c r="H39" s="77" t="e">
        <f>HLOOKUP(H$4,'2020 Payroll'!$9:$65,(3+$A39),FALSE)</f>
        <v>#N/A</v>
      </c>
      <c r="I39" s="77" t="e">
        <f>HLOOKUP(I$4,'2020 Payroll'!$9:$65,(3+$A39),FALSE)</f>
        <v>#N/A</v>
      </c>
      <c r="J39" s="77" t="e">
        <f>HLOOKUP(J$4,'2020 Payroll'!$9:$65,(3+$A39),FALSE)</f>
        <v>#N/A</v>
      </c>
      <c r="K39" s="77" t="e">
        <f>HLOOKUP(K$4,'2020 Payroll'!$9:$65,(3+$A39),FALSE)</f>
        <v>#N/A</v>
      </c>
      <c r="L39" s="77" t="e">
        <f>HLOOKUP(L$4,'2020 Payroll'!$9:$65,(3+$A39),FALSE)</f>
        <v>#N/A</v>
      </c>
      <c r="M39" s="77" t="e">
        <f>HLOOKUP(M$4,'2020 Payroll'!$9:$65,(3+$A39),FALSE)</f>
        <v>#N/A</v>
      </c>
      <c r="N39" s="77" t="e">
        <f>HLOOKUP(N$4,'2020 Payroll'!$9:$65,(3+$A39),FALSE)</f>
        <v>#N/A</v>
      </c>
      <c r="O39" s="77" t="e">
        <f>HLOOKUP(O$4,'2020 Payroll'!$9:$65,(3+$A39),FALSE)</f>
        <v>#N/A</v>
      </c>
      <c r="P39" s="77" t="e">
        <f>HLOOKUP(P$4,'2020 Payroll'!$9:$65,(3+$A39),FALSE)</f>
        <v>#N/A</v>
      </c>
      <c r="Q39" s="77" t="e">
        <f>HLOOKUP(Q$4,'2020 Payroll'!$9:$65,(3+$A39),FALSE)</f>
        <v>#N/A</v>
      </c>
      <c r="R39" s="77" t="e">
        <f>HLOOKUP(R$4,'2020 Payroll'!$9:$65,(3+$A39),FALSE)</f>
        <v>#N/A</v>
      </c>
      <c r="S39" s="77" t="e">
        <f>HLOOKUP(S$4,'2020 Payroll'!$9:$65,(3+$A39),FALSE)</f>
        <v>#N/A</v>
      </c>
      <c r="T39" s="77" t="e">
        <f>HLOOKUP(T$4,'2020 Payroll'!$9:$65,(3+$A39),FALSE)</f>
        <v>#N/A</v>
      </c>
      <c r="U39" s="77" t="e">
        <f>HLOOKUP(U$4,'2020 Payroll'!$9:$65,(3+$A39),FALSE)</f>
        <v>#N/A</v>
      </c>
      <c r="V39" s="77" t="e">
        <f>HLOOKUP(V$4,'2020 Payroll'!$9:$65,(3+$A39),FALSE)</f>
        <v>#N/A</v>
      </c>
      <c r="W39" s="77" t="e">
        <f>HLOOKUP(W$4,'2020 Payroll'!$9:$65,(3+$A39),FALSE)</f>
        <v>#N/A</v>
      </c>
      <c r="X39" s="77" t="e">
        <f>HLOOKUP(X$4,'2020 Payroll'!$9:$65,(3+$A39),FALSE)</f>
        <v>#N/A</v>
      </c>
      <c r="Y39" s="77" t="e">
        <f>HLOOKUP(Y$4,'2020 Payroll'!$9:$65,(3+$A39),FALSE)</f>
        <v>#N/A</v>
      </c>
      <c r="Z39" s="77" t="e">
        <f>HLOOKUP(Z$4,'2020 Payroll'!$9:$65,(3+$A39),FALSE)</f>
        <v>#N/A</v>
      </c>
      <c r="AA39" s="77" t="e">
        <f>HLOOKUP(AA$4,'2020 Payroll'!$9:$65,(3+$A39),FALSE)</f>
        <v>#N/A</v>
      </c>
      <c r="AB39" s="77" t="e">
        <f>HLOOKUP(AB$4,'2020 Payroll'!$9:$65,(3+$A39),FALSE)</f>
        <v>#N/A</v>
      </c>
      <c r="AC39" s="77" t="e">
        <f>HLOOKUP(AC$4,'2020 Payroll'!$9:$65,(3+$A39),FALSE)</f>
        <v>#N/A</v>
      </c>
      <c r="AD39" s="77" t="e">
        <f>HLOOKUP(AD$4,'2020 Payroll'!$9:$65,(3+$A39),FALSE)</f>
        <v>#N/A</v>
      </c>
      <c r="AE39" s="77" t="e">
        <f>HLOOKUP(AE$4,'2020 Payroll'!$9:$65,(3+$A39),FALSE)</f>
        <v>#N/A</v>
      </c>
      <c r="AG39" s="91" t="e">
        <f t="shared" si="28"/>
        <v>#N/A</v>
      </c>
      <c r="AI39" s="77" t="e">
        <f>HLOOKUP(H$4,'2020 Payroll'!$8:$65,(3+$A40),FALSE)</f>
        <v>#N/A</v>
      </c>
      <c r="AJ39" s="77" t="e">
        <f>HLOOKUP(I$4,'2020 Payroll'!$8:$65,(3+$A40),FALSE)</f>
        <v>#N/A</v>
      </c>
      <c r="AK39" s="77" t="e">
        <f>HLOOKUP(J$4,'2020 Payroll'!$8:$65,(3+$A40),FALSE)</f>
        <v>#N/A</v>
      </c>
      <c r="AL39" s="77" t="e">
        <f>HLOOKUP(K$4,'2020 Payroll'!$8:$65,(3+$A40),FALSE)</f>
        <v>#N/A</v>
      </c>
      <c r="AM39" s="77" t="e">
        <f>HLOOKUP(L$4,'2020 Payroll'!$8:$65,(3+$A40),FALSE)</f>
        <v>#N/A</v>
      </c>
      <c r="AN39" s="77" t="e">
        <f>HLOOKUP(M$4,'2020 Payroll'!$8:$65,(3+$A40),FALSE)</f>
        <v>#N/A</v>
      </c>
      <c r="AO39" s="77" t="e">
        <f>HLOOKUP(N$4,'2020 Payroll'!$8:$65,(3+$A40),FALSE)</f>
        <v>#N/A</v>
      </c>
      <c r="AP39" s="77" t="e">
        <f>HLOOKUP(O$4,'2020 Payroll'!$8:$65,(3+$A40),FALSE)</f>
        <v>#N/A</v>
      </c>
      <c r="AQ39" s="77" t="e">
        <f>HLOOKUP(P$4,'2020 Payroll'!$8:$65,(3+$A40),FALSE)</f>
        <v>#N/A</v>
      </c>
      <c r="AR39" s="77" t="e">
        <f>HLOOKUP(Q$4,'2020 Payroll'!$8:$65,(3+$A40),FALSE)</f>
        <v>#N/A</v>
      </c>
      <c r="AS39" s="77" t="e">
        <f>HLOOKUP(R$4,'2020 Payroll'!$8:$65,(3+$A40),FALSE)</f>
        <v>#N/A</v>
      </c>
      <c r="AT39" s="77" t="e">
        <f>HLOOKUP(S$4,'2020 Payroll'!$8:$65,(3+$A40),FALSE)</f>
        <v>#N/A</v>
      </c>
      <c r="AU39" s="77" t="e">
        <f>HLOOKUP(T$4,'2020 Payroll'!$8:$65,(3+$A40),FALSE)</f>
        <v>#N/A</v>
      </c>
      <c r="AV39" s="77" t="e">
        <f>HLOOKUP(U$4,'2020 Payroll'!$8:$65,(3+$A40),FALSE)</f>
        <v>#N/A</v>
      </c>
      <c r="AW39" s="77" t="e">
        <f>HLOOKUP(V$4,'2020 Payroll'!$8:$65,(3+$A40),FALSE)</f>
        <v>#N/A</v>
      </c>
      <c r="AX39" s="77" t="e">
        <f>HLOOKUP(W$4,'2020 Payroll'!$8:$65,(3+$A40),FALSE)</f>
        <v>#N/A</v>
      </c>
      <c r="AY39" s="77" t="e">
        <f>HLOOKUP(X$4,'2020 Payroll'!$8:$65,(3+$A40),FALSE)</f>
        <v>#N/A</v>
      </c>
      <c r="AZ39" s="77" t="e">
        <f>HLOOKUP(Y$4,'2020 Payroll'!$8:$65,(3+$A40),FALSE)</f>
        <v>#N/A</v>
      </c>
      <c r="BA39" s="77" t="e">
        <f>HLOOKUP(Z$4,'2020 Payroll'!$8:$65,(3+$A40),FALSE)</f>
        <v>#N/A</v>
      </c>
      <c r="BB39" s="77" t="e">
        <f>HLOOKUP(AA$4,'2020 Payroll'!$8:$65,(3+$A40),FALSE)</f>
        <v>#N/A</v>
      </c>
      <c r="BC39" s="77" t="e">
        <f>HLOOKUP(AB$4,'2020 Payroll'!$8:$65,(3+$A40),FALSE)</f>
        <v>#N/A</v>
      </c>
      <c r="BD39" s="77" t="e">
        <f>HLOOKUP(AC$4,'2020 Payroll'!$8:$65,(3+$A40),FALSE)</f>
        <v>#N/A</v>
      </c>
      <c r="BE39" s="77" t="e">
        <f>HLOOKUP(AD$4,'2020 Payroll'!$8:$65,(3+$A40),FALSE)</f>
        <v>#N/A</v>
      </c>
      <c r="BF39" s="77" t="e">
        <f>HLOOKUP(AE$4,'2020 Payroll'!$8:$65,(3+$A40),FALSE)</f>
        <v>#N/A</v>
      </c>
    </row>
    <row r="40" spans="1:58" x14ac:dyDescent="0.25">
      <c r="A40">
        <f t="shared" si="29"/>
        <v>34</v>
      </c>
      <c r="B40" s="74" t="str">
        <f>IF('2020 Payroll'!B45&lt;&gt;0,'2020 Payroll'!B45,"")</f>
        <v/>
      </c>
      <c r="C40" s="91" t="e">
        <f>MIN(Formulas!$A$4,SUMPRODUCT(($H$1:$AE$1&lt;=Input!$A$10)*H40:AE40))</f>
        <v>#N/A</v>
      </c>
      <c r="D40" s="91">
        <f>IF(COUNTIFS(AI40:BF40,"&gt;0",$AI$1:$BF$1,"&lt;="&amp;Input!$A$10)=0,0,ROUND(SUMPRODUCT(($AI$1:$BF$1&lt;=Input!$A$10)*AI40:BF40)/COUNTIFS(AI40:BF40,"&gt;0",$AI$1:$BF$1,"&lt;="&amp;Input!$A$10),1))</f>
        <v>0</v>
      </c>
      <c r="E40" s="91" t="e">
        <f>MIN(Formulas!$A$5,(H40+I40+J40+K40+L40+M40+N40+O40+P40+Q40+R40+S40+T40+U40+V40+W40+X40+Y40+Z40+AA40+AB40+AC40+AD40+AE40))</f>
        <v>#N/A</v>
      </c>
      <c r="F40" s="91">
        <f t="shared" si="27"/>
        <v>0</v>
      </c>
      <c r="H40" s="77" t="e">
        <f>HLOOKUP(H$4,'2020 Payroll'!$9:$65,(3+$A40),FALSE)</f>
        <v>#N/A</v>
      </c>
      <c r="I40" s="77" t="e">
        <f>HLOOKUP(I$4,'2020 Payroll'!$9:$65,(3+$A40),FALSE)</f>
        <v>#N/A</v>
      </c>
      <c r="J40" s="77" t="e">
        <f>HLOOKUP(J$4,'2020 Payroll'!$9:$65,(3+$A40),FALSE)</f>
        <v>#N/A</v>
      </c>
      <c r="K40" s="77" t="e">
        <f>HLOOKUP(K$4,'2020 Payroll'!$9:$65,(3+$A40),FALSE)</f>
        <v>#N/A</v>
      </c>
      <c r="L40" s="77" t="e">
        <f>HLOOKUP(L$4,'2020 Payroll'!$9:$65,(3+$A40),FALSE)</f>
        <v>#N/A</v>
      </c>
      <c r="M40" s="77" t="e">
        <f>HLOOKUP(M$4,'2020 Payroll'!$9:$65,(3+$A40),FALSE)</f>
        <v>#N/A</v>
      </c>
      <c r="N40" s="77" t="e">
        <f>HLOOKUP(N$4,'2020 Payroll'!$9:$65,(3+$A40),FALSE)</f>
        <v>#N/A</v>
      </c>
      <c r="O40" s="77" t="e">
        <f>HLOOKUP(O$4,'2020 Payroll'!$9:$65,(3+$A40),FALSE)</f>
        <v>#N/A</v>
      </c>
      <c r="P40" s="77" t="e">
        <f>HLOOKUP(P$4,'2020 Payroll'!$9:$65,(3+$A40),FALSE)</f>
        <v>#N/A</v>
      </c>
      <c r="Q40" s="77" t="e">
        <f>HLOOKUP(Q$4,'2020 Payroll'!$9:$65,(3+$A40),FALSE)</f>
        <v>#N/A</v>
      </c>
      <c r="R40" s="77" t="e">
        <f>HLOOKUP(R$4,'2020 Payroll'!$9:$65,(3+$A40),FALSE)</f>
        <v>#N/A</v>
      </c>
      <c r="S40" s="77" t="e">
        <f>HLOOKUP(S$4,'2020 Payroll'!$9:$65,(3+$A40),FALSE)</f>
        <v>#N/A</v>
      </c>
      <c r="T40" s="77" t="e">
        <f>HLOOKUP(T$4,'2020 Payroll'!$9:$65,(3+$A40),FALSE)</f>
        <v>#N/A</v>
      </c>
      <c r="U40" s="77" t="e">
        <f>HLOOKUP(U$4,'2020 Payroll'!$9:$65,(3+$A40),FALSE)</f>
        <v>#N/A</v>
      </c>
      <c r="V40" s="77" t="e">
        <f>HLOOKUP(V$4,'2020 Payroll'!$9:$65,(3+$A40),FALSE)</f>
        <v>#N/A</v>
      </c>
      <c r="W40" s="77" t="e">
        <f>HLOOKUP(W$4,'2020 Payroll'!$9:$65,(3+$A40),FALSE)</f>
        <v>#N/A</v>
      </c>
      <c r="X40" s="77" t="e">
        <f>HLOOKUP(X$4,'2020 Payroll'!$9:$65,(3+$A40),FALSE)</f>
        <v>#N/A</v>
      </c>
      <c r="Y40" s="77" t="e">
        <f>HLOOKUP(Y$4,'2020 Payroll'!$9:$65,(3+$A40),FALSE)</f>
        <v>#N/A</v>
      </c>
      <c r="Z40" s="77" t="e">
        <f>HLOOKUP(Z$4,'2020 Payroll'!$9:$65,(3+$A40),FALSE)</f>
        <v>#N/A</v>
      </c>
      <c r="AA40" s="77" t="e">
        <f>HLOOKUP(AA$4,'2020 Payroll'!$9:$65,(3+$A40),FALSE)</f>
        <v>#N/A</v>
      </c>
      <c r="AB40" s="77" t="e">
        <f>HLOOKUP(AB$4,'2020 Payroll'!$9:$65,(3+$A40),FALSE)</f>
        <v>#N/A</v>
      </c>
      <c r="AC40" s="77" t="e">
        <f>HLOOKUP(AC$4,'2020 Payroll'!$9:$65,(3+$A40),FALSE)</f>
        <v>#N/A</v>
      </c>
      <c r="AD40" s="77" t="e">
        <f>HLOOKUP(AD$4,'2020 Payroll'!$9:$65,(3+$A40),FALSE)</f>
        <v>#N/A</v>
      </c>
      <c r="AE40" s="77" t="e">
        <f>HLOOKUP(AE$4,'2020 Payroll'!$9:$65,(3+$A40),FALSE)</f>
        <v>#N/A</v>
      </c>
      <c r="AG40" s="91" t="e">
        <f t="shared" si="28"/>
        <v>#N/A</v>
      </c>
      <c r="AI40" s="77" t="e">
        <f>HLOOKUP(H$4,'2020 Payroll'!$8:$65,(3+$A41),FALSE)</f>
        <v>#N/A</v>
      </c>
      <c r="AJ40" s="77" t="e">
        <f>HLOOKUP(I$4,'2020 Payroll'!$8:$65,(3+$A41),FALSE)</f>
        <v>#N/A</v>
      </c>
      <c r="AK40" s="77" t="e">
        <f>HLOOKUP(J$4,'2020 Payroll'!$8:$65,(3+$A41),FALSE)</f>
        <v>#N/A</v>
      </c>
      <c r="AL40" s="77" t="e">
        <f>HLOOKUP(K$4,'2020 Payroll'!$8:$65,(3+$A41),FALSE)</f>
        <v>#N/A</v>
      </c>
      <c r="AM40" s="77" t="e">
        <f>HLOOKUP(L$4,'2020 Payroll'!$8:$65,(3+$A41),FALSE)</f>
        <v>#N/A</v>
      </c>
      <c r="AN40" s="77" t="e">
        <f>HLOOKUP(M$4,'2020 Payroll'!$8:$65,(3+$A41),FALSE)</f>
        <v>#N/A</v>
      </c>
      <c r="AO40" s="77" t="e">
        <f>HLOOKUP(N$4,'2020 Payroll'!$8:$65,(3+$A41),FALSE)</f>
        <v>#N/A</v>
      </c>
      <c r="AP40" s="77" t="e">
        <f>HLOOKUP(O$4,'2020 Payroll'!$8:$65,(3+$A41),FALSE)</f>
        <v>#N/A</v>
      </c>
      <c r="AQ40" s="77" t="e">
        <f>HLOOKUP(P$4,'2020 Payroll'!$8:$65,(3+$A41),FALSE)</f>
        <v>#N/A</v>
      </c>
      <c r="AR40" s="77" t="e">
        <f>HLOOKUP(Q$4,'2020 Payroll'!$8:$65,(3+$A41),FALSE)</f>
        <v>#N/A</v>
      </c>
      <c r="AS40" s="77" t="e">
        <f>HLOOKUP(R$4,'2020 Payroll'!$8:$65,(3+$A41),FALSE)</f>
        <v>#N/A</v>
      </c>
      <c r="AT40" s="77" t="e">
        <f>HLOOKUP(S$4,'2020 Payroll'!$8:$65,(3+$A41),FALSE)</f>
        <v>#N/A</v>
      </c>
      <c r="AU40" s="77" t="e">
        <f>HLOOKUP(T$4,'2020 Payroll'!$8:$65,(3+$A41),FALSE)</f>
        <v>#N/A</v>
      </c>
      <c r="AV40" s="77" t="e">
        <f>HLOOKUP(U$4,'2020 Payroll'!$8:$65,(3+$A41),FALSE)</f>
        <v>#N/A</v>
      </c>
      <c r="AW40" s="77" t="e">
        <f>HLOOKUP(V$4,'2020 Payroll'!$8:$65,(3+$A41),FALSE)</f>
        <v>#N/A</v>
      </c>
      <c r="AX40" s="77" t="e">
        <f>HLOOKUP(W$4,'2020 Payroll'!$8:$65,(3+$A41),FALSE)</f>
        <v>#N/A</v>
      </c>
      <c r="AY40" s="77" t="e">
        <f>HLOOKUP(X$4,'2020 Payroll'!$8:$65,(3+$A41),FALSE)</f>
        <v>#N/A</v>
      </c>
      <c r="AZ40" s="77" t="e">
        <f>HLOOKUP(Y$4,'2020 Payroll'!$8:$65,(3+$A41),FALSE)</f>
        <v>#N/A</v>
      </c>
      <c r="BA40" s="77" t="e">
        <f>HLOOKUP(Z$4,'2020 Payroll'!$8:$65,(3+$A41),FALSE)</f>
        <v>#N/A</v>
      </c>
      <c r="BB40" s="77" t="e">
        <f>HLOOKUP(AA$4,'2020 Payroll'!$8:$65,(3+$A41),FALSE)</f>
        <v>#N/A</v>
      </c>
      <c r="BC40" s="77" t="e">
        <f>HLOOKUP(AB$4,'2020 Payroll'!$8:$65,(3+$A41),FALSE)</f>
        <v>#N/A</v>
      </c>
      <c r="BD40" s="77" t="e">
        <f>HLOOKUP(AC$4,'2020 Payroll'!$8:$65,(3+$A41),FALSE)</f>
        <v>#N/A</v>
      </c>
      <c r="BE40" s="77" t="e">
        <f>HLOOKUP(AD$4,'2020 Payroll'!$8:$65,(3+$A41),FALSE)</f>
        <v>#N/A</v>
      </c>
      <c r="BF40" s="77" t="e">
        <f>HLOOKUP(AE$4,'2020 Payroll'!$8:$65,(3+$A41),FALSE)</f>
        <v>#N/A</v>
      </c>
    </row>
    <row r="41" spans="1:58" x14ac:dyDescent="0.25">
      <c r="A41">
        <f t="shared" si="29"/>
        <v>35</v>
      </c>
      <c r="B41" s="74" t="str">
        <f>IF('2020 Payroll'!B46&lt;&gt;0,'2020 Payroll'!B46,"")</f>
        <v/>
      </c>
      <c r="C41" s="91" t="e">
        <f>MIN(Formulas!$A$4,SUMPRODUCT(($H$1:$AE$1&lt;=Input!$A$10)*H41:AE41))</f>
        <v>#N/A</v>
      </c>
      <c r="D41" s="91">
        <f>IF(COUNTIFS(AI41:BF41,"&gt;0",$AI$1:$BF$1,"&lt;="&amp;Input!$A$10)=0,0,ROUND(SUMPRODUCT(($AI$1:$BF$1&lt;=Input!$A$10)*AI41:BF41)/COUNTIFS(AI41:BF41,"&gt;0",$AI$1:$BF$1,"&lt;="&amp;Input!$A$10),1))</f>
        <v>0</v>
      </c>
      <c r="E41" s="91" t="e">
        <f>MIN(Formulas!$A$5,(H41+I41+J41+K41+L41+M41+N41+O41+P41+Q41+R41+S41+T41+U41+V41+W41+X41+Y41+Z41+AA41+AB41+AC41+AD41+AE41))</f>
        <v>#N/A</v>
      </c>
      <c r="F41" s="91">
        <f t="shared" si="27"/>
        <v>0</v>
      </c>
      <c r="H41" s="77" t="e">
        <f>HLOOKUP(H$4,'2020 Payroll'!$9:$65,(3+$A41),FALSE)</f>
        <v>#N/A</v>
      </c>
      <c r="I41" s="77" t="e">
        <f>HLOOKUP(I$4,'2020 Payroll'!$9:$65,(3+$A41),FALSE)</f>
        <v>#N/A</v>
      </c>
      <c r="J41" s="77" t="e">
        <f>HLOOKUP(J$4,'2020 Payroll'!$9:$65,(3+$A41),FALSE)</f>
        <v>#N/A</v>
      </c>
      <c r="K41" s="77" t="e">
        <f>HLOOKUP(K$4,'2020 Payroll'!$9:$65,(3+$A41),FALSE)</f>
        <v>#N/A</v>
      </c>
      <c r="L41" s="77" t="e">
        <f>HLOOKUP(L$4,'2020 Payroll'!$9:$65,(3+$A41),FALSE)</f>
        <v>#N/A</v>
      </c>
      <c r="M41" s="77" t="e">
        <f>HLOOKUP(M$4,'2020 Payroll'!$9:$65,(3+$A41),FALSE)</f>
        <v>#N/A</v>
      </c>
      <c r="N41" s="77" t="e">
        <f>HLOOKUP(N$4,'2020 Payroll'!$9:$65,(3+$A41),FALSE)</f>
        <v>#N/A</v>
      </c>
      <c r="O41" s="77" t="e">
        <f>HLOOKUP(O$4,'2020 Payroll'!$9:$65,(3+$A41),FALSE)</f>
        <v>#N/A</v>
      </c>
      <c r="P41" s="77" t="e">
        <f>HLOOKUP(P$4,'2020 Payroll'!$9:$65,(3+$A41),FALSE)</f>
        <v>#N/A</v>
      </c>
      <c r="Q41" s="77" t="e">
        <f>HLOOKUP(Q$4,'2020 Payroll'!$9:$65,(3+$A41),FALSE)</f>
        <v>#N/A</v>
      </c>
      <c r="R41" s="77" t="e">
        <f>HLOOKUP(R$4,'2020 Payroll'!$9:$65,(3+$A41),FALSE)</f>
        <v>#N/A</v>
      </c>
      <c r="S41" s="77" t="e">
        <f>HLOOKUP(S$4,'2020 Payroll'!$9:$65,(3+$A41),FALSE)</f>
        <v>#N/A</v>
      </c>
      <c r="T41" s="77" t="e">
        <f>HLOOKUP(T$4,'2020 Payroll'!$9:$65,(3+$A41),FALSE)</f>
        <v>#N/A</v>
      </c>
      <c r="U41" s="77" t="e">
        <f>HLOOKUP(U$4,'2020 Payroll'!$9:$65,(3+$A41),FALSE)</f>
        <v>#N/A</v>
      </c>
      <c r="V41" s="77" t="e">
        <f>HLOOKUP(V$4,'2020 Payroll'!$9:$65,(3+$A41),FALSE)</f>
        <v>#N/A</v>
      </c>
      <c r="W41" s="77" t="e">
        <f>HLOOKUP(W$4,'2020 Payroll'!$9:$65,(3+$A41),FALSE)</f>
        <v>#N/A</v>
      </c>
      <c r="X41" s="77" t="e">
        <f>HLOOKUP(X$4,'2020 Payroll'!$9:$65,(3+$A41),FALSE)</f>
        <v>#N/A</v>
      </c>
      <c r="Y41" s="77" t="e">
        <f>HLOOKUP(Y$4,'2020 Payroll'!$9:$65,(3+$A41),FALSE)</f>
        <v>#N/A</v>
      </c>
      <c r="Z41" s="77" t="e">
        <f>HLOOKUP(Z$4,'2020 Payroll'!$9:$65,(3+$A41),FALSE)</f>
        <v>#N/A</v>
      </c>
      <c r="AA41" s="77" t="e">
        <f>HLOOKUP(AA$4,'2020 Payroll'!$9:$65,(3+$A41),FALSE)</f>
        <v>#N/A</v>
      </c>
      <c r="AB41" s="77" t="e">
        <f>HLOOKUP(AB$4,'2020 Payroll'!$9:$65,(3+$A41),FALSE)</f>
        <v>#N/A</v>
      </c>
      <c r="AC41" s="77" t="e">
        <f>HLOOKUP(AC$4,'2020 Payroll'!$9:$65,(3+$A41),FALSE)</f>
        <v>#N/A</v>
      </c>
      <c r="AD41" s="77" t="e">
        <f>HLOOKUP(AD$4,'2020 Payroll'!$9:$65,(3+$A41),FALSE)</f>
        <v>#N/A</v>
      </c>
      <c r="AE41" s="77" t="e">
        <f>HLOOKUP(AE$4,'2020 Payroll'!$9:$65,(3+$A41),FALSE)</f>
        <v>#N/A</v>
      </c>
      <c r="AG41" s="91" t="e">
        <f t="shared" si="28"/>
        <v>#N/A</v>
      </c>
      <c r="AI41" s="77" t="e">
        <f>HLOOKUP(H$4,'2020 Payroll'!$8:$65,(3+$A42),FALSE)</f>
        <v>#N/A</v>
      </c>
      <c r="AJ41" s="77" t="e">
        <f>HLOOKUP(I$4,'2020 Payroll'!$8:$65,(3+$A42),FALSE)</f>
        <v>#N/A</v>
      </c>
      <c r="AK41" s="77" t="e">
        <f>HLOOKUP(J$4,'2020 Payroll'!$8:$65,(3+$A42),FALSE)</f>
        <v>#N/A</v>
      </c>
      <c r="AL41" s="77" t="e">
        <f>HLOOKUP(K$4,'2020 Payroll'!$8:$65,(3+$A42),FALSE)</f>
        <v>#N/A</v>
      </c>
      <c r="AM41" s="77" t="e">
        <f>HLOOKUP(L$4,'2020 Payroll'!$8:$65,(3+$A42),FALSE)</f>
        <v>#N/A</v>
      </c>
      <c r="AN41" s="77" t="e">
        <f>HLOOKUP(M$4,'2020 Payroll'!$8:$65,(3+$A42),FALSE)</f>
        <v>#N/A</v>
      </c>
      <c r="AO41" s="77" t="e">
        <f>HLOOKUP(N$4,'2020 Payroll'!$8:$65,(3+$A42),FALSE)</f>
        <v>#N/A</v>
      </c>
      <c r="AP41" s="77" t="e">
        <f>HLOOKUP(O$4,'2020 Payroll'!$8:$65,(3+$A42),FALSE)</f>
        <v>#N/A</v>
      </c>
      <c r="AQ41" s="77" t="e">
        <f>HLOOKUP(P$4,'2020 Payroll'!$8:$65,(3+$A42),FALSE)</f>
        <v>#N/A</v>
      </c>
      <c r="AR41" s="77" t="e">
        <f>HLOOKUP(Q$4,'2020 Payroll'!$8:$65,(3+$A42),FALSE)</f>
        <v>#N/A</v>
      </c>
      <c r="AS41" s="77" t="e">
        <f>HLOOKUP(R$4,'2020 Payroll'!$8:$65,(3+$A42),FALSE)</f>
        <v>#N/A</v>
      </c>
      <c r="AT41" s="77" t="e">
        <f>HLOOKUP(S$4,'2020 Payroll'!$8:$65,(3+$A42),FALSE)</f>
        <v>#N/A</v>
      </c>
      <c r="AU41" s="77" t="e">
        <f>HLOOKUP(T$4,'2020 Payroll'!$8:$65,(3+$A42),FALSE)</f>
        <v>#N/A</v>
      </c>
      <c r="AV41" s="77" t="e">
        <f>HLOOKUP(U$4,'2020 Payroll'!$8:$65,(3+$A42),FALSE)</f>
        <v>#N/A</v>
      </c>
      <c r="AW41" s="77" t="e">
        <f>HLOOKUP(V$4,'2020 Payroll'!$8:$65,(3+$A42),FALSE)</f>
        <v>#N/A</v>
      </c>
      <c r="AX41" s="77" t="e">
        <f>HLOOKUP(W$4,'2020 Payroll'!$8:$65,(3+$A42),FALSE)</f>
        <v>#N/A</v>
      </c>
      <c r="AY41" s="77" t="e">
        <f>HLOOKUP(X$4,'2020 Payroll'!$8:$65,(3+$A42),FALSE)</f>
        <v>#N/A</v>
      </c>
      <c r="AZ41" s="77" t="e">
        <f>HLOOKUP(Y$4,'2020 Payroll'!$8:$65,(3+$A42),FALSE)</f>
        <v>#N/A</v>
      </c>
      <c r="BA41" s="77" t="e">
        <f>HLOOKUP(Z$4,'2020 Payroll'!$8:$65,(3+$A42),FALSE)</f>
        <v>#N/A</v>
      </c>
      <c r="BB41" s="77" t="e">
        <f>HLOOKUP(AA$4,'2020 Payroll'!$8:$65,(3+$A42),FALSE)</f>
        <v>#N/A</v>
      </c>
      <c r="BC41" s="77" t="e">
        <f>HLOOKUP(AB$4,'2020 Payroll'!$8:$65,(3+$A42),FALSE)</f>
        <v>#N/A</v>
      </c>
      <c r="BD41" s="77" t="e">
        <f>HLOOKUP(AC$4,'2020 Payroll'!$8:$65,(3+$A42),FALSE)</f>
        <v>#N/A</v>
      </c>
      <c r="BE41" s="77" t="e">
        <f>HLOOKUP(AD$4,'2020 Payroll'!$8:$65,(3+$A42),FALSE)</f>
        <v>#N/A</v>
      </c>
      <c r="BF41" s="77" t="e">
        <f>HLOOKUP(AE$4,'2020 Payroll'!$8:$65,(3+$A42),FALSE)</f>
        <v>#N/A</v>
      </c>
    </row>
    <row r="42" spans="1:58" x14ac:dyDescent="0.25">
      <c r="A42">
        <f t="shared" si="29"/>
        <v>36</v>
      </c>
      <c r="B42" s="74" t="str">
        <f>IF('2020 Payroll'!B47&lt;&gt;0,'2020 Payroll'!B47,"")</f>
        <v/>
      </c>
      <c r="C42" s="91" t="e">
        <f>MIN(Formulas!$A$4,SUMPRODUCT(($H$1:$AE$1&lt;=Input!$A$10)*H42:AE42))</f>
        <v>#N/A</v>
      </c>
      <c r="D42" s="91">
        <f>IF(COUNTIFS(AI42:BF42,"&gt;0",$AI$1:$BF$1,"&lt;="&amp;Input!$A$10)=0,0,ROUND(SUMPRODUCT(($AI$1:$BF$1&lt;=Input!$A$10)*AI42:BF42)/COUNTIFS(AI42:BF42,"&gt;0",$AI$1:$BF$1,"&lt;="&amp;Input!$A$10),1))</f>
        <v>0</v>
      </c>
      <c r="E42" s="91" t="e">
        <f>MIN(Formulas!$A$5,(H42+I42+J42+K42+L42+M42+N42+O42+P42+Q42+R42+S42+T42+U42+V42+W42+X42+Y42+Z42+AA42+AB42+AC42+AD42+AE42))</f>
        <v>#N/A</v>
      </c>
      <c r="F42" s="91">
        <f t="shared" si="27"/>
        <v>0</v>
      </c>
      <c r="H42" s="77" t="e">
        <f>HLOOKUP(H$4,'2020 Payroll'!$9:$65,(3+$A42),FALSE)</f>
        <v>#N/A</v>
      </c>
      <c r="I42" s="77" t="e">
        <f>HLOOKUP(I$4,'2020 Payroll'!$9:$65,(3+$A42),FALSE)</f>
        <v>#N/A</v>
      </c>
      <c r="J42" s="77" t="e">
        <f>HLOOKUP(J$4,'2020 Payroll'!$9:$65,(3+$A42),FALSE)</f>
        <v>#N/A</v>
      </c>
      <c r="K42" s="77" t="e">
        <f>HLOOKUP(K$4,'2020 Payroll'!$9:$65,(3+$A42),FALSE)</f>
        <v>#N/A</v>
      </c>
      <c r="L42" s="77" t="e">
        <f>HLOOKUP(L$4,'2020 Payroll'!$9:$65,(3+$A42),FALSE)</f>
        <v>#N/A</v>
      </c>
      <c r="M42" s="77" t="e">
        <f>HLOOKUP(M$4,'2020 Payroll'!$9:$65,(3+$A42),FALSE)</f>
        <v>#N/A</v>
      </c>
      <c r="N42" s="77" t="e">
        <f>HLOOKUP(N$4,'2020 Payroll'!$9:$65,(3+$A42),FALSE)</f>
        <v>#N/A</v>
      </c>
      <c r="O42" s="77" t="e">
        <f>HLOOKUP(O$4,'2020 Payroll'!$9:$65,(3+$A42),FALSE)</f>
        <v>#N/A</v>
      </c>
      <c r="P42" s="77" t="e">
        <f>HLOOKUP(P$4,'2020 Payroll'!$9:$65,(3+$A42),FALSE)</f>
        <v>#N/A</v>
      </c>
      <c r="Q42" s="77" t="e">
        <f>HLOOKUP(Q$4,'2020 Payroll'!$9:$65,(3+$A42),FALSE)</f>
        <v>#N/A</v>
      </c>
      <c r="R42" s="77" t="e">
        <f>HLOOKUP(R$4,'2020 Payroll'!$9:$65,(3+$A42),FALSE)</f>
        <v>#N/A</v>
      </c>
      <c r="S42" s="77" t="e">
        <f>HLOOKUP(S$4,'2020 Payroll'!$9:$65,(3+$A42),FALSE)</f>
        <v>#N/A</v>
      </c>
      <c r="T42" s="77" t="e">
        <f>HLOOKUP(T$4,'2020 Payroll'!$9:$65,(3+$A42),FALSE)</f>
        <v>#N/A</v>
      </c>
      <c r="U42" s="77" t="e">
        <f>HLOOKUP(U$4,'2020 Payroll'!$9:$65,(3+$A42),FALSE)</f>
        <v>#N/A</v>
      </c>
      <c r="V42" s="77" t="e">
        <f>HLOOKUP(V$4,'2020 Payroll'!$9:$65,(3+$A42),FALSE)</f>
        <v>#N/A</v>
      </c>
      <c r="W42" s="77" t="e">
        <f>HLOOKUP(W$4,'2020 Payroll'!$9:$65,(3+$A42),FALSE)</f>
        <v>#N/A</v>
      </c>
      <c r="X42" s="77" t="e">
        <f>HLOOKUP(X$4,'2020 Payroll'!$9:$65,(3+$A42),FALSE)</f>
        <v>#N/A</v>
      </c>
      <c r="Y42" s="77" t="e">
        <f>HLOOKUP(Y$4,'2020 Payroll'!$9:$65,(3+$A42),FALSE)</f>
        <v>#N/A</v>
      </c>
      <c r="Z42" s="77" t="e">
        <f>HLOOKUP(Z$4,'2020 Payroll'!$9:$65,(3+$A42),FALSE)</f>
        <v>#N/A</v>
      </c>
      <c r="AA42" s="77" t="e">
        <f>HLOOKUP(AA$4,'2020 Payroll'!$9:$65,(3+$A42),FALSE)</f>
        <v>#N/A</v>
      </c>
      <c r="AB42" s="77" t="e">
        <f>HLOOKUP(AB$4,'2020 Payroll'!$9:$65,(3+$A42),FALSE)</f>
        <v>#N/A</v>
      </c>
      <c r="AC42" s="77" t="e">
        <f>HLOOKUP(AC$4,'2020 Payroll'!$9:$65,(3+$A42),FALSE)</f>
        <v>#N/A</v>
      </c>
      <c r="AD42" s="77" t="e">
        <f>HLOOKUP(AD$4,'2020 Payroll'!$9:$65,(3+$A42),FALSE)</f>
        <v>#N/A</v>
      </c>
      <c r="AE42" s="77" t="e">
        <f>HLOOKUP(AE$4,'2020 Payroll'!$9:$65,(3+$A42),FALSE)</f>
        <v>#N/A</v>
      </c>
      <c r="AG42" s="91" t="e">
        <f t="shared" si="28"/>
        <v>#N/A</v>
      </c>
      <c r="AI42" s="77" t="e">
        <f>HLOOKUP(H$4,'2020 Payroll'!$8:$65,(3+$A43),FALSE)</f>
        <v>#N/A</v>
      </c>
      <c r="AJ42" s="77" t="e">
        <f>HLOOKUP(I$4,'2020 Payroll'!$8:$65,(3+$A43),FALSE)</f>
        <v>#N/A</v>
      </c>
      <c r="AK42" s="77" t="e">
        <f>HLOOKUP(J$4,'2020 Payroll'!$8:$65,(3+$A43),FALSE)</f>
        <v>#N/A</v>
      </c>
      <c r="AL42" s="77" t="e">
        <f>HLOOKUP(K$4,'2020 Payroll'!$8:$65,(3+$A43),FALSE)</f>
        <v>#N/A</v>
      </c>
      <c r="AM42" s="77" t="e">
        <f>HLOOKUP(L$4,'2020 Payroll'!$8:$65,(3+$A43),FALSE)</f>
        <v>#N/A</v>
      </c>
      <c r="AN42" s="77" t="e">
        <f>HLOOKUP(M$4,'2020 Payroll'!$8:$65,(3+$A43),FALSE)</f>
        <v>#N/A</v>
      </c>
      <c r="AO42" s="77" t="e">
        <f>HLOOKUP(N$4,'2020 Payroll'!$8:$65,(3+$A43),FALSE)</f>
        <v>#N/A</v>
      </c>
      <c r="AP42" s="77" t="e">
        <f>HLOOKUP(O$4,'2020 Payroll'!$8:$65,(3+$A43),FALSE)</f>
        <v>#N/A</v>
      </c>
      <c r="AQ42" s="77" t="e">
        <f>HLOOKUP(P$4,'2020 Payroll'!$8:$65,(3+$A43),FALSE)</f>
        <v>#N/A</v>
      </c>
      <c r="AR42" s="77" t="e">
        <f>HLOOKUP(Q$4,'2020 Payroll'!$8:$65,(3+$A43),FALSE)</f>
        <v>#N/A</v>
      </c>
      <c r="AS42" s="77" t="e">
        <f>HLOOKUP(R$4,'2020 Payroll'!$8:$65,(3+$A43),FALSE)</f>
        <v>#N/A</v>
      </c>
      <c r="AT42" s="77" t="e">
        <f>HLOOKUP(S$4,'2020 Payroll'!$8:$65,(3+$A43),FALSE)</f>
        <v>#N/A</v>
      </c>
      <c r="AU42" s="77" t="e">
        <f>HLOOKUP(T$4,'2020 Payroll'!$8:$65,(3+$A43),FALSE)</f>
        <v>#N/A</v>
      </c>
      <c r="AV42" s="77" t="e">
        <f>HLOOKUP(U$4,'2020 Payroll'!$8:$65,(3+$A43),FALSE)</f>
        <v>#N/A</v>
      </c>
      <c r="AW42" s="77" t="e">
        <f>HLOOKUP(V$4,'2020 Payroll'!$8:$65,(3+$A43),FALSE)</f>
        <v>#N/A</v>
      </c>
      <c r="AX42" s="77" t="e">
        <f>HLOOKUP(W$4,'2020 Payroll'!$8:$65,(3+$A43),FALSE)</f>
        <v>#N/A</v>
      </c>
      <c r="AY42" s="77" t="e">
        <f>HLOOKUP(X$4,'2020 Payroll'!$8:$65,(3+$A43),FALSE)</f>
        <v>#N/A</v>
      </c>
      <c r="AZ42" s="77" t="e">
        <f>HLOOKUP(Y$4,'2020 Payroll'!$8:$65,(3+$A43),FALSE)</f>
        <v>#N/A</v>
      </c>
      <c r="BA42" s="77" t="e">
        <f>HLOOKUP(Z$4,'2020 Payroll'!$8:$65,(3+$A43),FALSE)</f>
        <v>#N/A</v>
      </c>
      <c r="BB42" s="77" t="e">
        <f>HLOOKUP(AA$4,'2020 Payroll'!$8:$65,(3+$A43),FALSE)</f>
        <v>#N/A</v>
      </c>
      <c r="BC42" s="77" t="e">
        <f>HLOOKUP(AB$4,'2020 Payroll'!$8:$65,(3+$A43),FALSE)</f>
        <v>#N/A</v>
      </c>
      <c r="BD42" s="77" t="e">
        <f>HLOOKUP(AC$4,'2020 Payroll'!$8:$65,(3+$A43),FALSE)</f>
        <v>#N/A</v>
      </c>
      <c r="BE42" s="77" t="e">
        <f>HLOOKUP(AD$4,'2020 Payroll'!$8:$65,(3+$A43),FALSE)</f>
        <v>#N/A</v>
      </c>
      <c r="BF42" s="77" t="e">
        <f>HLOOKUP(AE$4,'2020 Payroll'!$8:$65,(3+$A43),FALSE)</f>
        <v>#N/A</v>
      </c>
    </row>
    <row r="43" spans="1:58" x14ac:dyDescent="0.25">
      <c r="A43">
        <f t="shared" si="29"/>
        <v>37</v>
      </c>
      <c r="B43" s="74" t="str">
        <f>IF('2020 Payroll'!B48&lt;&gt;0,'2020 Payroll'!B48,"")</f>
        <v/>
      </c>
      <c r="C43" s="91" t="e">
        <f>MIN(Formulas!$A$4,SUMPRODUCT(($H$1:$AE$1&lt;=Input!$A$10)*H43:AE43))</f>
        <v>#N/A</v>
      </c>
      <c r="D43" s="91">
        <f>IF(COUNTIFS(AI43:BF43,"&gt;0",$AI$1:$BF$1,"&lt;="&amp;Input!$A$10)=0,0,ROUND(SUMPRODUCT(($AI$1:$BF$1&lt;=Input!$A$10)*AI43:BF43)/COUNTIFS(AI43:BF43,"&gt;0",$AI$1:$BF$1,"&lt;="&amp;Input!$A$10),1))</f>
        <v>0</v>
      </c>
      <c r="E43" s="91" t="e">
        <f>MIN(Formulas!$A$5,(H43+I43+J43+K43+L43+M43+N43+O43+P43+Q43+R43+S43+T43+U43+V43+W43+X43+Y43+Z43+AA43+AB43+AC43+AD43+AE43))</f>
        <v>#N/A</v>
      </c>
      <c r="F43" s="91">
        <f t="shared" si="27"/>
        <v>0</v>
      </c>
      <c r="H43" s="77" t="e">
        <f>HLOOKUP(H$4,'2020 Payroll'!$9:$65,(3+$A43),FALSE)</f>
        <v>#N/A</v>
      </c>
      <c r="I43" s="77" t="e">
        <f>HLOOKUP(I$4,'2020 Payroll'!$9:$65,(3+$A43),FALSE)</f>
        <v>#N/A</v>
      </c>
      <c r="J43" s="77" t="e">
        <f>HLOOKUP(J$4,'2020 Payroll'!$9:$65,(3+$A43),FALSE)</f>
        <v>#N/A</v>
      </c>
      <c r="K43" s="77" t="e">
        <f>HLOOKUP(K$4,'2020 Payroll'!$9:$65,(3+$A43),FALSE)</f>
        <v>#N/A</v>
      </c>
      <c r="L43" s="77" t="e">
        <f>HLOOKUP(L$4,'2020 Payroll'!$9:$65,(3+$A43),FALSE)</f>
        <v>#N/A</v>
      </c>
      <c r="M43" s="77" t="e">
        <f>HLOOKUP(M$4,'2020 Payroll'!$9:$65,(3+$A43),FALSE)</f>
        <v>#N/A</v>
      </c>
      <c r="N43" s="77" t="e">
        <f>HLOOKUP(N$4,'2020 Payroll'!$9:$65,(3+$A43),FALSE)</f>
        <v>#N/A</v>
      </c>
      <c r="O43" s="77" t="e">
        <f>HLOOKUP(O$4,'2020 Payroll'!$9:$65,(3+$A43),FALSE)</f>
        <v>#N/A</v>
      </c>
      <c r="P43" s="77" t="e">
        <f>HLOOKUP(P$4,'2020 Payroll'!$9:$65,(3+$A43),FALSE)</f>
        <v>#N/A</v>
      </c>
      <c r="Q43" s="77" t="e">
        <f>HLOOKUP(Q$4,'2020 Payroll'!$9:$65,(3+$A43),FALSE)</f>
        <v>#N/A</v>
      </c>
      <c r="R43" s="77" t="e">
        <f>HLOOKUP(R$4,'2020 Payroll'!$9:$65,(3+$A43),FALSE)</f>
        <v>#N/A</v>
      </c>
      <c r="S43" s="77" t="e">
        <f>HLOOKUP(S$4,'2020 Payroll'!$9:$65,(3+$A43),FALSE)</f>
        <v>#N/A</v>
      </c>
      <c r="T43" s="77" t="e">
        <f>HLOOKUP(T$4,'2020 Payroll'!$9:$65,(3+$A43),FALSE)</f>
        <v>#N/A</v>
      </c>
      <c r="U43" s="77" t="e">
        <f>HLOOKUP(U$4,'2020 Payroll'!$9:$65,(3+$A43),FALSE)</f>
        <v>#N/A</v>
      </c>
      <c r="V43" s="77" t="e">
        <f>HLOOKUP(V$4,'2020 Payroll'!$9:$65,(3+$A43),FALSE)</f>
        <v>#N/A</v>
      </c>
      <c r="W43" s="77" t="e">
        <f>HLOOKUP(W$4,'2020 Payroll'!$9:$65,(3+$A43),FALSE)</f>
        <v>#N/A</v>
      </c>
      <c r="X43" s="77" t="e">
        <f>HLOOKUP(X$4,'2020 Payroll'!$9:$65,(3+$A43),FALSE)</f>
        <v>#N/A</v>
      </c>
      <c r="Y43" s="77" t="e">
        <f>HLOOKUP(Y$4,'2020 Payroll'!$9:$65,(3+$A43),FALSE)</f>
        <v>#N/A</v>
      </c>
      <c r="Z43" s="77" t="e">
        <f>HLOOKUP(Z$4,'2020 Payroll'!$9:$65,(3+$A43),FALSE)</f>
        <v>#N/A</v>
      </c>
      <c r="AA43" s="77" t="e">
        <f>HLOOKUP(AA$4,'2020 Payroll'!$9:$65,(3+$A43),FALSE)</f>
        <v>#N/A</v>
      </c>
      <c r="AB43" s="77" t="e">
        <f>HLOOKUP(AB$4,'2020 Payroll'!$9:$65,(3+$A43),FALSE)</f>
        <v>#N/A</v>
      </c>
      <c r="AC43" s="77" t="e">
        <f>HLOOKUP(AC$4,'2020 Payroll'!$9:$65,(3+$A43),FALSE)</f>
        <v>#N/A</v>
      </c>
      <c r="AD43" s="77" t="e">
        <f>HLOOKUP(AD$4,'2020 Payroll'!$9:$65,(3+$A43),FALSE)</f>
        <v>#N/A</v>
      </c>
      <c r="AE43" s="77" t="e">
        <f>HLOOKUP(AE$4,'2020 Payroll'!$9:$65,(3+$A43),FALSE)</f>
        <v>#N/A</v>
      </c>
      <c r="AG43" s="91" t="e">
        <f t="shared" si="28"/>
        <v>#N/A</v>
      </c>
      <c r="AI43" s="77" t="e">
        <f>HLOOKUP(H$4,'2020 Payroll'!$8:$65,(3+$A44),FALSE)</f>
        <v>#N/A</v>
      </c>
      <c r="AJ43" s="77" t="e">
        <f>HLOOKUP(I$4,'2020 Payroll'!$8:$65,(3+$A44),FALSE)</f>
        <v>#N/A</v>
      </c>
      <c r="AK43" s="77" t="e">
        <f>HLOOKUP(J$4,'2020 Payroll'!$8:$65,(3+$A44),FALSE)</f>
        <v>#N/A</v>
      </c>
      <c r="AL43" s="77" t="e">
        <f>HLOOKUP(K$4,'2020 Payroll'!$8:$65,(3+$A44),FALSE)</f>
        <v>#N/A</v>
      </c>
      <c r="AM43" s="77" t="e">
        <f>HLOOKUP(L$4,'2020 Payroll'!$8:$65,(3+$A44),FALSE)</f>
        <v>#N/A</v>
      </c>
      <c r="AN43" s="77" t="e">
        <f>HLOOKUP(M$4,'2020 Payroll'!$8:$65,(3+$A44),FALSE)</f>
        <v>#N/A</v>
      </c>
      <c r="AO43" s="77" t="e">
        <f>HLOOKUP(N$4,'2020 Payroll'!$8:$65,(3+$A44),FALSE)</f>
        <v>#N/A</v>
      </c>
      <c r="AP43" s="77" t="e">
        <f>HLOOKUP(O$4,'2020 Payroll'!$8:$65,(3+$A44),FALSE)</f>
        <v>#N/A</v>
      </c>
      <c r="AQ43" s="77" t="e">
        <f>HLOOKUP(P$4,'2020 Payroll'!$8:$65,(3+$A44),FALSE)</f>
        <v>#N/A</v>
      </c>
      <c r="AR43" s="77" t="e">
        <f>HLOOKUP(Q$4,'2020 Payroll'!$8:$65,(3+$A44),FALSE)</f>
        <v>#N/A</v>
      </c>
      <c r="AS43" s="77" t="e">
        <f>HLOOKUP(R$4,'2020 Payroll'!$8:$65,(3+$A44),FALSE)</f>
        <v>#N/A</v>
      </c>
      <c r="AT43" s="77" t="e">
        <f>HLOOKUP(S$4,'2020 Payroll'!$8:$65,(3+$A44),FALSE)</f>
        <v>#N/A</v>
      </c>
      <c r="AU43" s="77" t="e">
        <f>HLOOKUP(T$4,'2020 Payroll'!$8:$65,(3+$A44),FALSE)</f>
        <v>#N/A</v>
      </c>
      <c r="AV43" s="77" t="e">
        <f>HLOOKUP(U$4,'2020 Payroll'!$8:$65,(3+$A44),FALSE)</f>
        <v>#N/A</v>
      </c>
      <c r="AW43" s="77" t="e">
        <f>HLOOKUP(V$4,'2020 Payroll'!$8:$65,(3+$A44),FALSE)</f>
        <v>#N/A</v>
      </c>
      <c r="AX43" s="77" t="e">
        <f>HLOOKUP(W$4,'2020 Payroll'!$8:$65,(3+$A44),FALSE)</f>
        <v>#N/A</v>
      </c>
      <c r="AY43" s="77" t="e">
        <f>HLOOKUP(X$4,'2020 Payroll'!$8:$65,(3+$A44),FALSE)</f>
        <v>#N/A</v>
      </c>
      <c r="AZ43" s="77" t="e">
        <f>HLOOKUP(Y$4,'2020 Payroll'!$8:$65,(3+$A44),FALSE)</f>
        <v>#N/A</v>
      </c>
      <c r="BA43" s="77" t="e">
        <f>HLOOKUP(Z$4,'2020 Payroll'!$8:$65,(3+$A44),FALSE)</f>
        <v>#N/A</v>
      </c>
      <c r="BB43" s="77" t="e">
        <f>HLOOKUP(AA$4,'2020 Payroll'!$8:$65,(3+$A44),FALSE)</f>
        <v>#N/A</v>
      </c>
      <c r="BC43" s="77" t="e">
        <f>HLOOKUP(AB$4,'2020 Payroll'!$8:$65,(3+$A44),FALSE)</f>
        <v>#N/A</v>
      </c>
      <c r="BD43" s="77" t="e">
        <f>HLOOKUP(AC$4,'2020 Payroll'!$8:$65,(3+$A44),FALSE)</f>
        <v>#N/A</v>
      </c>
      <c r="BE43" s="77" t="e">
        <f>HLOOKUP(AD$4,'2020 Payroll'!$8:$65,(3+$A44),FALSE)</f>
        <v>#N/A</v>
      </c>
      <c r="BF43" s="77" t="e">
        <f>HLOOKUP(AE$4,'2020 Payroll'!$8:$65,(3+$A44),FALSE)</f>
        <v>#N/A</v>
      </c>
    </row>
    <row r="44" spans="1:58" x14ac:dyDescent="0.25">
      <c r="A44">
        <f t="shared" si="29"/>
        <v>38</v>
      </c>
      <c r="B44" s="74" t="str">
        <f>IF('2020 Payroll'!B49&lt;&gt;0,'2020 Payroll'!B49,"")</f>
        <v/>
      </c>
      <c r="C44" s="91" t="e">
        <f>MIN(Formulas!$A$4,SUMPRODUCT(($H$1:$AE$1&lt;=Input!$A$10)*H44:AE44))</f>
        <v>#N/A</v>
      </c>
      <c r="D44" s="91">
        <f>IF(COUNTIFS(AI44:BF44,"&gt;0",$AI$1:$BF$1,"&lt;="&amp;Input!$A$10)=0,0,ROUND(SUMPRODUCT(($AI$1:$BF$1&lt;=Input!$A$10)*AI44:BF44)/COUNTIFS(AI44:BF44,"&gt;0",$AI$1:$BF$1,"&lt;="&amp;Input!$A$10),1))</f>
        <v>0</v>
      </c>
      <c r="E44" s="91" t="e">
        <f>MIN(Formulas!$A$5,(H44+I44+J44+K44+L44+M44+N44+O44+P44+Q44+R44+S44+T44+U44+V44+W44+X44+Y44+Z44+AA44+AB44+AC44+AD44+AE44))</f>
        <v>#N/A</v>
      </c>
      <c r="F44" s="91">
        <f t="shared" si="27"/>
        <v>0</v>
      </c>
      <c r="H44" s="77" t="e">
        <f>HLOOKUP(H$4,'2020 Payroll'!$9:$65,(3+$A44),FALSE)</f>
        <v>#N/A</v>
      </c>
      <c r="I44" s="77" t="e">
        <f>HLOOKUP(I$4,'2020 Payroll'!$9:$65,(3+$A44),FALSE)</f>
        <v>#N/A</v>
      </c>
      <c r="J44" s="77" t="e">
        <f>HLOOKUP(J$4,'2020 Payroll'!$9:$65,(3+$A44),FALSE)</f>
        <v>#N/A</v>
      </c>
      <c r="K44" s="77" t="e">
        <f>HLOOKUP(K$4,'2020 Payroll'!$9:$65,(3+$A44),FALSE)</f>
        <v>#N/A</v>
      </c>
      <c r="L44" s="77" t="e">
        <f>HLOOKUP(L$4,'2020 Payroll'!$9:$65,(3+$A44),FALSE)</f>
        <v>#N/A</v>
      </c>
      <c r="M44" s="77" t="e">
        <f>HLOOKUP(M$4,'2020 Payroll'!$9:$65,(3+$A44),FALSE)</f>
        <v>#N/A</v>
      </c>
      <c r="N44" s="77" t="e">
        <f>HLOOKUP(N$4,'2020 Payroll'!$9:$65,(3+$A44),FALSE)</f>
        <v>#N/A</v>
      </c>
      <c r="O44" s="77" t="e">
        <f>HLOOKUP(O$4,'2020 Payroll'!$9:$65,(3+$A44),FALSE)</f>
        <v>#N/A</v>
      </c>
      <c r="P44" s="77" t="e">
        <f>HLOOKUP(P$4,'2020 Payroll'!$9:$65,(3+$A44),FALSE)</f>
        <v>#N/A</v>
      </c>
      <c r="Q44" s="77" t="e">
        <f>HLOOKUP(Q$4,'2020 Payroll'!$9:$65,(3+$A44),FALSE)</f>
        <v>#N/A</v>
      </c>
      <c r="R44" s="77" t="e">
        <f>HLOOKUP(R$4,'2020 Payroll'!$9:$65,(3+$A44),FALSE)</f>
        <v>#N/A</v>
      </c>
      <c r="S44" s="77" t="e">
        <f>HLOOKUP(S$4,'2020 Payroll'!$9:$65,(3+$A44),FALSE)</f>
        <v>#N/A</v>
      </c>
      <c r="T44" s="77" t="e">
        <f>HLOOKUP(T$4,'2020 Payroll'!$9:$65,(3+$A44),FALSE)</f>
        <v>#N/A</v>
      </c>
      <c r="U44" s="77" t="e">
        <f>HLOOKUP(U$4,'2020 Payroll'!$9:$65,(3+$A44),FALSE)</f>
        <v>#N/A</v>
      </c>
      <c r="V44" s="77" t="e">
        <f>HLOOKUP(V$4,'2020 Payroll'!$9:$65,(3+$A44),FALSE)</f>
        <v>#N/A</v>
      </c>
      <c r="W44" s="77" t="e">
        <f>HLOOKUP(W$4,'2020 Payroll'!$9:$65,(3+$A44),FALSE)</f>
        <v>#N/A</v>
      </c>
      <c r="X44" s="77" t="e">
        <f>HLOOKUP(X$4,'2020 Payroll'!$9:$65,(3+$A44),FALSE)</f>
        <v>#N/A</v>
      </c>
      <c r="Y44" s="77" t="e">
        <f>HLOOKUP(Y$4,'2020 Payroll'!$9:$65,(3+$A44),FALSE)</f>
        <v>#N/A</v>
      </c>
      <c r="Z44" s="77" t="e">
        <f>HLOOKUP(Z$4,'2020 Payroll'!$9:$65,(3+$A44),FALSE)</f>
        <v>#N/A</v>
      </c>
      <c r="AA44" s="77" t="e">
        <f>HLOOKUP(AA$4,'2020 Payroll'!$9:$65,(3+$A44),FALSE)</f>
        <v>#N/A</v>
      </c>
      <c r="AB44" s="77" t="e">
        <f>HLOOKUP(AB$4,'2020 Payroll'!$9:$65,(3+$A44),FALSE)</f>
        <v>#N/A</v>
      </c>
      <c r="AC44" s="77" t="e">
        <f>HLOOKUP(AC$4,'2020 Payroll'!$9:$65,(3+$A44),FALSE)</f>
        <v>#N/A</v>
      </c>
      <c r="AD44" s="77" t="e">
        <f>HLOOKUP(AD$4,'2020 Payroll'!$9:$65,(3+$A44),FALSE)</f>
        <v>#N/A</v>
      </c>
      <c r="AE44" s="77" t="e">
        <f>HLOOKUP(AE$4,'2020 Payroll'!$9:$65,(3+$A44),FALSE)</f>
        <v>#N/A</v>
      </c>
      <c r="AG44" s="91" t="e">
        <f t="shared" si="28"/>
        <v>#N/A</v>
      </c>
      <c r="AI44" s="77" t="e">
        <f>HLOOKUP(H$4,'2020 Payroll'!$8:$65,(3+$A45),FALSE)</f>
        <v>#N/A</v>
      </c>
      <c r="AJ44" s="77" t="e">
        <f>HLOOKUP(I$4,'2020 Payroll'!$8:$65,(3+$A45),FALSE)</f>
        <v>#N/A</v>
      </c>
      <c r="AK44" s="77" t="e">
        <f>HLOOKUP(J$4,'2020 Payroll'!$8:$65,(3+$A45),FALSE)</f>
        <v>#N/A</v>
      </c>
      <c r="AL44" s="77" t="e">
        <f>HLOOKUP(K$4,'2020 Payroll'!$8:$65,(3+$A45),FALSE)</f>
        <v>#N/A</v>
      </c>
      <c r="AM44" s="77" t="e">
        <f>HLOOKUP(L$4,'2020 Payroll'!$8:$65,(3+$A45),FALSE)</f>
        <v>#N/A</v>
      </c>
      <c r="AN44" s="77" t="e">
        <f>HLOOKUP(M$4,'2020 Payroll'!$8:$65,(3+$A45),FALSE)</f>
        <v>#N/A</v>
      </c>
      <c r="AO44" s="77" t="e">
        <f>HLOOKUP(N$4,'2020 Payroll'!$8:$65,(3+$A45),FALSE)</f>
        <v>#N/A</v>
      </c>
      <c r="AP44" s="77" t="e">
        <f>HLOOKUP(O$4,'2020 Payroll'!$8:$65,(3+$A45),FALSE)</f>
        <v>#N/A</v>
      </c>
      <c r="AQ44" s="77" t="e">
        <f>HLOOKUP(P$4,'2020 Payroll'!$8:$65,(3+$A45),FALSE)</f>
        <v>#N/A</v>
      </c>
      <c r="AR44" s="77" t="e">
        <f>HLOOKUP(Q$4,'2020 Payroll'!$8:$65,(3+$A45),FALSE)</f>
        <v>#N/A</v>
      </c>
      <c r="AS44" s="77" t="e">
        <f>HLOOKUP(R$4,'2020 Payroll'!$8:$65,(3+$A45),FALSE)</f>
        <v>#N/A</v>
      </c>
      <c r="AT44" s="77" t="e">
        <f>HLOOKUP(S$4,'2020 Payroll'!$8:$65,(3+$A45),FALSE)</f>
        <v>#N/A</v>
      </c>
      <c r="AU44" s="77" t="e">
        <f>HLOOKUP(T$4,'2020 Payroll'!$8:$65,(3+$A45),FALSE)</f>
        <v>#N/A</v>
      </c>
      <c r="AV44" s="77" t="e">
        <f>HLOOKUP(U$4,'2020 Payroll'!$8:$65,(3+$A45),FALSE)</f>
        <v>#N/A</v>
      </c>
      <c r="AW44" s="77" t="e">
        <f>HLOOKUP(V$4,'2020 Payroll'!$8:$65,(3+$A45),FALSE)</f>
        <v>#N/A</v>
      </c>
      <c r="AX44" s="77" t="e">
        <f>HLOOKUP(W$4,'2020 Payroll'!$8:$65,(3+$A45),FALSE)</f>
        <v>#N/A</v>
      </c>
      <c r="AY44" s="77" t="e">
        <f>HLOOKUP(X$4,'2020 Payroll'!$8:$65,(3+$A45),FALSE)</f>
        <v>#N/A</v>
      </c>
      <c r="AZ44" s="77" t="e">
        <f>HLOOKUP(Y$4,'2020 Payroll'!$8:$65,(3+$A45),FALSE)</f>
        <v>#N/A</v>
      </c>
      <c r="BA44" s="77" t="e">
        <f>HLOOKUP(Z$4,'2020 Payroll'!$8:$65,(3+$A45),FALSE)</f>
        <v>#N/A</v>
      </c>
      <c r="BB44" s="77" t="e">
        <f>HLOOKUP(AA$4,'2020 Payroll'!$8:$65,(3+$A45),FALSE)</f>
        <v>#N/A</v>
      </c>
      <c r="BC44" s="77" t="e">
        <f>HLOOKUP(AB$4,'2020 Payroll'!$8:$65,(3+$A45),FALSE)</f>
        <v>#N/A</v>
      </c>
      <c r="BD44" s="77" t="e">
        <f>HLOOKUP(AC$4,'2020 Payroll'!$8:$65,(3+$A45),FALSE)</f>
        <v>#N/A</v>
      </c>
      <c r="BE44" s="77" t="e">
        <f>HLOOKUP(AD$4,'2020 Payroll'!$8:$65,(3+$A45),FALSE)</f>
        <v>#N/A</v>
      </c>
      <c r="BF44" s="77" t="e">
        <f>HLOOKUP(AE$4,'2020 Payroll'!$8:$65,(3+$A45),FALSE)</f>
        <v>#N/A</v>
      </c>
    </row>
    <row r="45" spans="1:58" x14ac:dyDescent="0.25">
      <c r="A45">
        <f t="shared" si="29"/>
        <v>39</v>
      </c>
      <c r="B45" s="74" t="str">
        <f>IF('2020 Payroll'!B50&lt;&gt;0,'2020 Payroll'!B50,"")</f>
        <v/>
      </c>
      <c r="C45" s="91" t="e">
        <f>MIN(Formulas!$A$4,SUMPRODUCT(($H$1:$AE$1&lt;=Input!$A$10)*H45:AE45))</f>
        <v>#N/A</v>
      </c>
      <c r="D45" s="91">
        <f>IF(COUNTIFS(AI45:BF45,"&gt;0",$AI$1:$BF$1,"&lt;="&amp;Input!$A$10)=0,0,ROUND(SUMPRODUCT(($AI$1:$BF$1&lt;=Input!$A$10)*AI45:BF45)/COUNTIFS(AI45:BF45,"&gt;0",$AI$1:$BF$1,"&lt;="&amp;Input!$A$10),1))</f>
        <v>0</v>
      </c>
      <c r="E45" s="91" t="e">
        <f>MIN(Formulas!$A$5,(H45+I45+J45+K45+L45+M45+N45+O45+P45+Q45+R45+S45+T45+U45+V45+W45+X45+Y45+Z45+AA45+AB45+AC45+AD45+AE45))</f>
        <v>#N/A</v>
      </c>
      <c r="F45" s="91">
        <f t="shared" si="27"/>
        <v>0</v>
      </c>
      <c r="H45" s="77" t="e">
        <f>HLOOKUP(H$4,'2020 Payroll'!$9:$65,(3+$A45),FALSE)</f>
        <v>#N/A</v>
      </c>
      <c r="I45" s="77" t="e">
        <f>HLOOKUP(I$4,'2020 Payroll'!$9:$65,(3+$A45),FALSE)</f>
        <v>#N/A</v>
      </c>
      <c r="J45" s="77" t="e">
        <f>HLOOKUP(J$4,'2020 Payroll'!$9:$65,(3+$A45),FALSE)</f>
        <v>#N/A</v>
      </c>
      <c r="K45" s="77" t="e">
        <f>HLOOKUP(K$4,'2020 Payroll'!$9:$65,(3+$A45),FALSE)</f>
        <v>#N/A</v>
      </c>
      <c r="L45" s="77" t="e">
        <f>HLOOKUP(L$4,'2020 Payroll'!$9:$65,(3+$A45),FALSE)</f>
        <v>#N/A</v>
      </c>
      <c r="M45" s="77" t="e">
        <f>HLOOKUP(M$4,'2020 Payroll'!$9:$65,(3+$A45),FALSE)</f>
        <v>#N/A</v>
      </c>
      <c r="N45" s="77" t="e">
        <f>HLOOKUP(N$4,'2020 Payroll'!$9:$65,(3+$A45),FALSE)</f>
        <v>#N/A</v>
      </c>
      <c r="O45" s="77" t="e">
        <f>HLOOKUP(O$4,'2020 Payroll'!$9:$65,(3+$A45),FALSE)</f>
        <v>#N/A</v>
      </c>
      <c r="P45" s="77" t="e">
        <f>HLOOKUP(P$4,'2020 Payroll'!$9:$65,(3+$A45),FALSE)</f>
        <v>#N/A</v>
      </c>
      <c r="Q45" s="77" t="e">
        <f>HLOOKUP(Q$4,'2020 Payroll'!$9:$65,(3+$A45),FALSE)</f>
        <v>#N/A</v>
      </c>
      <c r="R45" s="77" t="e">
        <f>HLOOKUP(R$4,'2020 Payroll'!$9:$65,(3+$A45),FALSE)</f>
        <v>#N/A</v>
      </c>
      <c r="S45" s="77" t="e">
        <f>HLOOKUP(S$4,'2020 Payroll'!$9:$65,(3+$A45),FALSE)</f>
        <v>#N/A</v>
      </c>
      <c r="T45" s="77" t="e">
        <f>HLOOKUP(T$4,'2020 Payroll'!$9:$65,(3+$A45),FALSE)</f>
        <v>#N/A</v>
      </c>
      <c r="U45" s="77" t="e">
        <f>HLOOKUP(U$4,'2020 Payroll'!$9:$65,(3+$A45),FALSE)</f>
        <v>#N/A</v>
      </c>
      <c r="V45" s="77" t="e">
        <f>HLOOKUP(V$4,'2020 Payroll'!$9:$65,(3+$A45),FALSE)</f>
        <v>#N/A</v>
      </c>
      <c r="W45" s="77" t="e">
        <f>HLOOKUP(W$4,'2020 Payroll'!$9:$65,(3+$A45),FALSE)</f>
        <v>#N/A</v>
      </c>
      <c r="X45" s="77" t="e">
        <f>HLOOKUP(X$4,'2020 Payroll'!$9:$65,(3+$A45),FALSE)</f>
        <v>#N/A</v>
      </c>
      <c r="Y45" s="77" t="e">
        <f>HLOOKUP(Y$4,'2020 Payroll'!$9:$65,(3+$A45),FALSE)</f>
        <v>#N/A</v>
      </c>
      <c r="Z45" s="77" t="e">
        <f>HLOOKUP(Z$4,'2020 Payroll'!$9:$65,(3+$A45),FALSE)</f>
        <v>#N/A</v>
      </c>
      <c r="AA45" s="77" t="e">
        <f>HLOOKUP(AA$4,'2020 Payroll'!$9:$65,(3+$A45),FALSE)</f>
        <v>#N/A</v>
      </c>
      <c r="AB45" s="77" t="e">
        <f>HLOOKUP(AB$4,'2020 Payroll'!$9:$65,(3+$A45),FALSE)</f>
        <v>#N/A</v>
      </c>
      <c r="AC45" s="77" t="e">
        <f>HLOOKUP(AC$4,'2020 Payroll'!$9:$65,(3+$A45),FALSE)</f>
        <v>#N/A</v>
      </c>
      <c r="AD45" s="77" t="e">
        <f>HLOOKUP(AD$4,'2020 Payroll'!$9:$65,(3+$A45),FALSE)</f>
        <v>#N/A</v>
      </c>
      <c r="AE45" s="77" t="e">
        <f>HLOOKUP(AE$4,'2020 Payroll'!$9:$65,(3+$A45),FALSE)</f>
        <v>#N/A</v>
      </c>
      <c r="AG45" s="91" t="e">
        <f t="shared" si="28"/>
        <v>#N/A</v>
      </c>
      <c r="AI45" s="77" t="e">
        <f>HLOOKUP(H$4,'2020 Payroll'!$8:$65,(3+$A46),FALSE)</f>
        <v>#N/A</v>
      </c>
      <c r="AJ45" s="77" t="e">
        <f>HLOOKUP(I$4,'2020 Payroll'!$8:$65,(3+$A46),FALSE)</f>
        <v>#N/A</v>
      </c>
      <c r="AK45" s="77" t="e">
        <f>HLOOKUP(J$4,'2020 Payroll'!$8:$65,(3+$A46),FALSE)</f>
        <v>#N/A</v>
      </c>
      <c r="AL45" s="77" t="e">
        <f>HLOOKUP(K$4,'2020 Payroll'!$8:$65,(3+$A46),FALSE)</f>
        <v>#N/A</v>
      </c>
      <c r="AM45" s="77" t="e">
        <f>HLOOKUP(L$4,'2020 Payroll'!$8:$65,(3+$A46),FALSE)</f>
        <v>#N/A</v>
      </c>
      <c r="AN45" s="77" t="e">
        <f>HLOOKUP(M$4,'2020 Payroll'!$8:$65,(3+$A46),FALSE)</f>
        <v>#N/A</v>
      </c>
      <c r="AO45" s="77" t="e">
        <f>HLOOKUP(N$4,'2020 Payroll'!$8:$65,(3+$A46),FALSE)</f>
        <v>#N/A</v>
      </c>
      <c r="AP45" s="77" t="e">
        <f>HLOOKUP(O$4,'2020 Payroll'!$8:$65,(3+$A46),FALSE)</f>
        <v>#N/A</v>
      </c>
      <c r="AQ45" s="77" t="e">
        <f>HLOOKUP(P$4,'2020 Payroll'!$8:$65,(3+$A46),FALSE)</f>
        <v>#N/A</v>
      </c>
      <c r="AR45" s="77" t="e">
        <f>HLOOKUP(Q$4,'2020 Payroll'!$8:$65,(3+$A46),FALSE)</f>
        <v>#N/A</v>
      </c>
      <c r="AS45" s="77" t="e">
        <f>HLOOKUP(R$4,'2020 Payroll'!$8:$65,(3+$A46),FALSE)</f>
        <v>#N/A</v>
      </c>
      <c r="AT45" s="77" t="e">
        <f>HLOOKUP(S$4,'2020 Payroll'!$8:$65,(3+$A46),FALSE)</f>
        <v>#N/A</v>
      </c>
      <c r="AU45" s="77" t="e">
        <f>HLOOKUP(T$4,'2020 Payroll'!$8:$65,(3+$A46),FALSE)</f>
        <v>#N/A</v>
      </c>
      <c r="AV45" s="77" t="e">
        <f>HLOOKUP(U$4,'2020 Payroll'!$8:$65,(3+$A46),FALSE)</f>
        <v>#N/A</v>
      </c>
      <c r="AW45" s="77" t="e">
        <f>HLOOKUP(V$4,'2020 Payroll'!$8:$65,(3+$A46),FALSE)</f>
        <v>#N/A</v>
      </c>
      <c r="AX45" s="77" t="e">
        <f>HLOOKUP(W$4,'2020 Payroll'!$8:$65,(3+$A46),FALSE)</f>
        <v>#N/A</v>
      </c>
      <c r="AY45" s="77" t="e">
        <f>HLOOKUP(X$4,'2020 Payroll'!$8:$65,(3+$A46),FALSE)</f>
        <v>#N/A</v>
      </c>
      <c r="AZ45" s="77" t="e">
        <f>HLOOKUP(Y$4,'2020 Payroll'!$8:$65,(3+$A46),FALSE)</f>
        <v>#N/A</v>
      </c>
      <c r="BA45" s="77" t="e">
        <f>HLOOKUP(Z$4,'2020 Payroll'!$8:$65,(3+$A46),FALSE)</f>
        <v>#N/A</v>
      </c>
      <c r="BB45" s="77" t="e">
        <f>HLOOKUP(AA$4,'2020 Payroll'!$8:$65,(3+$A46),FALSE)</f>
        <v>#N/A</v>
      </c>
      <c r="BC45" s="77" t="e">
        <f>HLOOKUP(AB$4,'2020 Payroll'!$8:$65,(3+$A46),FALSE)</f>
        <v>#N/A</v>
      </c>
      <c r="BD45" s="77" t="e">
        <f>HLOOKUP(AC$4,'2020 Payroll'!$8:$65,(3+$A46),FALSE)</f>
        <v>#N/A</v>
      </c>
      <c r="BE45" s="77" t="e">
        <f>HLOOKUP(AD$4,'2020 Payroll'!$8:$65,(3+$A46),FALSE)</f>
        <v>#N/A</v>
      </c>
      <c r="BF45" s="77" t="e">
        <f>HLOOKUP(AE$4,'2020 Payroll'!$8:$65,(3+$A46),FALSE)</f>
        <v>#N/A</v>
      </c>
    </row>
    <row r="46" spans="1:58" x14ac:dyDescent="0.25">
      <c r="A46">
        <f t="shared" si="29"/>
        <v>40</v>
      </c>
      <c r="B46" s="74" t="str">
        <f>IF('2020 Payroll'!B51&lt;&gt;0,'2020 Payroll'!B51,"")</f>
        <v/>
      </c>
      <c r="C46" s="91" t="e">
        <f>MIN(Formulas!$A$4,SUMPRODUCT(($H$1:$AE$1&lt;=Input!$A$10)*H46:AE46))</f>
        <v>#N/A</v>
      </c>
      <c r="D46" s="91">
        <f>IF(COUNTIFS(AI46:BF46,"&gt;0",$AI$1:$BF$1,"&lt;="&amp;Input!$A$10)=0,0,ROUND(SUMPRODUCT(($AI$1:$BF$1&lt;=Input!$A$10)*AI46:BF46)/COUNTIFS(AI46:BF46,"&gt;0",$AI$1:$BF$1,"&lt;="&amp;Input!$A$10),1))</f>
        <v>0</v>
      </c>
      <c r="E46" s="91" t="e">
        <f>MIN(Formulas!$A$5,(H46+I46+J46+K46+L46+M46+N46+O46+P46+Q46+R46+S46+T46+U46+V46+W46+X46+Y46+Z46+AA46+AB46+AC46+AD46+AE46))</f>
        <v>#N/A</v>
      </c>
      <c r="F46" s="91">
        <f t="shared" si="27"/>
        <v>0</v>
      </c>
      <c r="H46" s="77" t="e">
        <f>HLOOKUP(H$4,'2020 Payroll'!$9:$65,(3+$A46),FALSE)</f>
        <v>#N/A</v>
      </c>
      <c r="I46" s="77" t="e">
        <f>HLOOKUP(I$4,'2020 Payroll'!$9:$65,(3+$A46),FALSE)</f>
        <v>#N/A</v>
      </c>
      <c r="J46" s="77" t="e">
        <f>HLOOKUP(J$4,'2020 Payroll'!$9:$65,(3+$A46),FALSE)</f>
        <v>#N/A</v>
      </c>
      <c r="K46" s="77" t="e">
        <f>HLOOKUP(K$4,'2020 Payroll'!$9:$65,(3+$A46),FALSE)</f>
        <v>#N/A</v>
      </c>
      <c r="L46" s="77" t="e">
        <f>HLOOKUP(L$4,'2020 Payroll'!$9:$65,(3+$A46),FALSE)</f>
        <v>#N/A</v>
      </c>
      <c r="M46" s="77" t="e">
        <f>HLOOKUP(M$4,'2020 Payroll'!$9:$65,(3+$A46),FALSE)</f>
        <v>#N/A</v>
      </c>
      <c r="N46" s="77" t="e">
        <f>HLOOKUP(N$4,'2020 Payroll'!$9:$65,(3+$A46),FALSE)</f>
        <v>#N/A</v>
      </c>
      <c r="O46" s="77" t="e">
        <f>HLOOKUP(O$4,'2020 Payroll'!$9:$65,(3+$A46),FALSE)</f>
        <v>#N/A</v>
      </c>
      <c r="P46" s="77" t="e">
        <f>HLOOKUP(P$4,'2020 Payroll'!$9:$65,(3+$A46),FALSE)</f>
        <v>#N/A</v>
      </c>
      <c r="Q46" s="77" t="e">
        <f>HLOOKUP(Q$4,'2020 Payroll'!$9:$65,(3+$A46),FALSE)</f>
        <v>#N/A</v>
      </c>
      <c r="R46" s="77" t="e">
        <f>HLOOKUP(R$4,'2020 Payroll'!$9:$65,(3+$A46),FALSE)</f>
        <v>#N/A</v>
      </c>
      <c r="S46" s="77" t="e">
        <f>HLOOKUP(S$4,'2020 Payroll'!$9:$65,(3+$A46),FALSE)</f>
        <v>#N/A</v>
      </c>
      <c r="T46" s="77" t="e">
        <f>HLOOKUP(T$4,'2020 Payroll'!$9:$65,(3+$A46),FALSE)</f>
        <v>#N/A</v>
      </c>
      <c r="U46" s="77" t="e">
        <f>HLOOKUP(U$4,'2020 Payroll'!$9:$65,(3+$A46),FALSE)</f>
        <v>#N/A</v>
      </c>
      <c r="V46" s="77" t="e">
        <f>HLOOKUP(V$4,'2020 Payroll'!$9:$65,(3+$A46),FALSE)</f>
        <v>#N/A</v>
      </c>
      <c r="W46" s="77" t="e">
        <f>HLOOKUP(W$4,'2020 Payroll'!$9:$65,(3+$A46),FALSE)</f>
        <v>#N/A</v>
      </c>
      <c r="X46" s="77" t="e">
        <f>HLOOKUP(X$4,'2020 Payroll'!$9:$65,(3+$A46),FALSE)</f>
        <v>#N/A</v>
      </c>
      <c r="Y46" s="77" t="e">
        <f>HLOOKUP(Y$4,'2020 Payroll'!$9:$65,(3+$A46),FALSE)</f>
        <v>#N/A</v>
      </c>
      <c r="Z46" s="77" t="e">
        <f>HLOOKUP(Z$4,'2020 Payroll'!$9:$65,(3+$A46),FALSE)</f>
        <v>#N/A</v>
      </c>
      <c r="AA46" s="77" t="e">
        <f>HLOOKUP(AA$4,'2020 Payroll'!$9:$65,(3+$A46),FALSE)</f>
        <v>#N/A</v>
      </c>
      <c r="AB46" s="77" t="e">
        <f>HLOOKUP(AB$4,'2020 Payroll'!$9:$65,(3+$A46),FALSE)</f>
        <v>#N/A</v>
      </c>
      <c r="AC46" s="77" t="e">
        <f>HLOOKUP(AC$4,'2020 Payroll'!$9:$65,(3+$A46),FALSE)</f>
        <v>#N/A</v>
      </c>
      <c r="AD46" s="77" t="e">
        <f>HLOOKUP(AD$4,'2020 Payroll'!$9:$65,(3+$A46),FALSE)</f>
        <v>#N/A</v>
      </c>
      <c r="AE46" s="77" t="e">
        <f>HLOOKUP(AE$4,'2020 Payroll'!$9:$65,(3+$A46),FALSE)</f>
        <v>#N/A</v>
      </c>
      <c r="AG46" s="91" t="e">
        <f t="shared" si="28"/>
        <v>#N/A</v>
      </c>
      <c r="AI46" s="77" t="e">
        <f>HLOOKUP(H$4,'2020 Payroll'!$8:$65,(3+$A47),FALSE)</f>
        <v>#N/A</v>
      </c>
      <c r="AJ46" s="77" t="e">
        <f>HLOOKUP(I$4,'2020 Payroll'!$8:$65,(3+$A47),FALSE)</f>
        <v>#N/A</v>
      </c>
      <c r="AK46" s="77" t="e">
        <f>HLOOKUP(J$4,'2020 Payroll'!$8:$65,(3+$A47),FALSE)</f>
        <v>#N/A</v>
      </c>
      <c r="AL46" s="77" t="e">
        <f>HLOOKUP(K$4,'2020 Payroll'!$8:$65,(3+$A47),FALSE)</f>
        <v>#N/A</v>
      </c>
      <c r="AM46" s="77" t="e">
        <f>HLOOKUP(L$4,'2020 Payroll'!$8:$65,(3+$A47),FALSE)</f>
        <v>#N/A</v>
      </c>
      <c r="AN46" s="77" t="e">
        <f>HLOOKUP(M$4,'2020 Payroll'!$8:$65,(3+$A47),FALSE)</f>
        <v>#N/A</v>
      </c>
      <c r="AO46" s="77" t="e">
        <f>HLOOKUP(N$4,'2020 Payroll'!$8:$65,(3+$A47),FALSE)</f>
        <v>#N/A</v>
      </c>
      <c r="AP46" s="77" t="e">
        <f>HLOOKUP(O$4,'2020 Payroll'!$8:$65,(3+$A47),FALSE)</f>
        <v>#N/A</v>
      </c>
      <c r="AQ46" s="77" t="e">
        <f>HLOOKUP(P$4,'2020 Payroll'!$8:$65,(3+$A47),FALSE)</f>
        <v>#N/A</v>
      </c>
      <c r="AR46" s="77" t="e">
        <f>HLOOKUP(Q$4,'2020 Payroll'!$8:$65,(3+$A47),FALSE)</f>
        <v>#N/A</v>
      </c>
      <c r="AS46" s="77" t="e">
        <f>HLOOKUP(R$4,'2020 Payroll'!$8:$65,(3+$A47),FALSE)</f>
        <v>#N/A</v>
      </c>
      <c r="AT46" s="77" t="e">
        <f>HLOOKUP(S$4,'2020 Payroll'!$8:$65,(3+$A47),FALSE)</f>
        <v>#N/A</v>
      </c>
      <c r="AU46" s="77" t="e">
        <f>HLOOKUP(T$4,'2020 Payroll'!$8:$65,(3+$A47),FALSE)</f>
        <v>#N/A</v>
      </c>
      <c r="AV46" s="77" t="e">
        <f>HLOOKUP(U$4,'2020 Payroll'!$8:$65,(3+$A47),FALSE)</f>
        <v>#N/A</v>
      </c>
      <c r="AW46" s="77" t="e">
        <f>HLOOKUP(V$4,'2020 Payroll'!$8:$65,(3+$A47),FALSE)</f>
        <v>#N/A</v>
      </c>
      <c r="AX46" s="77" t="e">
        <f>HLOOKUP(W$4,'2020 Payroll'!$8:$65,(3+$A47),FALSE)</f>
        <v>#N/A</v>
      </c>
      <c r="AY46" s="77" t="e">
        <f>HLOOKUP(X$4,'2020 Payroll'!$8:$65,(3+$A47),FALSE)</f>
        <v>#N/A</v>
      </c>
      <c r="AZ46" s="77" t="e">
        <f>HLOOKUP(Y$4,'2020 Payroll'!$8:$65,(3+$A47),FALSE)</f>
        <v>#N/A</v>
      </c>
      <c r="BA46" s="77" t="e">
        <f>HLOOKUP(Z$4,'2020 Payroll'!$8:$65,(3+$A47),FALSE)</f>
        <v>#N/A</v>
      </c>
      <c r="BB46" s="77" t="e">
        <f>HLOOKUP(AA$4,'2020 Payroll'!$8:$65,(3+$A47),FALSE)</f>
        <v>#N/A</v>
      </c>
      <c r="BC46" s="77" t="e">
        <f>HLOOKUP(AB$4,'2020 Payroll'!$8:$65,(3+$A47),FALSE)</f>
        <v>#N/A</v>
      </c>
      <c r="BD46" s="77" t="e">
        <f>HLOOKUP(AC$4,'2020 Payroll'!$8:$65,(3+$A47),FALSE)</f>
        <v>#N/A</v>
      </c>
      <c r="BE46" s="77" t="e">
        <f>HLOOKUP(AD$4,'2020 Payroll'!$8:$65,(3+$A47),FALSE)</f>
        <v>#N/A</v>
      </c>
      <c r="BF46" s="77" t="e">
        <f>HLOOKUP(AE$4,'2020 Payroll'!$8:$65,(3+$A47),FALSE)</f>
        <v>#N/A</v>
      </c>
    </row>
    <row r="47" spans="1:58" x14ac:dyDescent="0.25">
      <c r="A47">
        <f t="shared" si="29"/>
        <v>41</v>
      </c>
      <c r="B47" s="74" t="str">
        <f>IF('2020 Payroll'!B52&lt;&gt;0,'2020 Payroll'!B52,"")</f>
        <v/>
      </c>
      <c r="C47" s="91" t="e">
        <f>MIN(Formulas!$A$4,SUMPRODUCT(($H$1:$AE$1&lt;=Input!$A$10)*H47:AE47))</f>
        <v>#N/A</v>
      </c>
      <c r="D47" s="91">
        <f>IF(COUNTIFS(AI47:BF47,"&gt;0",$AI$1:$BF$1,"&lt;="&amp;Input!$A$10)=0,0,ROUND(SUMPRODUCT(($AI$1:$BF$1&lt;=Input!$A$10)*AI47:BF47)/COUNTIFS(AI47:BF47,"&gt;0",$AI$1:$BF$1,"&lt;="&amp;Input!$A$10),1))</f>
        <v>0</v>
      </c>
      <c r="E47" s="91" t="e">
        <f>MIN(Formulas!$A$5,(H47+I47+J47+K47+L47+M47+N47+O47+P47+Q47+R47+S47+T47+U47+V47+W47+X47+Y47+Z47+AA47+AB47+AC47+AD47+AE47))</f>
        <v>#N/A</v>
      </c>
      <c r="F47" s="91">
        <f t="shared" si="27"/>
        <v>0</v>
      </c>
      <c r="H47" s="77" t="e">
        <f>HLOOKUP(H$4,'2020 Payroll'!$9:$65,(3+$A47),FALSE)</f>
        <v>#N/A</v>
      </c>
      <c r="I47" s="77" t="e">
        <f>HLOOKUP(I$4,'2020 Payroll'!$9:$65,(3+$A47),FALSE)</f>
        <v>#N/A</v>
      </c>
      <c r="J47" s="77" t="e">
        <f>HLOOKUP(J$4,'2020 Payroll'!$9:$65,(3+$A47),FALSE)</f>
        <v>#N/A</v>
      </c>
      <c r="K47" s="77" t="e">
        <f>HLOOKUP(K$4,'2020 Payroll'!$9:$65,(3+$A47),FALSE)</f>
        <v>#N/A</v>
      </c>
      <c r="L47" s="77" t="e">
        <f>HLOOKUP(L$4,'2020 Payroll'!$9:$65,(3+$A47),FALSE)</f>
        <v>#N/A</v>
      </c>
      <c r="M47" s="77" t="e">
        <f>HLOOKUP(M$4,'2020 Payroll'!$9:$65,(3+$A47),FALSE)</f>
        <v>#N/A</v>
      </c>
      <c r="N47" s="77" t="e">
        <f>HLOOKUP(N$4,'2020 Payroll'!$9:$65,(3+$A47),FALSE)</f>
        <v>#N/A</v>
      </c>
      <c r="O47" s="77" t="e">
        <f>HLOOKUP(O$4,'2020 Payroll'!$9:$65,(3+$A47),FALSE)</f>
        <v>#N/A</v>
      </c>
      <c r="P47" s="77" t="e">
        <f>HLOOKUP(P$4,'2020 Payroll'!$9:$65,(3+$A47),FALSE)</f>
        <v>#N/A</v>
      </c>
      <c r="Q47" s="77" t="e">
        <f>HLOOKUP(Q$4,'2020 Payroll'!$9:$65,(3+$A47),FALSE)</f>
        <v>#N/A</v>
      </c>
      <c r="R47" s="77" t="e">
        <f>HLOOKUP(R$4,'2020 Payroll'!$9:$65,(3+$A47),FALSE)</f>
        <v>#N/A</v>
      </c>
      <c r="S47" s="77" t="e">
        <f>HLOOKUP(S$4,'2020 Payroll'!$9:$65,(3+$A47),FALSE)</f>
        <v>#N/A</v>
      </c>
      <c r="T47" s="77" t="e">
        <f>HLOOKUP(T$4,'2020 Payroll'!$9:$65,(3+$A47),FALSE)</f>
        <v>#N/A</v>
      </c>
      <c r="U47" s="77" t="e">
        <f>HLOOKUP(U$4,'2020 Payroll'!$9:$65,(3+$A47),FALSE)</f>
        <v>#N/A</v>
      </c>
      <c r="V47" s="77" t="e">
        <f>HLOOKUP(V$4,'2020 Payroll'!$9:$65,(3+$A47),FALSE)</f>
        <v>#N/A</v>
      </c>
      <c r="W47" s="77" t="e">
        <f>HLOOKUP(W$4,'2020 Payroll'!$9:$65,(3+$A47),FALSE)</f>
        <v>#N/A</v>
      </c>
      <c r="X47" s="77" t="e">
        <f>HLOOKUP(X$4,'2020 Payroll'!$9:$65,(3+$A47),FALSE)</f>
        <v>#N/A</v>
      </c>
      <c r="Y47" s="77" t="e">
        <f>HLOOKUP(Y$4,'2020 Payroll'!$9:$65,(3+$A47),FALSE)</f>
        <v>#N/A</v>
      </c>
      <c r="Z47" s="77" t="e">
        <f>HLOOKUP(Z$4,'2020 Payroll'!$9:$65,(3+$A47),FALSE)</f>
        <v>#N/A</v>
      </c>
      <c r="AA47" s="77" t="e">
        <f>HLOOKUP(AA$4,'2020 Payroll'!$9:$65,(3+$A47),FALSE)</f>
        <v>#N/A</v>
      </c>
      <c r="AB47" s="77" t="e">
        <f>HLOOKUP(AB$4,'2020 Payroll'!$9:$65,(3+$A47),FALSE)</f>
        <v>#N/A</v>
      </c>
      <c r="AC47" s="77" t="e">
        <f>HLOOKUP(AC$4,'2020 Payroll'!$9:$65,(3+$A47),FALSE)</f>
        <v>#N/A</v>
      </c>
      <c r="AD47" s="77" t="e">
        <f>HLOOKUP(AD$4,'2020 Payroll'!$9:$65,(3+$A47),FALSE)</f>
        <v>#N/A</v>
      </c>
      <c r="AE47" s="77" t="e">
        <f>HLOOKUP(AE$4,'2020 Payroll'!$9:$65,(3+$A47),FALSE)</f>
        <v>#N/A</v>
      </c>
      <c r="AG47" s="91" t="e">
        <f t="shared" si="28"/>
        <v>#N/A</v>
      </c>
      <c r="AI47" s="77" t="e">
        <f>HLOOKUP(H$4,'2020 Payroll'!$8:$65,(3+$A48),FALSE)</f>
        <v>#N/A</v>
      </c>
      <c r="AJ47" s="77" t="e">
        <f>HLOOKUP(I$4,'2020 Payroll'!$8:$65,(3+$A48),FALSE)</f>
        <v>#N/A</v>
      </c>
      <c r="AK47" s="77" t="e">
        <f>HLOOKUP(J$4,'2020 Payroll'!$8:$65,(3+$A48),FALSE)</f>
        <v>#N/A</v>
      </c>
      <c r="AL47" s="77" t="e">
        <f>HLOOKUP(K$4,'2020 Payroll'!$8:$65,(3+$A48),FALSE)</f>
        <v>#N/A</v>
      </c>
      <c r="AM47" s="77" t="e">
        <f>HLOOKUP(L$4,'2020 Payroll'!$8:$65,(3+$A48),FALSE)</f>
        <v>#N/A</v>
      </c>
      <c r="AN47" s="77" t="e">
        <f>HLOOKUP(M$4,'2020 Payroll'!$8:$65,(3+$A48),FALSE)</f>
        <v>#N/A</v>
      </c>
      <c r="AO47" s="77" t="e">
        <f>HLOOKUP(N$4,'2020 Payroll'!$8:$65,(3+$A48),FALSE)</f>
        <v>#N/A</v>
      </c>
      <c r="AP47" s="77" t="e">
        <f>HLOOKUP(O$4,'2020 Payroll'!$8:$65,(3+$A48),FALSE)</f>
        <v>#N/A</v>
      </c>
      <c r="AQ47" s="77" t="e">
        <f>HLOOKUP(P$4,'2020 Payroll'!$8:$65,(3+$A48),FALSE)</f>
        <v>#N/A</v>
      </c>
      <c r="AR47" s="77" t="e">
        <f>HLOOKUP(Q$4,'2020 Payroll'!$8:$65,(3+$A48),FALSE)</f>
        <v>#N/A</v>
      </c>
      <c r="AS47" s="77" t="e">
        <f>HLOOKUP(R$4,'2020 Payroll'!$8:$65,(3+$A48),FALSE)</f>
        <v>#N/A</v>
      </c>
      <c r="AT47" s="77" t="e">
        <f>HLOOKUP(S$4,'2020 Payroll'!$8:$65,(3+$A48),FALSE)</f>
        <v>#N/A</v>
      </c>
      <c r="AU47" s="77" t="e">
        <f>HLOOKUP(T$4,'2020 Payroll'!$8:$65,(3+$A48),FALSE)</f>
        <v>#N/A</v>
      </c>
      <c r="AV47" s="77" t="e">
        <f>HLOOKUP(U$4,'2020 Payroll'!$8:$65,(3+$A48),FALSE)</f>
        <v>#N/A</v>
      </c>
      <c r="AW47" s="77" t="e">
        <f>HLOOKUP(V$4,'2020 Payroll'!$8:$65,(3+$A48),FALSE)</f>
        <v>#N/A</v>
      </c>
      <c r="AX47" s="77" t="e">
        <f>HLOOKUP(W$4,'2020 Payroll'!$8:$65,(3+$A48),FALSE)</f>
        <v>#N/A</v>
      </c>
      <c r="AY47" s="77" t="e">
        <f>HLOOKUP(X$4,'2020 Payroll'!$8:$65,(3+$A48),FALSE)</f>
        <v>#N/A</v>
      </c>
      <c r="AZ47" s="77" t="e">
        <f>HLOOKUP(Y$4,'2020 Payroll'!$8:$65,(3+$A48),FALSE)</f>
        <v>#N/A</v>
      </c>
      <c r="BA47" s="77" t="e">
        <f>HLOOKUP(Z$4,'2020 Payroll'!$8:$65,(3+$A48),FALSE)</f>
        <v>#N/A</v>
      </c>
      <c r="BB47" s="77" t="e">
        <f>HLOOKUP(AA$4,'2020 Payroll'!$8:$65,(3+$A48),FALSE)</f>
        <v>#N/A</v>
      </c>
      <c r="BC47" s="77" t="e">
        <f>HLOOKUP(AB$4,'2020 Payroll'!$8:$65,(3+$A48),FALSE)</f>
        <v>#N/A</v>
      </c>
      <c r="BD47" s="77" t="e">
        <f>HLOOKUP(AC$4,'2020 Payroll'!$8:$65,(3+$A48),FALSE)</f>
        <v>#N/A</v>
      </c>
      <c r="BE47" s="77" t="e">
        <f>HLOOKUP(AD$4,'2020 Payroll'!$8:$65,(3+$A48),FALSE)</f>
        <v>#N/A</v>
      </c>
      <c r="BF47" s="77" t="e">
        <f>HLOOKUP(AE$4,'2020 Payroll'!$8:$65,(3+$A48),FALSE)</f>
        <v>#N/A</v>
      </c>
    </row>
    <row r="48" spans="1:58" x14ac:dyDescent="0.25">
      <c r="A48">
        <f t="shared" si="29"/>
        <v>42</v>
      </c>
      <c r="B48" s="74" t="str">
        <f>IF('2020 Payroll'!B53&lt;&gt;0,'2020 Payroll'!B53,"")</f>
        <v/>
      </c>
      <c r="C48" s="91" t="e">
        <f>MIN(Formulas!$A$4,SUMPRODUCT(($H$1:$AE$1&lt;=Input!$A$10)*H48:AE48))</f>
        <v>#N/A</v>
      </c>
      <c r="D48" s="91">
        <f>IF(COUNTIFS(AI48:BF48,"&gt;0",$AI$1:$BF$1,"&lt;="&amp;Input!$A$10)=0,0,ROUND(SUMPRODUCT(($AI$1:$BF$1&lt;=Input!$A$10)*AI48:BF48)/COUNTIFS(AI48:BF48,"&gt;0",$AI$1:$BF$1,"&lt;="&amp;Input!$A$10),1))</f>
        <v>0</v>
      </c>
      <c r="E48" s="91" t="e">
        <f>MIN(Formulas!$A$5,(H48+I48+J48+K48+L48+M48+N48+O48+P48+Q48+R48+S48+T48+U48+V48+W48+X48+Y48+Z48+AA48+AB48+AC48+AD48+AE48))</f>
        <v>#N/A</v>
      </c>
      <c r="F48" s="91">
        <f t="shared" si="27"/>
        <v>0</v>
      </c>
      <c r="H48" s="77" t="e">
        <f>HLOOKUP(H$4,'2020 Payroll'!$9:$65,(3+$A48),FALSE)</f>
        <v>#N/A</v>
      </c>
      <c r="I48" s="77" t="e">
        <f>HLOOKUP(I$4,'2020 Payroll'!$9:$65,(3+$A48),FALSE)</f>
        <v>#N/A</v>
      </c>
      <c r="J48" s="77" t="e">
        <f>HLOOKUP(J$4,'2020 Payroll'!$9:$65,(3+$A48),FALSE)</f>
        <v>#N/A</v>
      </c>
      <c r="K48" s="77" t="e">
        <f>HLOOKUP(K$4,'2020 Payroll'!$9:$65,(3+$A48),FALSE)</f>
        <v>#N/A</v>
      </c>
      <c r="L48" s="77" t="e">
        <f>HLOOKUP(L$4,'2020 Payroll'!$9:$65,(3+$A48),FALSE)</f>
        <v>#N/A</v>
      </c>
      <c r="M48" s="77" t="e">
        <f>HLOOKUP(M$4,'2020 Payroll'!$9:$65,(3+$A48),FALSE)</f>
        <v>#N/A</v>
      </c>
      <c r="N48" s="77" t="e">
        <f>HLOOKUP(N$4,'2020 Payroll'!$9:$65,(3+$A48),FALSE)</f>
        <v>#N/A</v>
      </c>
      <c r="O48" s="77" t="e">
        <f>HLOOKUP(O$4,'2020 Payroll'!$9:$65,(3+$A48),FALSE)</f>
        <v>#N/A</v>
      </c>
      <c r="P48" s="77" t="e">
        <f>HLOOKUP(P$4,'2020 Payroll'!$9:$65,(3+$A48),FALSE)</f>
        <v>#N/A</v>
      </c>
      <c r="Q48" s="77" t="e">
        <f>HLOOKUP(Q$4,'2020 Payroll'!$9:$65,(3+$A48),FALSE)</f>
        <v>#N/A</v>
      </c>
      <c r="R48" s="77" t="e">
        <f>HLOOKUP(R$4,'2020 Payroll'!$9:$65,(3+$A48),FALSE)</f>
        <v>#N/A</v>
      </c>
      <c r="S48" s="77" t="e">
        <f>HLOOKUP(S$4,'2020 Payroll'!$9:$65,(3+$A48),FALSE)</f>
        <v>#N/A</v>
      </c>
      <c r="T48" s="77" t="e">
        <f>HLOOKUP(T$4,'2020 Payroll'!$9:$65,(3+$A48),FALSE)</f>
        <v>#N/A</v>
      </c>
      <c r="U48" s="77" t="e">
        <f>HLOOKUP(U$4,'2020 Payroll'!$9:$65,(3+$A48),FALSE)</f>
        <v>#N/A</v>
      </c>
      <c r="V48" s="77" t="e">
        <f>HLOOKUP(V$4,'2020 Payroll'!$9:$65,(3+$A48),FALSE)</f>
        <v>#N/A</v>
      </c>
      <c r="W48" s="77" t="e">
        <f>HLOOKUP(W$4,'2020 Payroll'!$9:$65,(3+$A48),FALSE)</f>
        <v>#N/A</v>
      </c>
      <c r="X48" s="77" t="e">
        <f>HLOOKUP(X$4,'2020 Payroll'!$9:$65,(3+$A48),FALSE)</f>
        <v>#N/A</v>
      </c>
      <c r="Y48" s="77" t="e">
        <f>HLOOKUP(Y$4,'2020 Payroll'!$9:$65,(3+$A48),FALSE)</f>
        <v>#N/A</v>
      </c>
      <c r="Z48" s="77" t="e">
        <f>HLOOKUP(Z$4,'2020 Payroll'!$9:$65,(3+$A48),FALSE)</f>
        <v>#N/A</v>
      </c>
      <c r="AA48" s="77" t="e">
        <f>HLOOKUP(AA$4,'2020 Payroll'!$9:$65,(3+$A48),FALSE)</f>
        <v>#N/A</v>
      </c>
      <c r="AB48" s="77" t="e">
        <f>HLOOKUP(AB$4,'2020 Payroll'!$9:$65,(3+$A48),FALSE)</f>
        <v>#N/A</v>
      </c>
      <c r="AC48" s="77" t="e">
        <f>HLOOKUP(AC$4,'2020 Payroll'!$9:$65,(3+$A48),FALSE)</f>
        <v>#N/A</v>
      </c>
      <c r="AD48" s="77" t="e">
        <f>HLOOKUP(AD$4,'2020 Payroll'!$9:$65,(3+$A48),FALSE)</f>
        <v>#N/A</v>
      </c>
      <c r="AE48" s="77" t="e">
        <f>HLOOKUP(AE$4,'2020 Payroll'!$9:$65,(3+$A48),FALSE)</f>
        <v>#N/A</v>
      </c>
      <c r="AG48" s="91" t="e">
        <f t="shared" si="28"/>
        <v>#N/A</v>
      </c>
      <c r="AI48" s="77" t="e">
        <f>HLOOKUP(H$4,'2020 Payroll'!$8:$65,(3+$A49),FALSE)</f>
        <v>#N/A</v>
      </c>
      <c r="AJ48" s="77" t="e">
        <f>HLOOKUP(I$4,'2020 Payroll'!$8:$65,(3+$A49),FALSE)</f>
        <v>#N/A</v>
      </c>
      <c r="AK48" s="77" t="e">
        <f>HLOOKUP(J$4,'2020 Payroll'!$8:$65,(3+$A49),FALSE)</f>
        <v>#N/A</v>
      </c>
      <c r="AL48" s="77" t="e">
        <f>HLOOKUP(K$4,'2020 Payroll'!$8:$65,(3+$A49),FALSE)</f>
        <v>#N/A</v>
      </c>
      <c r="AM48" s="77" t="e">
        <f>HLOOKUP(L$4,'2020 Payroll'!$8:$65,(3+$A49),FALSE)</f>
        <v>#N/A</v>
      </c>
      <c r="AN48" s="77" t="e">
        <f>HLOOKUP(M$4,'2020 Payroll'!$8:$65,(3+$A49),FALSE)</f>
        <v>#N/A</v>
      </c>
      <c r="AO48" s="77" t="e">
        <f>HLOOKUP(N$4,'2020 Payroll'!$8:$65,(3+$A49),FALSE)</f>
        <v>#N/A</v>
      </c>
      <c r="AP48" s="77" t="e">
        <f>HLOOKUP(O$4,'2020 Payroll'!$8:$65,(3+$A49),FALSE)</f>
        <v>#N/A</v>
      </c>
      <c r="AQ48" s="77" t="e">
        <f>HLOOKUP(P$4,'2020 Payroll'!$8:$65,(3+$A49),FALSE)</f>
        <v>#N/A</v>
      </c>
      <c r="AR48" s="77" t="e">
        <f>HLOOKUP(Q$4,'2020 Payroll'!$8:$65,(3+$A49),FALSE)</f>
        <v>#N/A</v>
      </c>
      <c r="AS48" s="77" t="e">
        <f>HLOOKUP(R$4,'2020 Payroll'!$8:$65,(3+$A49),FALSE)</f>
        <v>#N/A</v>
      </c>
      <c r="AT48" s="77" t="e">
        <f>HLOOKUP(S$4,'2020 Payroll'!$8:$65,(3+$A49),FALSE)</f>
        <v>#N/A</v>
      </c>
      <c r="AU48" s="77" t="e">
        <f>HLOOKUP(T$4,'2020 Payroll'!$8:$65,(3+$A49),FALSE)</f>
        <v>#N/A</v>
      </c>
      <c r="AV48" s="77" t="e">
        <f>HLOOKUP(U$4,'2020 Payroll'!$8:$65,(3+$A49),FALSE)</f>
        <v>#N/A</v>
      </c>
      <c r="AW48" s="77" t="e">
        <f>HLOOKUP(V$4,'2020 Payroll'!$8:$65,(3+$A49),FALSE)</f>
        <v>#N/A</v>
      </c>
      <c r="AX48" s="77" t="e">
        <f>HLOOKUP(W$4,'2020 Payroll'!$8:$65,(3+$A49),FALSE)</f>
        <v>#N/A</v>
      </c>
      <c r="AY48" s="77" t="e">
        <f>HLOOKUP(X$4,'2020 Payroll'!$8:$65,(3+$A49),FALSE)</f>
        <v>#N/A</v>
      </c>
      <c r="AZ48" s="77" t="e">
        <f>HLOOKUP(Y$4,'2020 Payroll'!$8:$65,(3+$A49),FALSE)</f>
        <v>#N/A</v>
      </c>
      <c r="BA48" s="77" t="e">
        <f>HLOOKUP(Z$4,'2020 Payroll'!$8:$65,(3+$A49),FALSE)</f>
        <v>#N/A</v>
      </c>
      <c r="BB48" s="77" t="e">
        <f>HLOOKUP(AA$4,'2020 Payroll'!$8:$65,(3+$A49),FALSE)</f>
        <v>#N/A</v>
      </c>
      <c r="BC48" s="77" t="e">
        <f>HLOOKUP(AB$4,'2020 Payroll'!$8:$65,(3+$A49),FALSE)</f>
        <v>#N/A</v>
      </c>
      <c r="BD48" s="77" t="e">
        <f>HLOOKUP(AC$4,'2020 Payroll'!$8:$65,(3+$A49),FALSE)</f>
        <v>#N/A</v>
      </c>
      <c r="BE48" s="77" t="e">
        <f>HLOOKUP(AD$4,'2020 Payroll'!$8:$65,(3+$A49),FALSE)</f>
        <v>#N/A</v>
      </c>
      <c r="BF48" s="77" t="e">
        <f>HLOOKUP(AE$4,'2020 Payroll'!$8:$65,(3+$A49),FALSE)</f>
        <v>#N/A</v>
      </c>
    </row>
    <row r="49" spans="1:58" x14ac:dyDescent="0.25">
      <c r="A49">
        <f t="shared" si="29"/>
        <v>43</v>
      </c>
      <c r="B49" s="74" t="str">
        <f>IF('2020 Payroll'!B54&lt;&gt;0,'2020 Payroll'!B54,"")</f>
        <v/>
      </c>
      <c r="C49" s="91" t="e">
        <f>MIN(Formulas!$A$4,SUMPRODUCT(($H$1:$AE$1&lt;=Input!$A$10)*H49:AE49))</f>
        <v>#N/A</v>
      </c>
      <c r="D49" s="91">
        <f>IF(COUNTIFS(AI49:BF49,"&gt;0",$AI$1:$BF$1,"&lt;="&amp;Input!$A$10)=0,0,ROUND(SUMPRODUCT(($AI$1:$BF$1&lt;=Input!$A$10)*AI49:BF49)/COUNTIFS(AI49:BF49,"&gt;0",$AI$1:$BF$1,"&lt;="&amp;Input!$A$10),1))</f>
        <v>0</v>
      </c>
      <c r="E49" s="91" t="e">
        <f>MIN(Formulas!$A$5,(H49+I49+J49+K49+L49+M49+N49+O49+P49+Q49+R49+S49+T49+U49+V49+W49+X49+Y49+Z49+AA49+AB49+AC49+AD49+AE49))</f>
        <v>#N/A</v>
      </c>
      <c r="F49" s="91">
        <f t="shared" si="27"/>
        <v>0</v>
      </c>
      <c r="H49" s="77" t="e">
        <f>HLOOKUP(H$4,'2020 Payroll'!$9:$65,(3+$A49),FALSE)</f>
        <v>#N/A</v>
      </c>
      <c r="I49" s="77" t="e">
        <f>HLOOKUP(I$4,'2020 Payroll'!$9:$65,(3+$A49),FALSE)</f>
        <v>#N/A</v>
      </c>
      <c r="J49" s="77" t="e">
        <f>HLOOKUP(J$4,'2020 Payroll'!$9:$65,(3+$A49),FALSE)</f>
        <v>#N/A</v>
      </c>
      <c r="K49" s="77" t="e">
        <f>HLOOKUP(K$4,'2020 Payroll'!$9:$65,(3+$A49),FALSE)</f>
        <v>#N/A</v>
      </c>
      <c r="L49" s="77" t="e">
        <f>HLOOKUP(L$4,'2020 Payroll'!$9:$65,(3+$A49),FALSE)</f>
        <v>#N/A</v>
      </c>
      <c r="M49" s="77" t="e">
        <f>HLOOKUP(M$4,'2020 Payroll'!$9:$65,(3+$A49),FALSE)</f>
        <v>#N/A</v>
      </c>
      <c r="N49" s="77" t="e">
        <f>HLOOKUP(N$4,'2020 Payroll'!$9:$65,(3+$A49),FALSE)</f>
        <v>#N/A</v>
      </c>
      <c r="O49" s="77" t="e">
        <f>HLOOKUP(O$4,'2020 Payroll'!$9:$65,(3+$A49),FALSE)</f>
        <v>#N/A</v>
      </c>
      <c r="P49" s="77" t="e">
        <f>HLOOKUP(P$4,'2020 Payroll'!$9:$65,(3+$A49),FALSE)</f>
        <v>#N/A</v>
      </c>
      <c r="Q49" s="77" t="e">
        <f>HLOOKUP(Q$4,'2020 Payroll'!$9:$65,(3+$A49),FALSE)</f>
        <v>#N/A</v>
      </c>
      <c r="R49" s="77" t="e">
        <f>HLOOKUP(R$4,'2020 Payroll'!$9:$65,(3+$A49),FALSE)</f>
        <v>#N/A</v>
      </c>
      <c r="S49" s="77" t="e">
        <f>HLOOKUP(S$4,'2020 Payroll'!$9:$65,(3+$A49),FALSE)</f>
        <v>#N/A</v>
      </c>
      <c r="T49" s="77" t="e">
        <f>HLOOKUP(T$4,'2020 Payroll'!$9:$65,(3+$A49),FALSE)</f>
        <v>#N/A</v>
      </c>
      <c r="U49" s="77" t="e">
        <f>HLOOKUP(U$4,'2020 Payroll'!$9:$65,(3+$A49),FALSE)</f>
        <v>#N/A</v>
      </c>
      <c r="V49" s="77" t="e">
        <f>HLOOKUP(V$4,'2020 Payroll'!$9:$65,(3+$A49),FALSE)</f>
        <v>#N/A</v>
      </c>
      <c r="W49" s="77" t="e">
        <f>HLOOKUP(W$4,'2020 Payroll'!$9:$65,(3+$A49),FALSE)</f>
        <v>#N/A</v>
      </c>
      <c r="X49" s="77" t="e">
        <f>HLOOKUP(X$4,'2020 Payroll'!$9:$65,(3+$A49),FALSE)</f>
        <v>#N/A</v>
      </c>
      <c r="Y49" s="77" t="e">
        <f>HLOOKUP(Y$4,'2020 Payroll'!$9:$65,(3+$A49),FALSE)</f>
        <v>#N/A</v>
      </c>
      <c r="Z49" s="77" t="e">
        <f>HLOOKUP(Z$4,'2020 Payroll'!$9:$65,(3+$A49),FALSE)</f>
        <v>#N/A</v>
      </c>
      <c r="AA49" s="77" t="e">
        <f>HLOOKUP(AA$4,'2020 Payroll'!$9:$65,(3+$A49),FALSE)</f>
        <v>#N/A</v>
      </c>
      <c r="AB49" s="77" t="e">
        <f>HLOOKUP(AB$4,'2020 Payroll'!$9:$65,(3+$A49),FALSE)</f>
        <v>#N/A</v>
      </c>
      <c r="AC49" s="77" t="e">
        <f>HLOOKUP(AC$4,'2020 Payroll'!$9:$65,(3+$A49),FALSE)</f>
        <v>#N/A</v>
      </c>
      <c r="AD49" s="77" t="e">
        <f>HLOOKUP(AD$4,'2020 Payroll'!$9:$65,(3+$A49),FALSE)</f>
        <v>#N/A</v>
      </c>
      <c r="AE49" s="77" t="e">
        <f>HLOOKUP(AE$4,'2020 Payroll'!$9:$65,(3+$A49),FALSE)</f>
        <v>#N/A</v>
      </c>
      <c r="AG49" s="91" t="e">
        <f t="shared" si="28"/>
        <v>#N/A</v>
      </c>
      <c r="AI49" s="77" t="e">
        <f>HLOOKUP(H$4,'2020 Payroll'!$8:$65,(3+$A50),FALSE)</f>
        <v>#N/A</v>
      </c>
      <c r="AJ49" s="77" t="e">
        <f>HLOOKUP(I$4,'2020 Payroll'!$8:$65,(3+$A50),FALSE)</f>
        <v>#N/A</v>
      </c>
      <c r="AK49" s="77" t="e">
        <f>HLOOKUP(J$4,'2020 Payroll'!$8:$65,(3+$A50),FALSE)</f>
        <v>#N/A</v>
      </c>
      <c r="AL49" s="77" t="e">
        <f>HLOOKUP(K$4,'2020 Payroll'!$8:$65,(3+$A50),FALSE)</f>
        <v>#N/A</v>
      </c>
      <c r="AM49" s="77" t="e">
        <f>HLOOKUP(L$4,'2020 Payroll'!$8:$65,(3+$A50),FALSE)</f>
        <v>#N/A</v>
      </c>
      <c r="AN49" s="77" t="e">
        <f>HLOOKUP(M$4,'2020 Payroll'!$8:$65,(3+$A50),FALSE)</f>
        <v>#N/A</v>
      </c>
      <c r="AO49" s="77" t="e">
        <f>HLOOKUP(N$4,'2020 Payroll'!$8:$65,(3+$A50),FALSE)</f>
        <v>#N/A</v>
      </c>
      <c r="AP49" s="77" t="e">
        <f>HLOOKUP(O$4,'2020 Payroll'!$8:$65,(3+$A50),FALSE)</f>
        <v>#N/A</v>
      </c>
      <c r="AQ49" s="77" t="e">
        <f>HLOOKUP(P$4,'2020 Payroll'!$8:$65,(3+$A50),FALSE)</f>
        <v>#N/A</v>
      </c>
      <c r="AR49" s="77" t="e">
        <f>HLOOKUP(Q$4,'2020 Payroll'!$8:$65,(3+$A50),FALSE)</f>
        <v>#N/A</v>
      </c>
      <c r="AS49" s="77" t="e">
        <f>HLOOKUP(R$4,'2020 Payroll'!$8:$65,(3+$A50),FALSE)</f>
        <v>#N/A</v>
      </c>
      <c r="AT49" s="77" t="e">
        <f>HLOOKUP(S$4,'2020 Payroll'!$8:$65,(3+$A50),FALSE)</f>
        <v>#N/A</v>
      </c>
      <c r="AU49" s="77" t="e">
        <f>HLOOKUP(T$4,'2020 Payroll'!$8:$65,(3+$A50),FALSE)</f>
        <v>#N/A</v>
      </c>
      <c r="AV49" s="77" t="e">
        <f>HLOOKUP(U$4,'2020 Payroll'!$8:$65,(3+$A50),FALSE)</f>
        <v>#N/A</v>
      </c>
      <c r="AW49" s="77" t="e">
        <f>HLOOKUP(V$4,'2020 Payroll'!$8:$65,(3+$A50),FALSE)</f>
        <v>#N/A</v>
      </c>
      <c r="AX49" s="77" t="e">
        <f>HLOOKUP(W$4,'2020 Payroll'!$8:$65,(3+$A50),FALSE)</f>
        <v>#N/A</v>
      </c>
      <c r="AY49" s="77" t="e">
        <f>HLOOKUP(X$4,'2020 Payroll'!$8:$65,(3+$A50),FALSE)</f>
        <v>#N/A</v>
      </c>
      <c r="AZ49" s="77" t="e">
        <f>HLOOKUP(Y$4,'2020 Payroll'!$8:$65,(3+$A50),FALSE)</f>
        <v>#N/A</v>
      </c>
      <c r="BA49" s="77" t="e">
        <f>HLOOKUP(Z$4,'2020 Payroll'!$8:$65,(3+$A50),FALSE)</f>
        <v>#N/A</v>
      </c>
      <c r="BB49" s="77" t="e">
        <f>HLOOKUP(AA$4,'2020 Payroll'!$8:$65,(3+$A50),FALSE)</f>
        <v>#N/A</v>
      </c>
      <c r="BC49" s="77" t="e">
        <f>HLOOKUP(AB$4,'2020 Payroll'!$8:$65,(3+$A50),FALSE)</f>
        <v>#N/A</v>
      </c>
      <c r="BD49" s="77" t="e">
        <f>HLOOKUP(AC$4,'2020 Payroll'!$8:$65,(3+$A50),FALSE)</f>
        <v>#N/A</v>
      </c>
      <c r="BE49" s="77" t="e">
        <f>HLOOKUP(AD$4,'2020 Payroll'!$8:$65,(3+$A50),FALSE)</f>
        <v>#N/A</v>
      </c>
      <c r="BF49" s="77" t="e">
        <f>HLOOKUP(AE$4,'2020 Payroll'!$8:$65,(3+$A50),FALSE)</f>
        <v>#N/A</v>
      </c>
    </row>
    <row r="50" spans="1:58" x14ac:dyDescent="0.25">
      <c r="A50">
        <f t="shared" si="29"/>
        <v>44</v>
      </c>
      <c r="B50" s="74" t="str">
        <f>IF('2020 Payroll'!B55&lt;&gt;0,'2020 Payroll'!B55,"")</f>
        <v/>
      </c>
      <c r="C50" s="91" t="e">
        <f>MIN(Formulas!$A$4,SUMPRODUCT(($H$1:$AE$1&lt;=Input!$A$10)*H50:AE50))</f>
        <v>#N/A</v>
      </c>
      <c r="D50" s="91">
        <f>IF(COUNTIFS(AI50:BF50,"&gt;0",$AI$1:$BF$1,"&lt;="&amp;Input!$A$10)=0,0,ROUND(SUMPRODUCT(($AI$1:$BF$1&lt;=Input!$A$10)*AI50:BF50)/COUNTIFS(AI50:BF50,"&gt;0",$AI$1:$BF$1,"&lt;="&amp;Input!$A$10),1))</f>
        <v>0</v>
      </c>
      <c r="E50" s="91" t="e">
        <f>MIN(Formulas!$A$5,(H50+I50+J50+K50+L50+M50+N50+O50+P50+Q50+R50+S50+T50+U50+V50+W50+X50+Y50+Z50+AA50+AB50+AC50+AD50+AE50))</f>
        <v>#N/A</v>
      </c>
      <c r="F50" s="91">
        <f t="shared" si="27"/>
        <v>0</v>
      </c>
      <c r="H50" s="77" t="e">
        <f>HLOOKUP(H$4,'2020 Payroll'!$9:$65,(3+$A50),FALSE)</f>
        <v>#N/A</v>
      </c>
      <c r="I50" s="77" t="e">
        <f>HLOOKUP(I$4,'2020 Payroll'!$9:$65,(3+$A50),FALSE)</f>
        <v>#N/A</v>
      </c>
      <c r="J50" s="77" t="e">
        <f>HLOOKUP(J$4,'2020 Payroll'!$9:$65,(3+$A50),FALSE)</f>
        <v>#N/A</v>
      </c>
      <c r="K50" s="77" t="e">
        <f>HLOOKUP(K$4,'2020 Payroll'!$9:$65,(3+$A50),FALSE)</f>
        <v>#N/A</v>
      </c>
      <c r="L50" s="77" t="e">
        <f>HLOOKUP(L$4,'2020 Payroll'!$9:$65,(3+$A50),FALSE)</f>
        <v>#N/A</v>
      </c>
      <c r="M50" s="77" t="e">
        <f>HLOOKUP(M$4,'2020 Payroll'!$9:$65,(3+$A50),FALSE)</f>
        <v>#N/A</v>
      </c>
      <c r="N50" s="77" t="e">
        <f>HLOOKUP(N$4,'2020 Payroll'!$9:$65,(3+$A50),FALSE)</f>
        <v>#N/A</v>
      </c>
      <c r="O50" s="77" t="e">
        <f>HLOOKUP(O$4,'2020 Payroll'!$9:$65,(3+$A50),FALSE)</f>
        <v>#N/A</v>
      </c>
      <c r="P50" s="77" t="e">
        <f>HLOOKUP(P$4,'2020 Payroll'!$9:$65,(3+$A50),FALSE)</f>
        <v>#N/A</v>
      </c>
      <c r="Q50" s="77" t="e">
        <f>HLOOKUP(Q$4,'2020 Payroll'!$9:$65,(3+$A50),FALSE)</f>
        <v>#N/A</v>
      </c>
      <c r="R50" s="77" t="e">
        <f>HLOOKUP(R$4,'2020 Payroll'!$9:$65,(3+$A50),FALSE)</f>
        <v>#N/A</v>
      </c>
      <c r="S50" s="77" t="e">
        <f>HLOOKUP(S$4,'2020 Payroll'!$9:$65,(3+$A50),FALSE)</f>
        <v>#N/A</v>
      </c>
      <c r="T50" s="77" t="e">
        <f>HLOOKUP(T$4,'2020 Payroll'!$9:$65,(3+$A50),FALSE)</f>
        <v>#N/A</v>
      </c>
      <c r="U50" s="77" t="e">
        <f>HLOOKUP(U$4,'2020 Payroll'!$9:$65,(3+$A50),FALSE)</f>
        <v>#N/A</v>
      </c>
      <c r="V50" s="77" t="e">
        <f>HLOOKUP(V$4,'2020 Payroll'!$9:$65,(3+$A50),FALSE)</f>
        <v>#N/A</v>
      </c>
      <c r="W50" s="77" t="e">
        <f>HLOOKUP(W$4,'2020 Payroll'!$9:$65,(3+$A50),FALSE)</f>
        <v>#N/A</v>
      </c>
      <c r="X50" s="77" t="e">
        <f>HLOOKUP(X$4,'2020 Payroll'!$9:$65,(3+$A50),FALSE)</f>
        <v>#N/A</v>
      </c>
      <c r="Y50" s="77" t="e">
        <f>HLOOKUP(Y$4,'2020 Payroll'!$9:$65,(3+$A50),FALSE)</f>
        <v>#N/A</v>
      </c>
      <c r="Z50" s="77" t="e">
        <f>HLOOKUP(Z$4,'2020 Payroll'!$9:$65,(3+$A50),FALSE)</f>
        <v>#N/A</v>
      </c>
      <c r="AA50" s="77" t="e">
        <f>HLOOKUP(AA$4,'2020 Payroll'!$9:$65,(3+$A50),FALSE)</f>
        <v>#N/A</v>
      </c>
      <c r="AB50" s="77" t="e">
        <f>HLOOKUP(AB$4,'2020 Payroll'!$9:$65,(3+$A50),FALSE)</f>
        <v>#N/A</v>
      </c>
      <c r="AC50" s="77" t="e">
        <f>HLOOKUP(AC$4,'2020 Payroll'!$9:$65,(3+$A50),FALSE)</f>
        <v>#N/A</v>
      </c>
      <c r="AD50" s="77" t="e">
        <f>HLOOKUP(AD$4,'2020 Payroll'!$9:$65,(3+$A50),FALSE)</f>
        <v>#N/A</v>
      </c>
      <c r="AE50" s="77" t="e">
        <f>HLOOKUP(AE$4,'2020 Payroll'!$9:$65,(3+$A50),FALSE)</f>
        <v>#N/A</v>
      </c>
      <c r="AG50" s="91" t="e">
        <f t="shared" si="28"/>
        <v>#N/A</v>
      </c>
      <c r="AI50" s="77" t="e">
        <f>HLOOKUP(H$4,'2020 Payroll'!$8:$65,(3+$A51),FALSE)</f>
        <v>#N/A</v>
      </c>
      <c r="AJ50" s="77" t="e">
        <f>HLOOKUP(I$4,'2020 Payroll'!$8:$65,(3+$A51),FALSE)</f>
        <v>#N/A</v>
      </c>
      <c r="AK50" s="77" t="e">
        <f>HLOOKUP(J$4,'2020 Payroll'!$8:$65,(3+$A51),FALSE)</f>
        <v>#N/A</v>
      </c>
      <c r="AL50" s="77" t="e">
        <f>HLOOKUP(K$4,'2020 Payroll'!$8:$65,(3+$A51),FALSE)</f>
        <v>#N/A</v>
      </c>
      <c r="AM50" s="77" t="e">
        <f>HLOOKUP(L$4,'2020 Payroll'!$8:$65,(3+$A51),FALSE)</f>
        <v>#N/A</v>
      </c>
      <c r="AN50" s="77" t="e">
        <f>HLOOKUP(M$4,'2020 Payroll'!$8:$65,(3+$A51),FALSE)</f>
        <v>#N/A</v>
      </c>
      <c r="AO50" s="77" t="e">
        <f>HLOOKUP(N$4,'2020 Payroll'!$8:$65,(3+$A51),FALSE)</f>
        <v>#N/A</v>
      </c>
      <c r="AP50" s="77" t="e">
        <f>HLOOKUP(O$4,'2020 Payroll'!$8:$65,(3+$A51),FALSE)</f>
        <v>#N/A</v>
      </c>
      <c r="AQ50" s="77" t="e">
        <f>HLOOKUP(P$4,'2020 Payroll'!$8:$65,(3+$A51),FALSE)</f>
        <v>#N/A</v>
      </c>
      <c r="AR50" s="77" t="e">
        <f>HLOOKUP(Q$4,'2020 Payroll'!$8:$65,(3+$A51),FALSE)</f>
        <v>#N/A</v>
      </c>
      <c r="AS50" s="77" t="e">
        <f>HLOOKUP(R$4,'2020 Payroll'!$8:$65,(3+$A51),FALSE)</f>
        <v>#N/A</v>
      </c>
      <c r="AT50" s="77" t="e">
        <f>HLOOKUP(S$4,'2020 Payroll'!$8:$65,(3+$A51),FALSE)</f>
        <v>#N/A</v>
      </c>
      <c r="AU50" s="77" t="e">
        <f>HLOOKUP(T$4,'2020 Payroll'!$8:$65,(3+$A51),FALSE)</f>
        <v>#N/A</v>
      </c>
      <c r="AV50" s="77" t="e">
        <f>HLOOKUP(U$4,'2020 Payroll'!$8:$65,(3+$A51),FALSE)</f>
        <v>#N/A</v>
      </c>
      <c r="AW50" s="77" t="e">
        <f>HLOOKUP(V$4,'2020 Payroll'!$8:$65,(3+$A51),FALSE)</f>
        <v>#N/A</v>
      </c>
      <c r="AX50" s="77" t="e">
        <f>HLOOKUP(W$4,'2020 Payroll'!$8:$65,(3+$A51),FALSE)</f>
        <v>#N/A</v>
      </c>
      <c r="AY50" s="77" t="e">
        <f>HLOOKUP(X$4,'2020 Payroll'!$8:$65,(3+$A51),FALSE)</f>
        <v>#N/A</v>
      </c>
      <c r="AZ50" s="77" t="e">
        <f>HLOOKUP(Y$4,'2020 Payroll'!$8:$65,(3+$A51),FALSE)</f>
        <v>#N/A</v>
      </c>
      <c r="BA50" s="77" t="e">
        <f>HLOOKUP(Z$4,'2020 Payroll'!$8:$65,(3+$A51),FALSE)</f>
        <v>#N/A</v>
      </c>
      <c r="BB50" s="77" t="e">
        <f>HLOOKUP(AA$4,'2020 Payroll'!$8:$65,(3+$A51),FALSE)</f>
        <v>#N/A</v>
      </c>
      <c r="BC50" s="77" t="e">
        <f>HLOOKUP(AB$4,'2020 Payroll'!$8:$65,(3+$A51),FALSE)</f>
        <v>#N/A</v>
      </c>
      <c r="BD50" s="77" t="e">
        <f>HLOOKUP(AC$4,'2020 Payroll'!$8:$65,(3+$A51),FALSE)</f>
        <v>#N/A</v>
      </c>
      <c r="BE50" s="77" t="e">
        <f>HLOOKUP(AD$4,'2020 Payroll'!$8:$65,(3+$A51),FALSE)</f>
        <v>#N/A</v>
      </c>
      <c r="BF50" s="77" t="e">
        <f>HLOOKUP(AE$4,'2020 Payroll'!$8:$65,(3+$A51),FALSE)</f>
        <v>#N/A</v>
      </c>
    </row>
    <row r="51" spans="1:58" x14ac:dyDescent="0.25">
      <c r="A51">
        <f t="shared" si="29"/>
        <v>45</v>
      </c>
      <c r="B51" s="74" t="str">
        <f>IF('2020 Payroll'!B56&lt;&gt;0,'2020 Payroll'!B56,"")</f>
        <v/>
      </c>
      <c r="C51" s="91" t="e">
        <f>MIN(Formulas!$A$4,SUMPRODUCT(($H$1:$AE$1&lt;=Input!$A$10)*H51:AE51))</f>
        <v>#N/A</v>
      </c>
      <c r="D51" s="91">
        <f>IF(COUNTIFS(AI51:BF51,"&gt;0",$AI$1:$BF$1,"&lt;="&amp;Input!$A$10)=0,0,ROUND(SUMPRODUCT(($AI$1:$BF$1&lt;=Input!$A$10)*AI51:BF51)/COUNTIFS(AI51:BF51,"&gt;0",$AI$1:$BF$1,"&lt;="&amp;Input!$A$10),1))</f>
        <v>0</v>
      </c>
      <c r="E51" s="91" t="e">
        <f>MIN(Formulas!$A$5,(H51+I51+J51+K51+L51+M51+N51+O51+P51+Q51+R51+S51+T51+U51+V51+W51+X51+Y51+Z51+AA51+AB51+AC51+AD51+AE51))</f>
        <v>#N/A</v>
      </c>
      <c r="F51" s="91">
        <f t="shared" si="27"/>
        <v>0</v>
      </c>
      <c r="H51" s="77" t="e">
        <f>HLOOKUP(H$4,'2020 Payroll'!$9:$65,(3+$A51),FALSE)</f>
        <v>#N/A</v>
      </c>
      <c r="I51" s="77" t="e">
        <f>HLOOKUP(I$4,'2020 Payroll'!$9:$65,(3+$A51),FALSE)</f>
        <v>#N/A</v>
      </c>
      <c r="J51" s="77" t="e">
        <f>HLOOKUP(J$4,'2020 Payroll'!$9:$65,(3+$A51),FALSE)</f>
        <v>#N/A</v>
      </c>
      <c r="K51" s="77" t="e">
        <f>HLOOKUP(K$4,'2020 Payroll'!$9:$65,(3+$A51),FALSE)</f>
        <v>#N/A</v>
      </c>
      <c r="L51" s="77" t="e">
        <f>HLOOKUP(L$4,'2020 Payroll'!$9:$65,(3+$A51),FALSE)</f>
        <v>#N/A</v>
      </c>
      <c r="M51" s="77" t="e">
        <f>HLOOKUP(M$4,'2020 Payroll'!$9:$65,(3+$A51),FALSE)</f>
        <v>#N/A</v>
      </c>
      <c r="N51" s="77" t="e">
        <f>HLOOKUP(N$4,'2020 Payroll'!$9:$65,(3+$A51),FALSE)</f>
        <v>#N/A</v>
      </c>
      <c r="O51" s="77" t="e">
        <f>HLOOKUP(O$4,'2020 Payroll'!$9:$65,(3+$A51),FALSE)</f>
        <v>#N/A</v>
      </c>
      <c r="P51" s="77" t="e">
        <f>HLOOKUP(P$4,'2020 Payroll'!$9:$65,(3+$A51),FALSE)</f>
        <v>#N/A</v>
      </c>
      <c r="Q51" s="77" t="e">
        <f>HLOOKUP(Q$4,'2020 Payroll'!$9:$65,(3+$A51),FALSE)</f>
        <v>#N/A</v>
      </c>
      <c r="R51" s="77" t="e">
        <f>HLOOKUP(R$4,'2020 Payroll'!$9:$65,(3+$A51),FALSE)</f>
        <v>#N/A</v>
      </c>
      <c r="S51" s="77" t="e">
        <f>HLOOKUP(S$4,'2020 Payroll'!$9:$65,(3+$A51),FALSE)</f>
        <v>#N/A</v>
      </c>
      <c r="T51" s="77" t="e">
        <f>HLOOKUP(T$4,'2020 Payroll'!$9:$65,(3+$A51),FALSE)</f>
        <v>#N/A</v>
      </c>
      <c r="U51" s="77" t="e">
        <f>HLOOKUP(U$4,'2020 Payroll'!$9:$65,(3+$A51),FALSE)</f>
        <v>#N/A</v>
      </c>
      <c r="V51" s="77" t="e">
        <f>HLOOKUP(V$4,'2020 Payroll'!$9:$65,(3+$A51),FALSE)</f>
        <v>#N/A</v>
      </c>
      <c r="W51" s="77" t="e">
        <f>HLOOKUP(W$4,'2020 Payroll'!$9:$65,(3+$A51),FALSE)</f>
        <v>#N/A</v>
      </c>
      <c r="X51" s="77" t="e">
        <f>HLOOKUP(X$4,'2020 Payroll'!$9:$65,(3+$A51),FALSE)</f>
        <v>#N/A</v>
      </c>
      <c r="Y51" s="77" t="e">
        <f>HLOOKUP(Y$4,'2020 Payroll'!$9:$65,(3+$A51),FALSE)</f>
        <v>#N/A</v>
      </c>
      <c r="Z51" s="77" t="e">
        <f>HLOOKUP(Z$4,'2020 Payroll'!$9:$65,(3+$A51),FALSE)</f>
        <v>#N/A</v>
      </c>
      <c r="AA51" s="77" t="e">
        <f>HLOOKUP(AA$4,'2020 Payroll'!$9:$65,(3+$A51),FALSE)</f>
        <v>#N/A</v>
      </c>
      <c r="AB51" s="77" t="e">
        <f>HLOOKUP(AB$4,'2020 Payroll'!$9:$65,(3+$A51),FALSE)</f>
        <v>#N/A</v>
      </c>
      <c r="AC51" s="77" t="e">
        <f>HLOOKUP(AC$4,'2020 Payroll'!$9:$65,(3+$A51),FALSE)</f>
        <v>#N/A</v>
      </c>
      <c r="AD51" s="77" t="e">
        <f>HLOOKUP(AD$4,'2020 Payroll'!$9:$65,(3+$A51),FALSE)</f>
        <v>#N/A</v>
      </c>
      <c r="AE51" s="77" t="e">
        <f>HLOOKUP(AE$4,'2020 Payroll'!$9:$65,(3+$A51),FALSE)</f>
        <v>#N/A</v>
      </c>
      <c r="AG51" s="91" t="e">
        <f t="shared" si="28"/>
        <v>#N/A</v>
      </c>
      <c r="AI51" s="77" t="e">
        <f>HLOOKUP(H$4,'2020 Payroll'!$8:$65,(3+$A52),FALSE)</f>
        <v>#N/A</v>
      </c>
      <c r="AJ51" s="77" t="e">
        <f>HLOOKUP(I$4,'2020 Payroll'!$8:$65,(3+$A52),FALSE)</f>
        <v>#N/A</v>
      </c>
      <c r="AK51" s="77" t="e">
        <f>HLOOKUP(J$4,'2020 Payroll'!$8:$65,(3+$A52),FALSE)</f>
        <v>#N/A</v>
      </c>
      <c r="AL51" s="77" t="e">
        <f>HLOOKUP(K$4,'2020 Payroll'!$8:$65,(3+$A52),FALSE)</f>
        <v>#N/A</v>
      </c>
      <c r="AM51" s="77" t="e">
        <f>HLOOKUP(L$4,'2020 Payroll'!$8:$65,(3+$A52),FALSE)</f>
        <v>#N/A</v>
      </c>
      <c r="AN51" s="77" t="e">
        <f>HLOOKUP(M$4,'2020 Payroll'!$8:$65,(3+$A52),FALSE)</f>
        <v>#N/A</v>
      </c>
      <c r="AO51" s="77" t="e">
        <f>HLOOKUP(N$4,'2020 Payroll'!$8:$65,(3+$A52),FALSE)</f>
        <v>#N/A</v>
      </c>
      <c r="AP51" s="77" t="e">
        <f>HLOOKUP(O$4,'2020 Payroll'!$8:$65,(3+$A52),FALSE)</f>
        <v>#N/A</v>
      </c>
      <c r="AQ51" s="77" t="e">
        <f>HLOOKUP(P$4,'2020 Payroll'!$8:$65,(3+$A52),FALSE)</f>
        <v>#N/A</v>
      </c>
      <c r="AR51" s="77" t="e">
        <f>HLOOKUP(Q$4,'2020 Payroll'!$8:$65,(3+$A52),FALSE)</f>
        <v>#N/A</v>
      </c>
      <c r="AS51" s="77" t="e">
        <f>HLOOKUP(R$4,'2020 Payroll'!$8:$65,(3+$A52),FALSE)</f>
        <v>#N/A</v>
      </c>
      <c r="AT51" s="77" t="e">
        <f>HLOOKUP(S$4,'2020 Payroll'!$8:$65,(3+$A52),FALSE)</f>
        <v>#N/A</v>
      </c>
      <c r="AU51" s="77" t="e">
        <f>HLOOKUP(T$4,'2020 Payroll'!$8:$65,(3+$A52),FALSE)</f>
        <v>#N/A</v>
      </c>
      <c r="AV51" s="77" t="e">
        <f>HLOOKUP(U$4,'2020 Payroll'!$8:$65,(3+$A52),FALSE)</f>
        <v>#N/A</v>
      </c>
      <c r="AW51" s="77" t="e">
        <f>HLOOKUP(V$4,'2020 Payroll'!$8:$65,(3+$A52),FALSE)</f>
        <v>#N/A</v>
      </c>
      <c r="AX51" s="77" t="e">
        <f>HLOOKUP(W$4,'2020 Payroll'!$8:$65,(3+$A52),FALSE)</f>
        <v>#N/A</v>
      </c>
      <c r="AY51" s="77" t="e">
        <f>HLOOKUP(X$4,'2020 Payroll'!$8:$65,(3+$A52),FALSE)</f>
        <v>#N/A</v>
      </c>
      <c r="AZ51" s="77" t="e">
        <f>HLOOKUP(Y$4,'2020 Payroll'!$8:$65,(3+$A52),FALSE)</f>
        <v>#N/A</v>
      </c>
      <c r="BA51" s="77" t="e">
        <f>HLOOKUP(Z$4,'2020 Payroll'!$8:$65,(3+$A52),FALSE)</f>
        <v>#N/A</v>
      </c>
      <c r="BB51" s="77" t="e">
        <f>HLOOKUP(AA$4,'2020 Payroll'!$8:$65,(3+$A52),FALSE)</f>
        <v>#N/A</v>
      </c>
      <c r="BC51" s="77" t="e">
        <f>HLOOKUP(AB$4,'2020 Payroll'!$8:$65,(3+$A52),FALSE)</f>
        <v>#N/A</v>
      </c>
      <c r="BD51" s="77" t="e">
        <f>HLOOKUP(AC$4,'2020 Payroll'!$8:$65,(3+$A52),FALSE)</f>
        <v>#N/A</v>
      </c>
      <c r="BE51" s="77" t="e">
        <f>HLOOKUP(AD$4,'2020 Payroll'!$8:$65,(3+$A52),FALSE)</f>
        <v>#N/A</v>
      </c>
      <c r="BF51" s="77" t="e">
        <f>HLOOKUP(AE$4,'2020 Payroll'!$8:$65,(3+$A52),FALSE)</f>
        <v>#N/A</v>
      </c>
    </row>
    <row r="52" spans="1:58" x14ac:dyDescent="0.25">
      <c r="A52">
        <f t="shared" si="29"/>
        <v>46</v>
      </c>
      <c r="B52" s="74" t="str">
        <f>IF('2020 Payroll'!B57&lt;&gt;0,'2020 Payroll'!B57,"")</f>
        <v/>
      </c>
      <c r="C52" s="91" t="e">
        <f>MIN(Formulas!$A$4,SUMPRODUCT(($H$1:$AE$1&lt;=Input!$A$10)*H52:AE52))</f>
        <v>#N/A</v>
      </c>
      <c r="D52" s="91">
        <f>IF(COUNTIFS(AI52:BF52,"&gt;0",$AI$1:$BF$1,"&lt;="&amp;Input!$A$10)=0,0,ROUND(SUMPRODUCT(($AI$1:$BF$1&lt;=Input!$A$10)*AI52:BF52)/COUNTIFS(AI52:BF52,"&gt;0",$AI$1:$BF$1,"&lt;="&amp;Input!$A$10),1))</f>
        <v>0</v>
      </c>
      <c r="E52" s="91" t="e">
        <f>MIN(Formulas!$A$5,(H52+I52+J52+K52+L52+M52+N52+O52+P52+Q52+R52+S52+T52+U52+V52+W52+X52+Y52+Z52+AA52+AB52+AC52+AD52+AE52))</f>
        <v>#N/A</v>
      </c>
      <c r="F52" s="91">
        <f t="shared" si="27"/>
        <v>0</v>
      </c>
      <c r="H52" s="77" t="e">
        <f>HLOOKUP(H$4,'2020 Payroll'!$9:$65,(3+$A52),FALSE)</f>
        <v>#N/A</v>
      </c>
      <c r="I52" s="77" t="e">
        <f>HLOOKUP(I$4,'2020 Payroll'!$9:$65,(3+$A52),FALSE)</f>
        <v>#N/A</v>
      </c>
      <c r="J52" s="77" t="e">
        <f>HLOOKUP(J$4,'2020 Payroll'!$9:$65,(3+$A52),FALSE)</f>
        <v>#N/A</v>
      </c>
      <c r="K52" s="77" t="e">
        <f>HLOOKUP(K$4,'2020 Payroll'!$9:$65,(3+$A52),FALSE)</f>
        <v>#N/A</v>
      </c>
      <c r="L52" s="77" t="e">
        <f>HLOOKUP(L$4,'2020 Payroll'!$9:$65,(3+$A52),FALSE)</f>
        <v>#N/A</v>
      </c>
      <c r="M52" s="77" t="e">
        <f>HLOOKUP(M$4,'2020 Payroll'!$9:$65,(3+$A52),FALSE)</f>
        <v>#N/A</v>
      </c>
      <c r="N52" s="77" t="e">
        <f>HLOOKUP(N$4,'2020 Payroll'!$9:$65,(3+$A52),FALSE)</f>
        <v>#N/A</v>
      </c>
      <c r="O52" s="77" t="e">
        <f>HLOOKUP(O$4,'2020 Payroll'!$9:$65,(3+$A52),FALSE)</f>
        <v>#N/A</v>
      </c>
      <c r="P52" s="77" t="e">
        <f>HLOOKUP(P$4,'2020 Payroll'!$9:$65,(3+$A52),FALSE)</f>
        <v>#N/A</v>
      </c>
      <c r="Q52" s="77" t="e">
        <f>HLOOKUP(Q$4,'2020 Payroll'!$9:$65,(3+$A52),FALSE)</f>
        <v>#N/A</v>
      </c>
      <c r="R52" s="77" t="e">
        <f>HLOOKUP(R$4,'2020 Payroll'!$9:$65,(3+$A52),FALSE)</f>
        <v>#N/A</v>
      </c>
      <c r="S52" s="77" t="e">
        <f>HLOOKUP(S$4,'2020 Payroll'!$9:$65,(3+$A52),FALSE)</f>
        <v>#N/A</v>
      </c>
      <c r="T52" s="77" t="e">
        <f>HLOOKUP(T$4,'2020 Payroll'!$9:$65,(3+$A52),FALSE)</f>
        <v>#N/A</v>
      </c>
      <c r="U52" s="77" t="e">
        <f>HLOOKUP(U$4,'2020 Payroll'!$9:$65,(3+$A52),FALSE)</f>
        <v>#N/A</v>
      </c>
      <c r="V52" s="77" t="e">
        <f>HLOOKUP(V$4,'2020 Payroll'!$9:$65,(3+$A52),FALSE)</f>
        <v>#N/A</v>
      </c>
      <c r="W52" s="77" t="e">
        <f>HLOOKUP(W$4,'2020 Payroll'!$9:$65,(3+$A52),FALSE)</f>
        <v>#N/A</v>
      </c>
      <c r="X52" s="77" t="e">
        <f>HLOOKUP(X$4,'2020 Payroll'!$9:$65,(3+$A52),FALSE)</f>
        <v>#N/A</v>
      </c>
      <c r="Y52" s="77" t="e">
        <f>HLOOKUP(Y$4,'2020 Payroll'!$9:$65,(3+$A52),FALSE)</f>
        <v>#N/A</v>
      </c>
      <c r="Z52" s="77" t="e">
        <f>HLOOKUP(Z$4,'2020 Payroll'!$9:$65,(3+$A52),FALSE)</f>
        <v>#N/A</v>
      </c>
      <c r="AA52" s="77" t="e">
        <f>HLOOKUP(AA$4,'2020 Payroll'!$9:$65,(3+$A52),FALSE)</f>
        <v>#N/A</v>
      </c>
      <c r="AB52" s="77" t="e">
        <f>HLOOKUP(AB$4,'2020 Payroll'!$9:$65,(3+$A52),FALSE)</f>
        <v>#N/A</v>
      </c>
      <c r="AC52" s="77" t="e">
        <f>HLOOKUP(AC$4,'2020 Payroll'!$9:$65,(3+$A52),FALSE)</f>
        <v>#N/A</v>
      </c>
      <c r="AD52" s="77" t="e">
        <f>HLOOKUP(AD$4,'2020 Payroll'!$9:$65,(3+$A52),FALSE)</f>
        <v>#N/A</v>
      </c>
      <c r="AE52" s="77" t="e">
        <f>HLOOKUP(AE$4,'2020 Payroll'!$9:$65,(3+$A52),FALSE)</f>
        <v>#N/A</v>
      </c>
      <c r="AG52" s="91" t="e">
        <f t="shared" si="28"/>
        <v>#N/A</v>
      </c>
      <c r="AI52" s="77" t="e">
        <f>HLOOKUP(H$4,'2020 Payroll'!$8:$65,(3+$A53),FALSE)</f>
        <v>#N/A</v>
      </c>
      <c r="AJ52" s="77" t="e">
        <f>HLOOKUP(I$4,'2020 Payroll'!$8:$65,(3+$A53),FALSE)</f>
        <v>#N/A</v>
      </c>
      <c r="AK52" s="77" t="e">
        <f>HLOOKUP(J$4,'2020 Payroll'!$8:$65,(3+$A53),FALSE)</f>
        <v>#N/A</v>
      </c>
      <c r="AL52" s="77" t="e">
        <f>HLOOKUP(K$4,'2020 Payroll'!$8:$65,(3+$A53),FALSE)</f>
        <v>#N/A</v>
      </c>
      <c r="AM52" s="77" t="e">
        <f>HLOOKUP(L$4,'2020 Payroll'!$8:$65,(3+$A53),FALSE)</f>
        <v>#N/A</v>
      </c>
      <c r="AN52" s="77" t="e">
        <f>HLOOKUP(M$4,'2020 Payroll'!$8:$65,(3+$A53),FALSE)</f>
        <v>#N/A</v>
      </c>
      <c r="AO52" s="77" t="e">
        <f>HLOOKUP(N$4,'2020 Payroll'!$8:$65,(3+$A53),FALSE)</f>
        <v>#N/A</v>
      </c>
      <c r="AP52" s="77" t="e">
        <f>HLOOKUP(O$4,'2020 Payroll'!$8:$65,(3+$A53),FALSE)</f>
        <v>#N/A</v>
      </c>
      <c r="AQ52" s="77" t="e">
        <f>HLOOKUP(P$4,'2020 Payroll'!$8:$65,(3+$A53),FALSE)</f>
        <v>#N/A</v>
      </c>
      <c r="AR52" s="77" t="e">
        <f>HLOOKUP(Q$4,'2020 Payroll'!$8:$65,(3+$A53),FALSE)</f>
        <v>#N/A</v>
      </c>
      <c r="AS52" s="77" t="e">
        <f>HLOOKUP(R$4,'2020 Payroll'!$8:$65,(3+$A53),FALSE)</f>
        <v>#N/A</v>
      </c>
      <c r="AT52" s="77" t="e">
        <f>HLOOKUP(S$4,'2020 Payroll'!$8:$65,(3+$A53),FALSE)</f>
        <v>#N/A</v>
      </c>
      <c r="AU52" s="77" t="e">
        <f>HLOOKUP(T$4,'2020 Payroll'!$8:$65,(3+$A53),FALSE)</f>
        <v>#N/A</v>
      </c>
      <c r="AV52" s="77" t="e">
        <f>HLOOKUP(U$4,'2020 Payroll'!$8:$65,(3+$A53),FALSE)</f>
        <v>#N/A</v>
      </c>
      <c r="AW52" s="77" t="e">
        <f>HLOOKUP(V$4,'2020 Payroll'!$8:$65,(3+$A53),FALSE)</f>
        <v>#N/A</v>
      </c>
      <c r="AX52" s="77" t="e">
        <f>HLOOKUP(W$4,'2020 Payroll'!$8:$65,(3+$A53),FALSE)</f>
        <v>#N/A</v>
      </c>
      <c r="AY52" s="77" t="e">
        <f>HLOOKUP(X$4,'2020 Payroll'!$8:$65,(3+$A53),FALSE)</f>
        <v>#N/A</v>
      </c>
      <c r="AZ52" s="77" t="e">
        <f>HLOOKUP(Y$4,'2020 Payroll'!$8:$65,(3+$A53),FALSE)</f>
        <v>#N/A</v>
      </c>
      <c r="BA52" s="77" t="e">
        <f>HLOOKUP(Z$4,'2020 Payroll'!$8:$65,(3+$A53),FALSE)</f>
        <v>#N/A</v>
      </c>
      <c r="BB52" s="77" t="e">
        <f>HLOOKUP(AA$4,'2020 Payroll'!$8:$65,(3+$A53),FALSE)</f>
        <v>#N/A</v>
      </c>
      <c r="BC52" s="77" t="e">
        <f>HLOOKUP(AB$4,'2020 Payroll'!$8:$65,(3+$A53),FALSE)</f>
        <v>#N/A</v>
      </c>
      <c r="BD52" s="77" t="e">
        <f>HLOOKUP(AC$4,'2020 Payroll'!$8:$65,(3+$A53),FALSE)</f>
        <v>#N/A</v>
      </c>
      <c r="BE52" s="77" t="e">
        <f>HLOOKUP(AD$4,'2020 Payroll'!$8:$65,(3+$A53),FALSE)</f>
        <v>#N/A</v>
      </c>
      <c r="BF52" s="77" t="e">
        <f>HLOOKUP(AE$4,'2020 Payroll'!$8:$65,(3+$A53),FALSE)</f>
        <v>#N/A</v>
      </c>
    </row>
    <row r="53" spans="1:58" x14ac:dyDescent="0.25">
      <c r="A53">
        <f t="shared" si="29"/>
        <v>47</v>
      </c>
      <c r="B53" s="74" t="str">
        <f>IF('2020 Payroll'!B58&lt;&gt;0,'2020 Payroll'!B58,"")</f>
        <v/>
      </c>
      <c r="C53" s="91" t="e">
        <f>MIN(Formulas!$A$4,SUMPRODUCT(($H$1:$AE$1&lt;=Input!$A$10)*H53:AE53))</f>
        <v>#N/A</v>
      </c>
      <c r="D53" s="91">
        <f>IF(COUNTIFS(AI53:BF53,"&gt;0",$AI$1:$BF$1,"&lt;="&amp;Input!$A$10)=0,0,ROUND(SUMPRODUCT(($AI$1:$BF$1&lt;=Input!$A$10)*AI53:BF53)/COUNTIFS(AI53:BF53,"&gt;0",$AI$1:$BF$1,"&lt;="&amp;Input!$A$10),1))</f>
        <v>0</v>
      </c>
      <c r="E53" s="91" t="e">
        <f>MIN(Formulas!$A$5,(H53+I53+J53+K53+L53+M53+N53+O53+P53+Q53+R53+S53+T53+U53+V53+W53+X53+Y53+Z53+AA53+AB53+AC53+AD53+AE53))</f>
        <v>#N/A</v>
      </c>
      <c r="F53" s="91">
        <f t="shared" si="27"/>
        <v>0</v>
      </c>
      <c r="H53" s="77" t="e">
        <f>HLOOKUP(H$4,'2020 Payroll'!$9:$65,(3+$A53),FALSE)</f>
        <v>#N/A</v>
      </c>
      <c r="I53" s="77" t="e">
        <f>HLOOKUP(I$4,'2020 Payroll'!$9:$65,(3+$A53),FALSE)</f>
        <v>#N/A</v>
      </c>
      <c r="J53" s="77" t="e">
        <f>HLOOKUP(J$4,'2020 Payroll'!$9:$65,(3+$A53),FALSE)</f>
        <v>#N/A</v>
      </c>
      <c r="K53" s="77" t="e">
        <f>HLOOKUP(K$4,'2020 Payroll'!$9:$65,(3+$A53),FALSE)</f>
        <v>#N/A</v>
      </c>
      <c r="L53" s="77" t="e">
        <f>HLOOKUP(L$4,'2020 Payroll'!$9:$65,(3+$A53),FALSE)</f>
        <v>#N/A</v>
      </c>
      <c r="M53" s="77" t="e">
        <f>HLOOKUP(M$4,'2020 Payroll'!$9:$65,(3+$A53),FALSE)</f>
        <v>#N/A</v>
      </c>
      <c r="N53" s="77" t="e">
        <f>HLOOKUP(N$4,'2020 Payroll'!$9:$65,(3+$A53),FALSE)</f>
        <v>#N/A</v>
      </c>
      <c r="O53" s="77" t="e">
        <f>HLOOKUP(O$4,'2020 Payroll'!$9:$65,(3+$A53),FALSE)</f>
        <v>#N/A</v>
      </c>
      <c r="P53" s="77" t="e">
        <f>HLOOKUP(P$4,'2020 Payroll'!$9:$65,(3+$A53),FALSE)</f>
        <v>#N/A</v>
      </c>
      <c r="Q53" s="77" t="e">
        <f>HLOOKUP(Q$4,'2020 Payroll'!$9:$65,(3+$A53),FALSE)</f>
        <v>#N/A</v>
      </c>
      <c r="R53" s="77" t="e">
        <f>HLOOKUP(R$4,'2020 Payroll'!$9:$65,(3+$A53),FALSE)</f>
        <v>#N/A</v>
      </c>
      <c r="S53" s="77" t="e">
        <f>HLOOKUP(S$4,'2020 Payroll'!$9:$65,(3+$A53),FALSE)</f>
        <v>#N/A</v>
      </c>
      <c r="T53" s="77" t="e">
        <f>HLOOKUP(T$4,'2020 Payroll'!$9:$65,(3+$A53),FALSE)</f>
        <v>#N/A</v>
      </c>
      <c r="U53" s="77" t="e">
        <f>HLOOKUP(U$4,'2020 Payroll'!$9:$65,(3+$A53),FALSE)</f>
        <v>#N/A</v>
      </c>
      <c r="V53" s="77" t="e">
        <f>HLOOKUP(V$4,'2020 Payroll'!$9:$65,(3+$A53),FALSE)</f>
        <v>#N/A</v>
      </c>
      <c r="W53" s="77" t="e">
        <f>HLOOKUP(W$4,'2020 Payroll'!$9:$65,(3+$A53),FALSE)</f>
        <v>#N/A</v>
      </c>
      <c r="X53" s="77" t="e">
        <f>HLOOKUP(X$4,'2020 Payroll'!$9:$65,(3+$A53),FALSE)</f>
        <v>#N/A</v>
      </c>
      <c r="Y53" s="77" t="e">
        <f>HLOOKUP(Y$4,'2020 Payroll'!$9:$65,(3+$A53),FALSE)</f>
        <v>#N/A</v>
      </c>
      <c r="Z53" s="77" t="e">
        <f>HLOOKUP(Z$4,'2020 Payroll'!$9:$65,(3+$A53),FALSE)</f>
        <v>#N/A</v>
      </c>
      <c r="AA53" s="77" t="e">
        <f>HLOOKUP(AA$4,'2020 Payroll'!$9:$65,(3+$A53),FALSE)</f>
        <v>#N/A</v>
      </c>
      <c r="AB53" s="77" t="e">
        <f>HLOOKUP(AB$4,'2020 Payroll'!$9:$65,(3+$A53),FALSE)</f>
        <v>#N/A</v>
      </c>
      <c r="AC53" s="77" t="e">
        <f>HLOOKUP(AC$4,'2020 Payroll'!$9:$65,(3+$A53),FALSE)</f>
        <v>#N/A</v>
      </c>
      <c r="AD53" s="77" t="e">
        <f>HLOOKUP(AD$4,'2020 Payroll'!$9:$65,(3+$A53),FALSE)</f>
        <v>#N/A</v>
      </c>
      <c r="AE53" s="77" t="e">
        <f>HLOOKUP(AE$4,'2020 Payroll'!$9:$65,(3+$A53),FALSE)</f>
        <v>#N/A</v>
      </c>
      <c r="AG53" s="91" t="e">
        <f t="shared" si="28"/>
        <v>#N/A</v>
      </c>
      <c r="AI53" s="77" t="e">
        <f>HLOOKUP(H$4,'2020 Payroll'!$8:$65,(3+$A54),FALSE)</f>
        <v>#N/A</v>
      </c>
      <c r="AJ53" s="77" t="e">
        <f>HLOOKUP(I$4,'2020 Payroll'!$8:$65,(3+$A54),FALSE)</f>
        <v>#N/A</v>
      </c>
      <c r="AK53" s="77" t="e">
        <f>HLOOKUP(J$4,'2020 Payroll'!$8:$65,(3+$A54),FALSE)</f>
        <v>#N/A</v>
      </c>
      <c r="AL53" s="77" t="e">
        <f>HLOOKUP(K$4,'2020 Payroll'!$8:$65,(3+$A54),FALSE)</f>
        <v>#N/A</v>
      </c>
      <c r="AM53" s="77" t="e">
        <f>HLOOKUP(L$4,'2020 Payroll'!$8:$65,(3+$A54),FALSE)</f>
        <v>#N/A</v>
      </c>
      <c r="AN53" s="77" t="e">
        <f>HLOOKUP(M$4,'2020 Payroll'!$8:$65,(3+$A54),FALSE)</f>
        <v>#N/A</v>
      </c>
      <c r="AO53" s="77" t="e">
        <f>HLOOKUP(N$4,'2020 Payroll'!$8:$65,(3+$A54),FALSE)</f>
        <v>#N/A</v>
      </c>
      <c r="AP53" s="77" t="e">
        <f>HLOOKUP(O$4,'2020 Payroll'!$8:$65,(3+$A54),FALSE)</f>
        <v>#N/A</v>
      </c>
      <c r="AQ53" s="77" t="e">
        <f>HLOOKUP(P$4,'2020 Payroll'!$8:$65,(3+$A54),FALSE)</f>
        <v>#N/A</v>
      </c>
      <c r="AR53" s="77" t="e">
        <f>HLOOKUP(Q$4,'2020 Payroll'!$8:$65,(3+$A54),FALSE)</f>
        <v>#N/A</v>
      </c>
      <c r="AS53" s="77" t="e">
        <f>HLOOKUP(R$4,'2020 Payroll'!$8:$65,(3+$A54),FALSE)</f>
        <v>#N/A</v>
      </c>
      <c r="AT53" s="77" t="e">
        <f>HLOOKUP(S$4,'2020 Payroll'!$8:$65,(3+$A54),FALSE)</f>
        <v>#N/A</v>
      </c>
      <c r="AU53" s="77" t="e">
        <f>HLOOKUP(T$4,'2020 Payroll'!$8:$65,(3+$A54),FALSE)</f>
        <v>#N/A</v>
      </c>
      <c r="AV53" s="77" t="e">
        <f>HLOOKUP(U$4,'2020 Payroll'!$8:$65,(3+$A54),FALSE)</f>
        <v>#N/A</v>
      </c>
      <c r="AW53" s="77" t="e">
        <f>HLOOKUP(V$4,'2020 Payroll'!$8:$65,(3+$A54),FALSE)</f>
        <v>#N/A</v>
      </c>
      <c r="AX53" s="77" t="e">
        <f>HLOOKUP(W$4,'2020 Payroll'!$8:$65,(3+$A54),FALSE)</f>
        <v>#N/A</v>
      </c>
      <c r="AY53" s="77" t="e">
        <f>HLOOKUP(X$4,'2020 Payroll'!$8:$65,(3+$A54),FALSE)</f>
        <v>#N/A</v>
      </c>
      <c r="AZ53" s="77" t="e">
        <f>HLOOKUP(Y$4,'2020 Payroll'!$8:$65,(3+$A54),FALSE)</f>
        <v>#N/A</v>
      </c>
      <c r="BA53" s="77" t="e">
        <f>HLOOKUP(Z$4,'2020 Payroll'!$8:$65,(3+$A54),FALSE)</f>
        <v>#N/A</v>
      </c>
      <c r="BB53" s="77" t="e">
        <f>HLOOKUP(AA$4,'2020 Payroll'!$8:$65,(3+$A54),FALSE)</f>
        <v>#N/A</v>
      </c>
      <c r="BC53" s="77" t="e">
        <f>HLOOKUP(AB$4,'2020 Payroll'!$8:$65,(3+$A54),FALSE)</f>
        <v>#N/A</v>
      </c>
      <c r="BD53" s="77" t="e">
        <f>HLOOKUP(AC$4,'2020 Payroll'!$8:$65,(3+$A54),FALSE)</f>
        <v>#N/A</v>
      </c>
      <c r="BE53" s="77" t="e">
        <f>HLOOKUP(AD$4,'2020 Payroll'!$8:$65,(3+$A54),FALSE)</f>
        <v>#N/A</v>
      </c>
      <c r="BF53" s="77" t="e">
        <f>HLOOKUP(AE$4,'2020 Payroll'!$8:$65,(3+$A54),FALSE)</f>
        <v>#N/A</v>
      </c>
    </row>
    <row r="54" spans="1:58" x14ac:dyDescent="0.25">
      <c r="A54">
        <f t="shared" si="29"/>
        <v>48</v>
      </c>
      <c r="B54" s="74" t="str">
        <f>IF('2020 Payroll'!B59&lt;&gt;0,'2020 Payroll'!B59,"")</f>
        <v/>
      </c>
      <c r="C54" s="91" t="e">
        <f>MIN(Formulas!$A$4,SUMPRODUCT(($H$1:$AE$1&lt;=Input!$A$10)*H54:AE54))</f>
        <v>#N/A</v>
      </c>
      <c r="D54" s="91">
        <f>IF(COUNTIFS(AI54:BF54,"&gt;0",$AI$1:$BF$1,"&lt;="&amp;Input!$A$10)=0,0,ROUND(SUMPRODUCT(($AI$1:$BF$1&lt;=Input!$A$10)*AI54:BF54)/COUNTIFS(AI54:BF54,"&gt;0",$AI$1:$BF$1,"&lt;="&amp;Input!$A$10),1))</f>
        <v>0</v>
      </c>
      <c r="E54" s="91" t="e">
        <f>MIN(Formulas!$A$5,(H54+I54+J54+K54+L54+M54+N54+O54+P54+Q54+R54+S54+T54+U54+V54+W54+X54+Y54+Z54+AA54+AB54+AC54+AD54+AE54))</f>
        <v>#N/A</v>
      </c>
      <c r="F54" s="91">
        <f t="shared" si="27"/>
        <v>0</v>
      </c>
      <c r="H54" s="77" t="e">
        <f>HLOOKUP(H$4,'2020 Payroll'!$9:$65,(3+$A54),FALSE)</f>
        <v>#N/A</v>
      </c>
      <c r="I54" s="77" t="e">
        <f>HLOOKUP(I$4,'2020 Payroll'!$9:$65,(3+$A54),FALSE)</f>
        <v>#N/A</v>
      </c>
      <c r="J54" s="77" t="e">
        <f>HLOOKUP(J$4,'2020 Payroll'!$9:$65,(3+$A54),FALSE)</f>
        <v>#N/A</v>
      </c>
      <c r="K54" s="77" t="e">
        <f>HLOOKUP(K$4,'2020 Payroll'!$9:$65,(3+$A54),FALSE)</f>
        <v>#N/A</v>
      </c>
      <c r="L54" s="77" t="e">
        <f>HLOOKUP(L$4,'2020 Payroll'!$9:$65,(3+$A54),FALSE)</f>
        <v>#N/A</v>
      </c>
      <c r="M54" s="77" t="e">
        <f>HLOOKUP(M$4,'2020 Payroll'!$9:$65,(3+$A54),FALSE)</f>
        <v>#N/A</v>
      </c>
      <c r="N54" s="77" t="e">
        <f>HLOOKUP(N$4,'2020 Payroll'!$9:$65,(3+$A54),FALSE)</f>
        <v>#N/A</v>
      </c>
      <c r="O54" s="77" t="e">
        <f>HLOOKUP(O$4,'2020 Payroll'!$9:$65,(3+$A54),FALSE)</f>
        <v>#N/A</v>
      </c>
      <c r="P54" s="77" t="e">
        <f>HLOOKUP(P$4,'2020 Payroll'!$9:$65,(3+$A54),FALSE)</f>
        <v>#N/A</v>
      </c>
      <c r="Q54" s="77" t="e">
        <f>HLOOKUP(Q$4,'2020 Payroll'!$9:$65,(3+$A54),FALSE)</f>
        <v>#N/A</v>
      </c>
      <c r="R54" s="77" t="e">
        <f>HLOOKUP(R$4,'2020 Payroll'!$9:$65,(3+$A54),FALSE)</f>
        <v>#N/A</v>
      </c>
      <c r="S54" s="77" t="e">
        <f>HLOOKUP(S$4,'2020 Payroll'!$9:$65,(3+$A54),FALSE)</f>
        <v>#N/A</v>
      </c>
      <c r="T54" s="77" t="e">
        <f>HLOOKUP(T$4,'2020 Payroll'!$9:$65,(3+$A54),FALSE)</f>
        <v>#N/A</v>
      </c>
      <c r="U54" s="77" t="e">
        <f>HLOOKUP(U$4,'2020 Payroll'!$9:$65,(3+$A54),FALSE)</f>
        <v>#N/A</v>
      </c>
      <c r="V54" s="77" t="e">
        <f>HLOOKUP(V$4,'2020 Payroll'!$9:$65,(3+$A54),FALSE)</f>
        <v>#N/A</v>
      </c>
      <c r="W54" s="77" t="e">
        <f>HLOOKUP(W$4,'2020 Payroll'!$9:$65,(3+$A54),FALSE)</f>
        <v>#N/A</v>
      </c>
      <c r="X54" s="77" t="e">
        <f>HLOOKUP(X$4,'2020 Payroll'!$9:$65,(3+$A54),FALSE)</f>
        <v>#N/A</v>
      </c>
      <c r="Y54" s="77" t="e">
        <f>HLOOKUP(Y$4,'2020 Payroll'!$9:$65,(3+$A54),FALSE)</f>
        <v>#N/A</v>
      </c>
      <c r="Z54" s="77" t="e">
        <f>HLOOKUP(Z$4,'2020 Payroll'!$9:$65,(3+$A54),FALSE)</f>
        <v>#N/A</v>
      </c>
      <c r="AA54" s="77" t="e">
        <f>HLOOKUP(AA$4,'2020 Payroll'!$9:$65,(3+$A54),FALSE)</f>
        <v>#N/A</v>
      </c>
      <c r="AB54" s="77" t="e">
        <f>HLOOKUP(AB$4,'2020 Payroll'!$9:$65,(3+$A54),FALSE)</f>
        <v>#N/A</v>
      </c>
      <c r="AC54" s="77" t="e">
        <f>HLOOKUP(AC$4,'2020 Payroll'!$9:$65,(3+$A54),FALSE)</f>
        <v>#N/A</v>
      </c>
      <c r="AD54" s="77" t="e">
        <f>HLOOKUP(AD$4,'2020 Payroll'!$9:$65,(3+$A54),FALSE)</f>
        <v>#N/A</v>
      </c>
      <c r="AE54" s="77" t="e">
        <f>HLOOKUP(AE$4,'2020 Payroll'!$9:$65,(3+$A54),FALSE)</f>
        <v>#N/A</v>
      </c>
      <c r="AG54" s="91" t="e">
        <f t="shared" si="28"/>
        <v>#N/A</v>
      </c>
      <c r="AI54" s="77" t="e">
        <f>HLOOKUP(H$4,'2020 Payroll'!$8:$65,(3+$A55),FALSE)</f>
        <v>#N/A</v>
      </c>
      <c r="AJ54" s="77" t="e">
        <f>HLOOKUP(I$4,'2020 Payroll'!$8:$65,(3+$A55),FALSE)</f>
        <v>#N/A</v>
      </c>
      <c r="AK54" s="77" t="e">
        <f>HLOOKUP(J$4,'2020 Payroll'!$8:$65,(3+$A55),FALSE)</f>
        <v>#N/A</v>
      </c>
      <c r="AL54" s="77" t="e">
        <f>HLOOKUP(K$4,'2020 Payroll'!$8:$65,(3+$A55),FALSE)</f>
        <v>#N/A</v>
      </c>
      <c r="AM54" s="77" t="e">
        <f>HLOOKUP(L$4,'2020 Payroll'!$8:$65,(3+$A55),FALSE)</f>
        <v>#N/A</v>
      </c>
      <c r="AN54" s="77" t="e">
        <f>HLOOKUP(M$4,'2020 Payroll'!$8:$65,(3+$A55),FALSE)</f>
        <v>#N/A</v>
      </c>
      <c r="AO54" s="77" t="e">
        <f>HLOOKUP(N$4,'2020 Payroll'!$8:$65,(3+$A55),FALSE)</f>
        <v>#N/A</v>
      </c>
      <c r="AP54" s="77" t="e">
        <f>HLOOKUP(O$4,'2020 Payroll'!$8:$65,(3+$A55),FALSE)</f>
        <v>#N/A</v>
      </c>
      <c r="AQ54" s="77" t="e">
        <f>HLOOKUP(P$4,'2020 Payroll'!$8:$65,(3+$A55),FALSE)</f>
        <v>#N/A</v>
      </c>
      <c r="AR54" s="77" t="e">
        <f>HLOOKUP(Q$4,'2020 Payroll'!$8:$65,(3+$A55),FALSE)</f>
        <v>#N/A</v>
      </c>
      <c r="AS54" s="77" t="e">
        <f>HLOOKUP(R$4,'2020 Payroll'!$8:$65,(3+$A55),FALSE)</f>
        <v>#N/A</v>
      </c>
      <c r="AT54" s="77" t="e">
        <f>HLOOKUP(S$4,'2020 Payroll'!$8:$65,(3+$A55),FALSE)</f>
        <v>#N/A</v>
      </c>
      <c r="AU54" s="77" t="e">
        <f>HLOOKUP(T$4,'2020 Payroll'!$8:$65,(3+$A55),FALSE)</f>
        <v>#N/A</v>
      </c>
      <c r="AV54" s="77" t="e">
        <f>HLOOKUP(U$4,'2020 Payroll'!$8:$65,(3+$A55),FALSE)</f>
        <v>#N/A</v>
      </c>
      <c r="AW54" s="77" t="e">
        <f>HLOOKUP(V$4,'2020 Payroll'!$8:$65,(3+$A55),FALSE)</f>
        <v>#N/A</v>
      </c>
      <c r="AX54" s="77" t="e">
        <f>HLOOKUP(W$4,'2020 Payroll'!$8:$65,(3+$A55),FALSE)</f>
        <v>#N/A</v>
      </c>
      <c r="AY54" s="77" t="e">
        <f>HLOOKUP(X$4,'2020 Payroll'!$8:$65,(3+$A55),FALSE)</f>
        <v>#N/A</v>
      </c>
      <c r="AZ54" s="77" t="e">
        <f>HLOOKUP(Y$4,'2020 Payroll'!$8:$65,(3+$A55),FALSE)</f>
        <v>#N/A</v>
      </c>
      <c r="BA54" s="77" t="e">
        <f>HLOOKUP(Z$4,'2020 Payroll'!$8:$65,(3+$A55),FALSE)</f>
        <v>#N/A</v>
      </c>
      <c r="BB54" s="77" t="e">
        <f>HLOOKUP(AA$4,'2020 Payroll'!$8:$65,(3+$A55),FALSE)</f>
        <v>#N/A</v>
      </c>
      <c r="BC54" s="77" t="e">
        <f>HLOOKUP(AB$4,'2020 Payroll'!$8:$65,(3+$A55),FALSE)</f>
        <v>#N/A</v>
      </c>
      <c r="BD54" s="77" t="e">
        <f>HLOOKUP(AC$4,'2020 Payroll'!$8:$65,(3+$A55),FALSE)</f>
        <v>#N/A</v>
      </c>
      <c r="BE54" s="77" t="e">
        <f>HLOOKUP(AD$4,'2020 Payroll'!$8:$65,(3+$A55),FALSE)</f>
        <v>#N/A</v>
      </c>
      <c r="BF54" s="77" t="e">
        <f>HLOOKUP(AE$4,'2020 Payroll'!$8:$65,(3+$A55),FALSE)</f>
        <v>#N/A</v>
      </c>
    </row>
    <row r="55" spans="1:58" x14ac:dyDescent="0.25">
      <c r="A55">
        <f t="shared" si="29"/>
        <v>49</v>
      </c>
      <c r="B55" s="74" t="str">
        <f>IF('2020 Payroll'!B60&lt;&gt;0,'2020 Payroll'!B60,"")</f>
        <v/>
      </c>
      <c r="C55" s="91" t="e">
        <f>MIN(Formulas!$A$4,SUMPRODUCT(($H$1:$AE$1&lt;=Input!$A$10)*H55:AE55))</f>
        <v>#N/A</v>
      </c>
      <c r="D55" s="91">
        <f>IF(COUNTIFS(AI55:BF55,"&gt;0",$AI$1:$BF$1,"&lt;="&amp;Input!$A$10)=0,0,ROUND(SUMPRODUCT(($AI$1:$BF$1&lt;=Input!$A$10)*AI55:BF55)/COUNTIFS(AI55:BF55,"&gt;0",$AI$1:$BF$1,"&lt;="&amp;Input!$A$10),1))</f>
        <v>0</v>
      </c>
      <c r="E55" s="91" t="e">
        <f>MIN(Formulas!$A$5,(H55+I55+J55+K55+L55+M55+N55+O55+P55+Q55+R55+S55+T55+U55+V55+W55+X55+Y55+Z55+AA55+AB55+AC55+AD55+AE55))</f>
        <v>#N/A</v>
      </c>
      <c r="F55" s="91">
        <f>IF(COUNTIFS(AI55:BF55,"&gt;0")=0,0,ROUND(SUM(AI55:BF55)/COUNTIFS(AI55:BF55,"&gt;0"),1))</f>
        <v>0</v>
      </c>
      <c r="H55" s="77" t="e">
        <f>HLOOKUP(H$4,'2020 Payroll'!$9:$65,(3+$A55),FALSE)</f>
        <v>#N/A</v>
      </c>
      <c r="I55" s="77" t="e">
        <f>HLOOKUP(I$4,'2020 Payroll'!$9:$65,(3+$A55),FALSE)</f>
        <v>#N/A</v>
      </c>
      <c r="J55" s="77" t="e">
        <f>HLOOKUP(J$4,'2020 Payroll'!$9:$65,(3+$A55),FALSE)</f>
        <v>#N/A</v>
      </c>
      <c r="K55" s="77" t="e">
        <f>HLOOKUP(K$4,'2020 Payroll'!$9:$65,(3+$A55),FALSE)</f>
        <v>#N/A</v>
      </c>
      <c r="L55" s="77" t="e">
        <f>HLOOKUP(L$4,'2020 Payroll'!$9:$65,(3+$A55),FALSE)</f>
        <v>#N/A</v>
      </c>
      <c r="M55" s="77" t="e">
        <f>HLOOKUP(M$4,'2020 Payroll'!$9:$65,(3+$A55),FALSE)</f>
        <v>#N/A</v>
      </c>
      <c r="N55" s="77" t="e">
        <f>HLOOKUP(N$4,'2020 Payroll'!$9:$65,(3+$A55),FALSE)</f>
        <v>#N/A</v>
      </c>
      <c r="O55" s="77" t="e">
        <f>HLOOKUP(O$4,'2020 Payroll'!$9:$65,(3+$A55),FALSE)</f>
        <v>#N/A</v>
      </c>
      <c r="P55" s="77" t="e">
        <f>HLOOKUP(P$4,'2020 Payroll'!$9:$65,(3+$A55),FALSE)</f>
        <v>#N/A</v>
      </c>
      <c r="Q55" s="77" t="e">
        <f>HLOOKUP(Q$4,'2020 Payroll'!$9:$65,(3+$A55),FALSE)</f>
        <v>#N/A</v>
      </c>
      <c r="R55" s="77" t="e">
        <f>HLOOKUP(R$4,'2020 Payroll'!$9:$65,(3+$A55),FALSE)</f>
        <v>#N/A</v>
      </c>
      <c r="S55" s="77" t="e">
        <f>HLOOKUP(S$4,'2020 Payroll'!$9:$65,(3+$A55),FALSE)</f>
        <v>#N/A</v>
      </c>
      <c r="T55" s="77" t="e">
        <f>HLOOKUP(T$4,'2020 Payroll'!$9:$65,(3+$A55),FALSE)</f>
        <v>#N/A</v>
      </c>
      <c r="U55" s="77" t="e">
        <f>HLOOKUP(U$4,'2020 Payroll'!$9:$65,(3+$A55),FALSE)</f>
        <v>#N/A</v>
      </c>
      <c r="V55" s="77" t="e">
        <f>HLOOKUP(V$4,'2020 Payroll'!$9:$65,(3+$A55),FALSE)</f>
        <v>#N/A</v>
      </c>
      <c r="W55" s="77" t="e">
        <f>HLOOKUP(W$4,'2020 Payroll'!$9:$65,(3+$A55),FALSE)</f>
        <v>#N/A</v>
      </c>
      <c r="X55" s="77" t="e">
        <f>HLOOKUP(X$4,'2020 Payroll'!$9:$65,(3+$A55),FALSE)</f>
        <v>#N/A</v>
      </c>
      <c r="Y55" s="77" t="e">
        <f>HLOOKUP(Y$4,'2020 Payroll'!$9:$65,(3+$A55),FALSE)</f>
        <v>#N/A</v>
      </c>
      <c r="Z55" s="77" t="e">
        <f>HLOOKUP(Z$4,'2020 Payroll'!$9:$65,(3+$A55),FALSE)</f>
        <v>#N/A</v>
      </c>
      <c r="AA55" s="77" t="e">
        <f>HLOOKUP(AA$4,'2020 Payroll'!$9:$65,(3+$A55),FALSE)</f>
        <v>#N/A</v>
      </c>
      <c r="AB55" s="77" t="e">
        <f>HLOOKUP(AB$4,'2020 Payroll'!$9:$65,(3+$A55),FALSE)</f>
        <v>#N/A</v>
      </c>
      <c r="AC55" s="77" t="e">
        <f>HLOOKUP(AC$4,'2020 Payroll'!$9:$65,(3+$A55),FALSE)</f>
        <v>#N/A</v>
      </c>
      <c r="AD55" s="77" t="e">
        <f>HLOOKUP(AD$4,'2020 Payroll'!$9:$65,(3+$A55),FALSE)</f>
        <v>#N/A</v>
      </c>
      <c r="AE55" s="77" t="e">
        <f>HLOOKUP(AE$4,'2020 Payroll'!$9:$65,(3+$A55),FALSE)</f>
        <v>#N/A</v>
      </c>
      <c r="AG55" s="91" t="e">
        <f t="shared" si="28"/>
        <v>#N/A</v>
      </c>
      <c r="AI55" s="77" t="e">
        <f>HLOOKUP(H$4,'2020 Payroll'!$8:$65,(3+$A56),FALSE)</f>
        <v>#N/A</v>
      </c>
      <c r="AJ55" s="77" t="e">
        <f>HLOOKUP(I$4,'2020 Payroll'!$8:$65,(3+$A56),FALSE)</f>
        <v>#N/A</v>
      </c>
      <c r="AK55" s="77" t="e">
        <f>HLOOKUP(J$4,'2020 Payroll'!$8:$65,(3+$A56),FALSE)</f>
        <v>#N/A</v>
      </c>
      <c r="AL55" s="77" t="e">
        <f>HLOOKUP(K$4,'2020 Payroll'!$8:$65,(3+$A56),FALSE)</f>
        <v>#N/A</v>
      </c>
      <c r="AM55" s="77" t="e">
        <f>HLOOKUP(L$4,'2020 Payroll'!$8:$65,(3+$A56),FALSE)</f>
        <v>#N/A</v>
      </c>
      <c r="AN55" s="77" t="e">
        <f>HLOOKUP(M$4,'2020 Payroll'!$8:$65,(3+$A56),FALSE)</f>
        <v>#N/A</v>
      </c>
      <c r="AO55" s="77" t="e">
        <f>HLOOKUP(N$4,'2020 Payroll'!$8:$65,(3+$A56),FALSE)</f>
        <v>#N/A</v>
      </c>
      <c r="AP55" s="77" t="e">
        <f>HLOOKUP(O$4,'2020 Payroll'!$8:$65,(3+$A56),FALSE)</f>
        <v>#N/A</v>
      </c>
      <c r="AQ55" s="77" t="e">
        <f>HLOOKUP(P$4,'2020 Payroll'!$8:$65,(3+$A56),FALSE)</f>
        <v>#N/A</v>
      </c>
      <c r="AR55" s="77" t="e">
        <f>HLOOKUP(Q$4,'2020 Payroll'!$8:$65,(3+$A56),FALSE)</f>
        <v>#N/A</v>
      </c>
      <c r="AS55" s="77" t="e">
        <f>HLOOKUP(R$4,'2020 Payroll'!$8:$65,(3+$A56),FALSE)</f>
        <v>#N/A</v>
      </c>
      <c r="AT55" s="77" t="e">
        <f>HLOOKUP(S$4,'2020 Payroll'!$8:$65,(3+$A56),FALSE)</f>
        <v>#N/A</v>
      </c>
      <c r="AU55" s="77" t="e">
        <f>HLOOKUP(T$4,'2020 Payroll'!$8:$65,(3+$A56),FALSE)</f>
        <v>#N/A</v>
      </c>
      <c r="AV55" s="77" t="e">
        <f>HLOOKUP(U$4,'2020 Payroll'!$8:$65,(3+$A56),FALSE)</f>
        <v>#N/A</v>
      </c>
      <c r="AW55" s="77" t="e">
        <f>HLOOKUP(V$4,'2020 Payroll'!$8:$65,(3+$A56),FALSE)</f>
        <v>#N/A</v>
      </c>
      <c r="AX55" s="77" t="e">
        <f>HLOOKUP(W$4,'2020 Payroll'!$8:$65,(3+$A56),FALSE)</f>
        <v>#N/A</v>
      </c>
      <c r="AY55" s="77" t="e">
        <f>HLOOKUP(X$4,'2020 Payroll'!$8:$65,(3+$A56),FALSE)</f>
        <v>#N/A</v>
      </c>
      <c r="AZ55" s="77" t="e">
        <f>HLOOKUP(Y$4,'2020 Payroll'!$8:$65,(3+$A56),FALSE)</f>
        <v>#N/A</v>
      </c>
      <c r="BA55" s="77" t="e">
        <f>HLOOKUP(Z$4,'2020 Payroll'!$8:$65,(3+$A56),FALSE)</f>
        <v>#N/A</v>
      </c>
      <c r="BB55" s="77" t="e">
        <f>HLOOKUP(AA$4,'2020 Payroll'!$8:$65,(3+$A56),FALSE)</f>
        <v>#N/A</v>
      </c>
      <c r="BC55" s="77" t="e">
        <f>HLOOKUP(AB$4,'2020 Payroll'!$8:$65,(3+$A56),FALSE)</f>
        <v>#N/A</v>
      </c>
      <c r="BD55" s="77" t="e">
        <f>HLOOKUP(AC$4,'2020 Payroll'!$8:$65,(3+$A56),FALSE)</f>
        <v>#N/A</v>
      </c>
      <c r="BE55" s="77" t="e">
        <f>HLOOKUP(AD$4,'2020 Payroll'!$8:$65,(3+$A56),FALSE)</f>
        <v>#N/A</v>
      </c>
      <c r="BF55" s="77" t="e">
        <f>HLOOKUP(AE$4,'2020 Payroll'!$8:$65,(3+$A56),FALSE)</f>
        <v>#N/A</v>
      </c>
    </row>
    <row r="56" spans="1:58" x14ac:dyDescent="0.25">
      <c r="A56">
        <f t="shared" si="29"/>
        <v>50</v>
      </c>
      <c r="B56" s="74" t="str">
        <f>IF('2020 Payroll'!B61&lt;&gt;0,'2020 Payroll'!B61,"")</f>
        <v>2020 Payroll Supplemental Totals</v>
      </c>
      <c r="C56" s="215">
        <f>IF(SUM('2020 Payroll Supplemental'!HI98:HO98)&gt;0,"Need to Create New Spreadsheet",0)</f>
        <v>0</v>
      </c>
      <c r="D56" s="91"/>
      <c r="E56" s="91"/>
      <c r="F56" s="91"/>
      <c r="H56" s="77"/>
      <c r="I56" s="77"/>
      <c r="J56" s="77"/>
      <c r="K56" s="77"/>
      <c r="L56" s="77"/>
      <c r="M56" s="77"/>
      <c r="N56" s="77"/>
      <c r="O56" s="77"/>
      <c r="P56" s="77"/>
      <c r="Q56" s="77"/>
      <c r="R56" s="77"/>
      <c r="S56" s="77"/>
      <c r="T56" s="77"/>
      <c r="U56" s="77"/>
      <c r="V56" s="77"/>
      <c r="W56" s="77"/>
      <c r="X56" s="77"/>
      <c r="Y56" s="77"/>
      <c r="Z56" s="77"/>
      <c r="AA56" s="77"/>
      <c r="AB56" s="77"/>
      <c r="AC56" s="77"/>
      <c r="AD56" s="77"/>
      <c r="AE56" s="77"/>
      <c r="AG56" s="91">
        <f t="shared" si="28"/>
        <v>0</v>
      </c>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row>
    <row r="57" spans="1:58" x14ac:dyDescent="0.25">
      <c r="A57">
        <f t="shared" si="29"/>
        <v>51</v>
      </c>
      <c r="B57" s="74"/>
      <c r="C57" s="91"/>
      <c r="D57" s="91"/>
      <c r="E57" s="91"/>
      <c r="F57" s="91"/>
      <c r="H57" s="77"/>
      <c r="I57" s="77"/>
      <c r="J57" s="77"/>
      <c r="K57" s="77"/>
      <c r="L57" s="77"/>
      <c r="M57" s="77"/>
      <c r="N57" s="77"/>
      <c r="O57" s="77"/>
      <c r="P57" s="77"/>
      <c r="Q57" s="77"/>
      <c r="R57" s="77"/>
      <c r="S57" s="77"/>
      <c r="T57" s="77"/>
      <c r="U57" s="77"/>
      <c r="V57" s="77"/>
      <c r="W57" s="77"/>
      <c r="X57" s="77"/>
      <c r="Y57" s="77"/>
      <c r="Z57" s="77"/>
      <c r="AA57" s="77"/>
      <c r="AB57" s="77"/>
      <c r="AC57" s="77"/>
      <c r="AD57" s="77"/>
      <c r="AE57" s="77"/>
      <c r="AG57" s="91"/>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row>
    <row r="58" spans="1:58" x14ac:dyDescent="0.25">
      <c r="AG58" s="91"/>
    </row>
    <row r="59" spans="1:58" ht="15.75" thickBot="1" x14ac:dyDescent="0.3">
      <c r="B59" s="74" t="s">
        <v>112</v>
      </c>
      <c r="C59" s="95" t="e">
        <f>SUBTOTAL(9,C5:C58)</f>
        <v>#N/A</v>
      </c>
      <c r="D59" s="95">
        <f>MIN(SUBTOTAL(9,D5:D58),IF(COUNTIFS(AI59:BF59,"&gt;0")=0,0,ROUND(SUM(AI59:BF59)/COUNTIFS(AI59:BF59,"&gt;0"),1)))</f>
        <v>0</v>
      </c>
      <c r="E59" s="95" t="e">
        <f t="shared" ref="E59" si="30">SUBTOTAL(9,E5:E58)</f>
        <v>#N/A</v>
      </c>
      <c r="F59" s="95">
        <f>MIN(SUBTOTAL(9,F5:F58),IF(COUNTIFS(AI59:BF59,"&gt;0")=0,0,ROUND(SUM(AI59:BF59)/COUNTIFS(AI59:BF59,"&gt;0"),1)))</f>
        <v>0</v>
      </c>
      <c r="H59" s="95" t="e">
        <f t="shared" ref="H59:AG59" si="31">SUBTOTAL(9,H5:H58)</f>
        <v>#N/A</v>
      </c>
      <c r="I59" s="95" t="e">
        <f t="shared" si="31"/>
        <v>#N/A</v>
      </c>
      <c r="J59" s="95" t="e">
        <f t="shared" si="31"/>
        <v>#N/A</v>
      </c>
      <c r="K59" s="95" t="e">
        <f t="shared" si="31"/>
        <v>#N/A</v>
      </c>
      <c r="L59" s="95" t="e">
        <f t="shared" si="31"/>
        <v>#N/A</v>
      </c>
      <c r="M59" s="95" t="e">
        <f t="shared" si="31"/>
        <v>#N/A</v>
      </c>
      <c r="N59" s="95" t="e">
        <f t="shared" si="31"/>
        <v>#N/A</v>
      </c>
      <c r="O59" s="95" t="e">
        <f t="shared" si="31"/>
        <v>#N/A</v>
      </c>
      <c r="P59" s="95" t="e">
        <f t="shared" si="31"/>
        <v>#N/A</v>
      </c>
      <c r="Q59" s="95" t="e">
        <f t="shared" si="31"/>
        <v>#N/A</v>
      </c>
      <c r="R59" s="95" t="e">
        <f t="shared" si="31"/>
        <v>#N/A</v>
      </c>
      <c r="S59" s="95" t="e">
        <f t="shared" si="31"/>
        <v>#N/A</v>
      </c>
      <c r="T59" s="95" t="e">
        <f t="shared" si="31"/>
        <v>#N/A</v>
      </c>
      <c r="U59" s="95" t="e">
        <f t="shared" si="31"/>
        <v>#N/A</v>
      </c>
      <c r="V59" s="95" t="e">
        <f t="shared" si="31"/>
        <v>#N/A</v>
      </c>
      <c r="W59" s="95" t="e">
        <f t="shared" si="31"/>
        <v>#N/A</v>
      </c>
      <c r="X59" s="95" t="e">
        <f t="shared" si="31"/>
        <v>#N/A</v>
      </c>
      <c r="Y59" s="95" t="e">
        <f t="shared" si="31"/>
        <v>#N/A</v>
      </c>
      <c r="Z59" s="95" t="e">
        <f t="shared" si="31"/>
        <v>#N/A</v>
      </c>
      <c r="AA59" s="95" t="e">
        <f t="shared" si="31"/>
        <v>#N/A</v>
      </c>
      <c r="AB59" s="95" t="e">
        <f t="shared" si="31"/>
        <v>#N/A</v>
      </c>
      <c r="AC59" s="95" t="e">
        <f t="shared" si="31"/>
        <v>#N/A</v>
      </c>
      <c r="AD59" s="95" t="e">
        <f t="shared" si="31"/>
        <v>#N/A</v>
      </c>
      <c r="AE59" s="95" t="e">
        <f t="shared" si="31"/>
        <v>#N/A</v>
      </c>
      <c r="AG59" s="95" t="e">
        <f t="shared" si="31"/>
        <v>#N/A</v>
      </c>
      <c r="AI59" s="95" t="e">
        <f t="shared" ref="AI59:BF59" si="32">SUBTOTAL(9,AI5:AI58)</f>
        <v>#N/A</v>
      </c>
      <c r="AJ59" s="95" t="e">
        <f t="shared" si="32"/>
        <v>#N/A</v>
      </c>
      <c r="AK59" s="95" t="e">
        <f t="shared" si="32"/>
        <v>#N/A</v>
      </c>
      <c r="AL59" s="95" t="e">
        <f t="shared" si="32"/>
        <v>#N/A</v>
      </c>
      <c r="AM59" s="95" t="e">
        <f t="shared" si="32"/>
        <v>#N/A</v>
      </c>
      <c r="AN59" s="95" t="e">
        <f t="shared" si="32"/>
        <v>#N/A</v>
      </c>
      <c r="AO59" s="95" t="e">
        <f t="shared" si="32"/>
        <v>#N/A</v>
      </c>
      <c r="AP59" s="95" t="e">
        <f t="shared" si="32"/>
        <v>#N/A</v>
      </c>
      <c r="AQ59" s="95" t="e">
        <f t="shared" si="32"/>
        <v>#N/A</v>
      </c>
      <c r="AR59" s="95" t="e">
        <f t="shared" si="32"/>
        <v>#N/A</v>
      </c>
      <c r="AS59" s="95" t="e">
        <f t="shared" si="32"/>
        <v>#N/A</v>
      </c>
      <c r="AT59" s="95" t="e">
        <f t="shared" si="32"/>
        <v>#N/A</v>
      </c>
      <c r="AU59" s="95" t="e">
        <f t="shared" si="32"/>
        <v>#N/A</v>
      </c>
      <c r="AV59" s="95" t="e">
        <f t="shared" si="32"/>
        <v>#N/A</v>
      </c>
      <c r="AW59" s="95" t="e">
        <f t="shared" si="32"/>
        <v>#N/A</v>
      </c>
      <c r="AX59" s="95" t="e">
        <f t="shared" si="32"/>
        <v>#N/A</v>
      </c>
      <c r="AY59" s="95" t="e">
        <f t="shared" si="32"/>
        <v>#N/A</v>
      </c>
      <c r="AZ59" s="95" t="e">
        <f t="shared" si="32"/>
        <v>#N/A</v>
      </c>
      <c r="BA59" s="95" t="e">
        <f t="shared" si="32"/>
        <v>#N/A</v>
      </c>
      <c r="BB59" s="95" t="e">
        <f t="shared" si="32"/>
        <v>#N/A</v>
      </c>
      <c r="BC59" s="95" t="e">
        <f t="shared" si="32"/>
        <v>#N/A</v>
      </c>
      <c r="BD59" s="95" t="e">
        <f t="shared" si="32"/>
        <v>#N/A</v>
      </c>
      <c r="BE59" s="95" t="e">
        <f t="shared" si="32"/>
        <v>#N/A</v>
      </c>
      <c r="BF59" s="95" t="e">
        <f t="shared" si="32"/>
        <v>#N/A</v>
      </c>
    </row>
    <row r="60" spans="1:58" ht="15.75" thickTop="1" x14ac:dyDescent="0.25">
      <c r="C60" s="106"/>
      <c r="D60" s="106"/>
      <c r="E60" s="106"/>
      <c r="F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G60" s="91"/>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row>
    <row r="61" spans="1:58" ht="15.75" x14ac:dyDescent="0.25">
      <c r="A61" s="40" t="s">
        <v>11</v>
      </c>
      <c r="AG61" s="91"/>
    </row>
    <row r="62" spans="1:58" x14ac:dyDescent="0.25">
      <c r="A62" s="125" t="s">
        <v>158</v>
      </c>
      <c r="AG62" s="91"/>
    </row>
    <row r="63" spans="1:58" x14ac:dyDescent="0.25">
      <c r="AG63" s="91"/>
    </row>
    <row r="64" spans="1:58" s="77" customFormat="1" x14ac:dyDescent="0.25">
      <c r="A64">
        <f t="shared" ref="A64:A74" si="33">A63+1</f>
        <v>1</v>
      </c>
      <c r="B64" t="str">
        <f>IF('2020 Payroll'!B71&lt;&gt;0,'2020 Payroll'!B71,"")</f>
        <v>High Comp Employee 1</v>
      </c>
      <c r="C64" s="91" t="e">
        <f>MIN(Formulas!$A$4,SUMPRODUCT(($H$1:$AE$1&lt;=Input!$A$10)*H64:AE64))</f>
        <v>#N/A</v>
      </c>
      <c r="D64" s="91">
        <f>IF(COUNTIFS(AI64:BF64,"&gt;0",$AI$1:$BF$1,"&lt;="&amp;Input!$A$10)=0,0,ROUND(SUMPRODUCT(($AI$1:$BF$1&lt;=Input!$A$10)*AI64:BF64)/COUNTIFS(AI64:BF64,"&gt;0",$AI$1:$BF$1,"&lt;="&amp;Input!$A$10),1))</f>
        <v>0</v>
      </c>
      <c r="E64" s="77" t="e">
        <f>MIN(Formulas!$A$5,(H64+I64+J64+K64+L64+M64+N64+O64+P64+Q64+R64+S64+T64+U64+V64+W64+X64+Y64+Z64+AA64+AB64+AC64+AD64+AE64))</f>
        <v>#N/A</v>
      </c>
      <c r="F64" s="91">
        <f t="shared" ref="F64:F72" si="34">IF(COUNTIFS(AI64:BF64,"&gt;0")=0,0,ROUND(SUM(AI64:BF64)/COUNTIFS(AI64:BF64,"&gt;0"),1))</f>
        <v>0</v>
      </c>
      <c r="H64" s="77" t="e">
        <f>HLOOKUP(H$4,'2020 Payroll'!$69:$99,(2+$A64),FALSE)</f>
        <v>#N/A</v>
      </c>
      <c r="I64" s="77" t="e">
        <f>HLOOKUP(I$4,'2020 Payroll'!$69:$99,(2+$A64),FALSE)</f>
        <v>#N/A</v>
      </c>
      <c r="J64" s="77" t="e">
        <f>HLOOKUP(J$4,'2020 Payroll'!$69:$99,(2+$A64),FALSE)</f>
        <v>#N/A</v>
      </c>
      <c r="K64" s="77" t="e">
        <f>HLOOKUP(K$4,'2020 Payroll'!$69:$99,(2+$A64),FALSE)</f>
        <v>#N/A</v>
      </c>
      <c r="L64" s="77" t="e">
        <f>HLOOKUP(L$4,'2020 Payroll'!$69:$99,(2+$A64),FALSE)</f>
        <v>#N/A</v>
      </c>
      <c r="M64" s="77" t="e">
        <f>HLOOKUP(M$4,'2020 Payroll'!$69:$99,(2+$A64),FALSE)</f>
        <v>#N/A</v>
      </c>
      <c r="N64" s="77" t="e">
        <f>HLOOKUP(N$4,'2020 Payroll'!$69:$99,(2+$A64),FALSE)</f>
        <v>#N/A</v>
      </c>
      <c r="O64" s="77" t="e">
        <f>HLOOKUP(O$4,'2020 Payroll'!$69:$99,(2+$A64),FALSE)</f>
        <v>#N/A</v>
      </c>
      <c r="P64" s="77" t="e">
        <f>HLOOKUP(P$4,'2020 Payroll'!$69:$99,(2+$A64),FALSE)</f>
        <v>#N/A</v>
      </c>
      <c r="Q64" s="77" t="e">
        <f>HLOOKUP(Q$4,'2020 Payroll'!$69:$99,(2+$A64),FALSE)</f>
        <v>#N/A</v>
      </c>
      <c r="R64" s="77" t="e">
        <f>HLOOKUP(R$4,'2020 Payroll'!$69:$99,(2+$A64),FALSE)</f>
        <v>#N/A</v>
      </c>
      <c r="S64" s="77" t="e">
        <f>HLOOKUP(S$4,'2020 Payroll'!$69:$99,(2+$A64),FALSE)</f>
        <v>#N/A</v>
      </c>
      <c r="T64" s="77" t="e">
        <f>HLOOKUP(T$4,'2020 Payroll'!$69:$99,(2+$A64),FALSE)</f>
        <v>#N/A</v>
      </c>
      <c r="U64" s="77" t="e">
        <f>HLOOKUP(U$4,'2020 Payroll'!$69:$99,(2+$A64),FALSE)</f>
        <v>#N/A</v>
      </c>
      <c r="V64" s="77" t="e">
        <f>HLOOKUP(V$4,'2020 Payroll'!$69:$99,(2+$A64),FALSE)</f>
        <v>#N/A</v>
      </c>
      <c r="W64" s="77" t="e">
        <f>HLOOKUP(W$4,'2020 Payroll'!$69:$99,(2+$A64),FALSE)</f>
        <v>#N/A</v>
      </c>
      <c r="X64" s="77" t="e">
        <f>HLOOKUP(X$4,'2020 Payroll'!$69:$99,(2+$A64),FALSE)</f>
        <v>#N/A</v>
      </c>
      <c r="Y64" s="77" t="e">
        <f>HLOOKUP(Y$4,'2020 Payroll'!$69:$99,(2+$A64),FALSE)</f>
        <v>#N/A</v>
      </c>
      <c r="Z64" s="77" t="e">
        <f>HLOOKUP(Z$4,'2020 Payroll'!$69:$99,(2+$A64),FALSE)</f>
        <v>#N/A</v>
      </c>
      <c r="AA64" s="77" t="e">
        <f>HLOOKUP(AA$4,'2020 Payroll'!$69:$99,(2+$A64),FALSE)</f>
        <v>#N/A</v>
      </c>
      <c r="AB64" s="77" t="e">
        <f>HLOOKUP(AB$4,'2020 Payroll'!$69:$99,(2+$A64),FALSE)</f>
        <v>#N/A</v>
      </c>
      <c r="AC64" s="77" t="e">
        <f>HLOOKUP(AC$4,'2020 Payroll'!$69:$99,(2+$A64),FALSE)</f>
        <v>#N/A</v>
      </c>
      <c r="AD64" s="77" t="e">
        <f>HLOOKUP(AD$4,'2020 Payroll'!$69:$99,(2+$A64),FALSE)</f>
        <v>#N/A</v>
      </c>
      <c r="AE64" s="77" t="e">
        <f>HLOOKUP(AE$4,'2020 Payroll'!$69:$99,(2+$A64),FALSE)</f>
        <v>#N/A</v>
      </c>
      <c r="AG64" s="91" t="e">
        <f t="shared" si="28"/>
        <v>#N/A</v>
      </c>
      <c r="AI64" s="77" t="e">
        <f>HLOOKUP(H$4,'2020 Payroll'!$68:$99,(2+$A65),FALSE)</f>
        <v>#N/A</v>
      </c>
      <c r="AJ64" s="77" t="e">
        <f>HLOOKUP(I$4,'2020 Payroll'!$68:$99,(2+$A65),FALSE)</f>
        <v>#N/A</v>
      </c>
      <c r="AK64" s="77" t="e">
        <f>HLOOKUP(J$4,'2020 Payroll'!$68:$99,(2+$A65),FALSE)</f>
        <v>#N/A</v>
      </c>
      <c r="AL64" s="77" t="e">
        <f>HLOOKUP(K$4,'2020 Payroll'!$68:$99,(2+$A65),FALSE)</f>
        <v>#N/A</v>
      </c>
      <c r="AM64" s="77" t="e">
        <f>HLOOKUP(L$4,'2020 Payroll'!$68:$99,(2+$A65),FALSE)</f>
        <v>#N/A</v>
      </c>
      <c r="AN64" s="77" t="e">
        <f>HLOOKUP(M$4,'2020 Payroll'!$68:$99,(2+$A65),FALSE)</f>
        <v>#N/A</v>
      </c>
      <c r="AO64" s="77" t="e">
        <f>HLOOKUP(N$4,'2020 Payroll'!$68:$99,(2+$A65),FALSE)</f>
        <v>#N/A</v>
      </c>
      <c r="AP64" s="77" t="e">
        <f>HLOOKUP(O$4,'2020 Payroll'!$68:$99,(2+$A65),FALSE)</f>
        <v>#N/A</v>
      </c>
      <c r="AQ64" s="77" t="e">
        <f>HLOOKUP(P$4,'2020 Payroll'!$68:$99,(2+$A65),FALSE)</f>
        <v>#N/A</v>
      </c>
      <c r="AR64" s="77" t="e">
        <f>HLOOKUP(Q$4,'2020 Payroll'!$68:$99,(2+$A65),FALSE)</f>
        <v>#N/A</v>
      </c>
      <c r="AS64" s="77" t="e">
        <f>HLOOKUP(R$4,'2020 Payroll'!$68:$99,(2+$A65),FALSE)</f>
        <v>#N/A</v>
      </c>
      <c r="AT64" s="77" t="e">
        <f>HLOOKUP(S$4,'2020 Payroll'!$68:$99,(2+$A65),FALSE)</f>
        <v>#N/A</v>
      </c>
      <c r="AU64" s="77" t="e">
        <f>HLOOKUP(T$4,'2020 Payroll'!$68:$99,(2+$A65),FALSE)</f>
        <v>#N/A</v>
      </c>
      <c r="AV64" s="77" t="e">
        <f>HLOOKUP(U$4,'2020 Payroll'!$68:$99,(2+$A65),FALSE)</f>
        <v>#N/A</v>
      </c>
      <c r="AW64" s="77" t="e">
        <f>HLOOKUP(V$4,'2020 Payroll'!$68:$99,(2+$A65),FALSE)</f>
        <v>#N/A</v>
      </c>
      <c r="AX64" s="77" t="e">
        <f>HLOOKUP(W$4,'2020 Payroll'!$68:$99,(2+$A65),FALSE)</f>
        <v>#N/A</v>
      </c>
      <c r="AY64" s="77" t="e">
        <f>HLOOKUP(X$4,'2020 Payroll'!$68:$99,(2+$A65),FALSE)</f>
        <v>#N/A</v>
      </c>
      <c r="AZ64" s="77" t="e">
        <f>HLOOKUP(Y$4,'2020 Payroll'!$68:$99,(2+$A65),FALSE)</f>
        <v>#N/A</v>
      </c>
      <c r="BA64" s="77" t="e">
        <f>HLOOKUP(Z$4,'2020 Payroll'!$68:$99,(2+$A65),FALSE)</f>
        <v>#N/A</v>
      </c>
      <c r="BB64" s="77" t="e">
        <f>HLOOKUP(AA$4,'2020 Payroll'!$68:$99,(2+$A65),FALSE)</f>
        <v>#N/A</v>
      </c>
      <c r="BC64" s="77" t="e">
        <f>HLOOKUP(AB$4,'2020 Payroll'!$68:$99,(2+$A65),FALSE)</f>
        <v>#N/A</v>
      </c>
      <c r="BD64" s="77" t="e">
        <f>HLOOKUP(AC$4,'2020 Payroll'!$68:$99,(2+$A65),FALSE)</f>
        <v>#N/A</v>
      </c>
      <c r="BE64" s="77" t="e">
        <f>HLOOKUP(AD$4,'2020 Payroll'!$68:$99,(2+$A65),FALSE)</f>
        <v>#N/A</v>
      </c>
      <c r="BF64" s="77" t="e">
        <f>HLOOKUP(AE$4,'2020 Payroll'!$68:$99,(2+$A65),FALSE)</f>
        <v>#N/A</v>
      </c>
    </row>
    <row r="65" spans="1:58" s="77" customFormat="1" x14ac:dyDescent="0.25">
      <c r="A65">
        <f t="shared" si="33"/>
        <v>2</v>
      </c>
      <c r="B65" t="str">
        <f>IF('2020 Payroll'!B72&lt;&gt;0,'2020 Payroll'!B72,"")</f>
        <v/>
      </c>
      <c r="C65" s="91" t="e">
        <f>MIN(Formulas!$A$4,SUMPRODUCT(($H$1:$AE$1&lt;=Input!$A$10)*H65:AE65))</f>
        <v>#N/A</v>
      </c>
      <c r="D65" s="91">
        <f>IF(COUNTIFS(AI65:BF65,"&gt;0",$AI$1:$BF$1,"&lt;="&amp;Input!$A$10)=0,0,ROUND(SUMPRODUCT(($AI$1:$BF$1&lt;=Input!$A$10)*AI65:BF65)/COUNTIFS(AI65:BF65,"&gt;0",$AI$1:$BF$1,"&lt;="&amp;Input!$A$10),1))</f>
        <v>0</v>
      </c>
      <c r="E65" s="77" t="e">
        <f>MIN(Formulas!$A$5,(H65+I65+J65+K65+L65+M65+N65+O65+P65+Q65+R65+S65+T65+U65+V65+W65+X65+Y65+Z65+AA65+AB65+AC65+AD65+AE65))</f>
        <v>#N/A</v>
      </c>
      <c r="F65" s="91">
        <f t="shared" si="34"/>
        <v>0</v>
      </c>
      <c r="H65" s="77" t="e">
        <f>HLOOKUP(H$4,'2020 Payroll'!$69:$99,(2+$A65),FALSE)</f>
        <v>#N/A</v>
      </c>
      <c r="I65" s="77" t="e">
        <f>HLOOKUP(I$4,'2020 Payroll'!$69:$99,(2+$A65),FALSE)</f>
        <v>#N/A</v>
      </c>
      <c r="J65" s="77" t="e">
        <f>HLOOKUP(J$4,'2020 Payroll'!$69:$99,(2+$A65),FALSE)</f>
        <v>#N/A</v>
      </c>
      <c r="K65" s="77" t="e">
        <f>HLOOKUP(K$4,'2020 Payroll'!$69:$99,(2+$A65),FALSE)</f>
        <v>#N/A</v>
      </c>
      <c r="L65" s="77" t="e">
        <f>HLOOKUP(L$4,'2020 Payroll'!$69:$99,(2+$A65),FALSE)</f>
        <v>#N/A</v>
      </c>
      <c r="M65" s="77" t="e">
        <f>HLOOKUP(M$4,'2020 Payroll'!$69:$99,(2+$A65),FALSE)</f>
        <v>#N/A</v>
      </c>
      <c r="N65" s="77" t="e">
        <f>HLOOKUP(N$4,'2020 Payroll'!$69:$99,(2+$A65),FALSE)</f>
        <v>#N/A</v>
      </c>
      <c r="O65" s="77" t="e">
        <f>HLOOKUP(O$4,'2020 Payroll'!$69:$99,(2+$A65),FALSE)</f>
        <v>#N/A</v>
      </c>
      <c r="P65" s="77" t="e">
        <f>HLOOKUP(P$4,'2020 Payroll'!$69:$99,(2+$A65),FALSE)</f>
        <v>#N/A</v>
      </c>
      <c r="Q65" s="77" t="e">
        <f>HLOOKUP(Q$4,'2020 Payroll'!$69:$99,(2+$A65),FALSE)</f>
        <v>#N/A</v>
      </c>
      <c r="R65" s="77" t="e">
        <f>HLOOKUP(R$4,'2020 Payroll'!$69:$99,(2+$A65),FALSE)</f>
        <v>#N/A</v>
      </c>
      <c r="S65" s="77" t="e">
        <f>HLOOKUP(S$4,'2020 Payroll'!$69:$99,(2+$A65),FALSE)</f>
        <v>#N/A</v>
      </c>
      <c r="T65" s="77" t="e">
        <f>HLOOKUP(T$4,'2020 Payroll'!$69:$99,(2+$A65),FALSE)</f>
        <v>#N/A</v>
      </c>
      <c r="U65" s="77" t="e">
        <f>HLOOKUP(U$4,'2020 Payroll'!$69:$99,(2+$A65),FALSE)</f>
        <v>#N/A</v>
      </c>
      <c r="V65" s="77" t="e">
        <f>HLOOKUP(V$4,'2020 Payroll'!$69:$99,(2+$A65),FALSE)</f>
        <v>#N/A</v>
      </c>
      <c r="W65" s="77" t="e">
        <f>HLOOKUP(W$4,'2020 Payroll'!$69:$99,(2+$A65),FALSE)</f>
        <v>#N/A</v>
      </c>
      <c r="X65" s="77" t="e">
        <f>HLOOKUP(X$4,'2020 Payroll'!$69:$99,(2+$A65),FALSE)</f>
        <v>#N/A</v>
      </c>
      <c r="Y65" s="77" t="e">
        <f>HLOOKUP(Y$4,'2020 Payroll'!$69:$99,(2+$A65),FALSE)</f>
        <v>#N/A</v>
      </c>
      <c r="Z65" s="77" t="e">
        <f>HLOOKUP(Z$4,'2020 Payroll'!$69:$99,(2+$A65),FALSE)</f>
        <v>#N/A</v>
      </c>
      <c r="AA65" s="77" t="e">
        <f>HLOOKUP(AA$4,'2020 Payroll'!$69:$99,(2+$A65),FALSE)</f>
        <v>#N/A</v>
      </c>
      <c r="AB65" s="77" t="e">
        <f>HLOOKUP(AB$4,'2020 Payroll'!$69:$99,(2+$A65),FALSE)</f>
        <v>#N/A</v>
      </c>
      <c r="AC65" s="77" t="e">
        <f>HLOOKUP(AC$4,'2020 Payroll'!$69:$99,(2+$A65),FALSE)</f>
        <v>#N/A</v>
      </c>
      <c r="AD65" s="77" t="e">
        <f>HLOOKUP(AD$4,'2020 Payroll'!$69:$99,(2+$A65),FALSE)</f>
        <v>#N/A</v>
      </c>
      <c r="AE65" s="77" t="e">
        <f>HLOOKUP(AE$4,'2020 Payroll'!$69:$99,(2+$A65),FALSE)</f>
        <v>#N/A</v>
      </c>
      <c r="AG65" s="91" t="e">
        <f t="shared" si="28"/>
        <v>#N/A</v>
      </c>
      <c r="AI65" s="77" t="e">
        <f>HLOOKUP(H$4,'2020 Payroll'!$68:$99,(2+$A66),FALSE)</f>
        <v>#N/A</v>
      </c>
      <c r="AJ65" s="77" t="e">
        <f>HLOOKUP(I$4,'2020 Payroll'!$68:$99,(2+$A66),FALSE)</f>
        <v>#N/A</v>
      </c>
      <c r="AK65" s="77" t="e">
        <f>HLOOKUP(J$4,'2020 Payroll'!$68:$99,(2+$A66),FALSE)</f>
        <v>#N/A</v>
      </c>
      <c r="AL65" s="77" t="e">
        <f>HLOOKUP(K$4,'2020 Payroll'!$68:$99,(2+$A66),FALSE)</f>
        <v>#N/A</v>
      </c>
      <c r="AM65" s="77" t="e">
        <f>HLOOKUP(L$4,'2020 Payroll'!$68:$99,(2+$A66),FALSE)</f>
        <v>#N/A</v>
      </c>
      <c r="AN65" s="77" t="e">
        <f>HLOOKUP(M$4,'2020 Payroll'!$68:$99,(2+$A66),FALSE)</f>
        <v>#N/A</v>
      </c>
      <c r="AO65" s="77" t="e">
        <f>HLOOKUP(N$4,'2020 Payroll'!$68:$99,(2+$A66),FALSE)</f>
        <v>#N/A</v>
      </c>
      <c r="AP65" s="77" t="e">
        <f>HLOOKUP(O$4,'2020 Payroll'!$68:$99,(2+$A66),FALSE)</f>
        <v>#N/A</v>
      </c>
      <c r="AQ65" s="77" t="e">
        <f>HLOOKUP(P$4,'2020 Payroll'!$68:$99,(2+$A66),FALSE)</f>
        <v>#N/A</v>
      </c>
      <c r="AR65" s="77" t="e">
        <f>HLOOKUP(Q$4,'2020 Payroll'!$68:$99,(2+$A66),FALSE)</f>
        <v>#N/A</v>
      </c>
      <c r="AS65" s="77" t="e">
        <f>HLOOKUP(R$4,'2020 Payroll'!$68:$99,(2+$A66),FALSE)</f>
        <v>#N/A</v>
      </c>
      <c r="AT65" s="77" t="e">
        <f>HLOOKUP(S$4,'2020 Payroll'!$68:$99,(2+$A66),FALSE)</f>
        <v>#N/A</v>
      </c>
      <c r="AU65" s="77" t="e">
        <f>HLOOKUP(T$4,'2020 Payroll'!$68:$99,(2+$A66),FALSE)</f>
        <v>#N/A</v>
      </c>
      <c r="AV65" s="77" t="e">
        <f>HLOOKUP(U$4,'2020 Payroll'!$68:$99,(2+$A66),FALSE)</f>
        <v>#N/A</v>
      </c>
      <c r="AW65" s="77" t="e">
        <f>HLOOKUP(V$4,'2020 Payroll'!$68:$99,(2+$A66),FALSE)</f>
        <v>#N/A</v>
      </c>
      <c r="AX65" s="77" t="e">
        <f>HLOOKUP(W$4,'2020 Payroll'!$68:$99,(2+$A66),FALSE)</f>
        <v>#N/A</v>
      </c>
      <c r="AY65" s="77" t="e">
        <f>HLOOKUP(X$4,'2020 Payroll'!$68:$99,(2+$A66),FALSE)</f>
        <v>#N/A</v>
      </c>
      <c r="AZ65" s="77" t="e">
        <f>HLOOKUP(Y$4,'2020 Payroll'!$68:$99,(2+$A66),FALSE)</f>
        <v>#N/A</v>
      </c>
      <c r="BA65" s="77" t="e">
        <f>HLOOKUP(Z$4,'2020 Payroll'!$68:$99,(2+$A66),FALSE)</f>
        <v>#N/A</v>
      </c>
      <c r="BB65" s="77" t="e">
        <f>HLOOKUP(AA$4,'2020 Payroll'!$68:$99,(2+$A66),FALSE)</f>
        <v>#N/A</v>
      </c>
      <c r="BC65" s="77" t="e">
        <f>HLOOKUP(AB$4,'2020 Payroll'!$68:$99,(2+$A66),FALSE)</f>
        <v>#N/A</v>
      </c>
      <c r="BD65" s="77" t="e">
        <f>HLOOKUP(AC$4,'2020 Payroll'!$68:$99,(2+$A66),FALSE)</f>
        <v>#N/A</v>
      </c>
      <c r="BE65" s="77" t="e">
        <f>HLOOKUP(AD$4,'2020 Payroll'!$68:$99,(2+$A66),FALSE)</f>
        <v>#N/A</v>
      </c>
      <c r="BF65" s="77" t="e">
        <f>HLOOKUP(AE$4,'2020 Payroll'!$68:$99,(2+$A66),FALSE)</f>
        <v>#N/A</v>
      </c>
    </row>
    <row r="66" spans="1:58" s="77" customFormat="1" x14ac:dyDescent="0.25">
      <c r="A66">
        <f t="shared" si="33"/>
        <v>3</v>
      </c>
      <c r="B66" t="str">
        <f>IF('2020 Payroll'!B73&lt;&gt;0,'2020 Payroll'!B73,"")</f>
        <v/>
      </c>
      <c r="C66" s="91" t="e">
        <f>MIN(Formulas!$A$4,SUMPRODUCT(($H$1:$AE$1&lt;=Input!$A$10)*H66:AE66))</f>
        <v>#N/A</v>
      </c>
      <c r="D66" s="91">
        <f>IF(COUNTIFS(AI66:BF66,"&gt;0",$AI$1:$BF$1,"&lt;="&amp;Input!$A$10)=0,0,ROUND(SUMPRODUCT(($AI$1:$BF$1&lt;=Input!$A$10)*AI66:BF66)/COUNTIFS(AI66:BF66,"&gt;0",$AI$1:$BF$1,"&lt;="&amp;Input!$A$10),1))</f>
        <v>0</v>
      </c>
      <c r="E66" s="77" t="e">
        <f>MIN(Formulas!$A$5,(H66+I66+J66+K66+L66+M66+N66+O66+P66+Q66+R66+S66+T66+U66+V66+W66+X66+Y66+Z66+AA66+AB66+AC66+AD66+AE66))</f>
        <v>#N/A</v>
      </c>
      <c r="F66" s="91">
        <f t="shared" si="34"/>
        <v>0</v>
      </c>
      <c r="H66" s="77" t="e">
        <f>HLOOKUP(H$4,'2020 Payroll'!$69:$99,(2+$A66),FALSE)</f>
        <v>#N/A</v>
      </c>
      <c r="I66" s="77" t="e">
        <f>HLOOKUP(I$4,'2020 Payroll'!$69:$99,(2+$A66),FALSE)</f>
        <v>#N/A</v>
      </c>
      <c r="J66" s="77" t="e">
        <f>HLOOKUP(J$4,'2020 Payroll'!$69:$99,(2+$A66),FALSE)</f>
        <v>#N/A</v>
      </c>
      <c r="K66" s="77" t="e">
        <f>HLOOKUP(K$4,'2020 Payroll'!$69:$99,(2+$A66),FALSE)</f>
        <v>#N/A</v>
      </c>
      <c r="L66" s="77" t="e">
        <f>HLOOKUP(L$4,'2020 Payroll'!$69:$99,(2+$A66),FALSE)</f>
        <v>#N/A</v>
      </c>
      <c r="M66" s="77" t="e">
        <f>HLOOKUP(M$4,'2020 Payroll'!$69:$99,(2+$A66),FALSE)</f>
        <v>#N/A</v>
      </c>
      <c r="N66" s="77" t="e">
        <f>HLOOKUP(N$4,'2020 Payroll'!$69:$99,(2+$A66),FALSE)</f>
        <v>#N/A</v>
      </c>
      <c r="O66" s="77" t="e">
        <f>HLOOKUP(O$4,'2020 Payroll'!$69:$99,(2+$A66),FALSE)</f>
        <v>#N/A</v>
      </c>
      <c r="P66" s="77" t="e">
        <f>HLOOKUP(P$4,'2020 Payroll'!$69:$99,(2+$A66),FALSE)</f>
        <v>#N/A</v>
      </c>
      <c r="Q66" s="77" t="e">
        <f>HLOOKUP(Q$4,'2020 Payroll'!$69:$99,(2+$A66),FALSE)</f>
        <v>#N/A</v>
      </c>
      <c r="R66" s="77" t="e">
        <f>HLOOKUP(R$4,'2020 Payroll'!$69:$99,(2+$A66),FALSE)</f>
        <v>#N/A</v>
      </c>
      <c r="S66" s="77" t="e">
        <f>HLOOKUP(S$4,'2020 Payroll'!$69:$99,(2+$A66),FALSE)</f>
        <v>#N/A</v>
      </c>
      <c r="T66" s="77" t="e">
        <f>HLOOKUP(T$4,'2020 Payroll'!$69:$99,(2+$A66),FALSE)</f>
        <v>#N/A</v>
      </c>
      <c r="U66" s="77" t="e">
        <f>HLOOKUP(U$4,'2020 Payroll'!$69:$99,(2+$A66),FALSE)</f>
        <v>#N/A</v>
      </c>
      <c r="V66" s="77" t="e">
        <f>HLOOKUP(V$4,'2020 Payroll'!$69:$99,(2+$A66),FALSE)</f>
        <v>#N/A</v>
      </c>
      <c r="W66" s="77" t="e">
        <f>HLOOKUP(W$4,'2020 Payroll'!$69:$99,(2+$A66),FALSE)</f>
        <v>#N/A</v>
      </c>
      <c r="X66" s="77" t="e">
        <f>HLOOKUP(X$4,'2020 Payroll'!$69:$99,(2+$A66),FALSE)</f>
        <v>#N/A</v>
      </c>
      <c r="Y66" s="77" t="e">
        <f>HLOOKUP(Y$4,'2020 Payroll'!$69:$99,(2+$A66),FALSE)</f>
        <v>#N/A</v>
      </c>
      <c r="Z66" s="77" t="e">
        <f>HLOOKUP(Z$4,'2020 Payroll'!$69:$99,(2+$A66),FALSE)</f>
        <v>#N/A</v>
      </c>
      <c r="AA66" s="77" t="e">
        <f>HLOOKUP(AA$4,'2020 Payroll'!$69:$99,(2+$A66),FALSE)</f>
        <v>#N/A</v>
      </c>
      <c r="AB66" s="77" t="e">
        <f>HLOOKUP(AB$4,'2020 Payroll'!$69:$99,(2+$A66),FALSE)</f>
        <v>#N/A</v>
      </c>
      <c r="AC66" s="77" t="e">
        <f>HLOOKUP(AC$4,'2020 Payroll'!$69:$99,(2+$A66),FALSE)</f>
        <v>#N/A</v>
      </c>
      <c r="AD66" s="77" t="e">
        <f>HLOOKUP(AD$4,'2020 Payroll'!$69:$99,(2+$A66),FALSE)</f>
        <v>#N/A</v>
      </c>
      <c r="AE66" s="77" t="e">
        <f>HLOOKUP(AE$4,'2020 Payroll'!$69:$99,(2+$A66),FALSE)</f>
        <v>#N/A</v>
      </c>
      <c r="AG66" s="91" t="e">
        <f t="shared" si="28"/>
        <v>#N/A</v>
      </c>
      <c r="AI66" s="77" t="e">
        <f>HLOOKUP(H$4,'2020 Payroll'!$68:$99,(2+$A67),FALSE)</f>
        <v>#N/A</v>
      </c>
      <c r="AJ66" s="77" t="e">
        <f>HLOOKUP(I$4,'2020 Payroll'!$68:$99,(2+$A67),FALSE)</f>
        <v>#N/A</v>
      </c>
      <c r="AK66" s="77" t="e">
        <f>HLOOKUP(J$4,'2020 Payroll'!$68:$99,(2+$A67),FALSE)</f>
        <v>#N/A</v>
      </c>
      <c r="AL66" s="77" t="e">
        <f>HLOOKUP(K$4,'2020 Payroll'!$68:$99,(2+$A67),FALSE)</f>
        <v>#N/A</v>
      </c>
      <c r="AM66" s="77" t="e">
        <f>HLOOKUP(L$4,'2020 Payroll'!$68:$99,(2+$A67),FALSE)</f>
        <v>#N/A</v>
      </c>
      <c r="AN66" s="77" t="e">
        <f>HLOOKUP(M$4,'2020 Payroll'!$68:$99,(2+$A67),FALSE)</f>
        <v>#N/A</v>
      </c>
      <c r="AO66" s="77" t="e">
        <f>HLOOKUP(N$4,'2020 Payroll'!$68:$99,(2+$A67),FALSE)</f>
        <v>#N/A</v>
      </c>
      <c r="AP66" s="77" t="e">
        <f>HLOOKUP(O$4,'2020 Payroll'!$68:$99,(2+$A67),FALSE)</f>
        <v>#N/A</v>
      </c>
      <c r="AQ66" s="77" t="e">
        <f>HLOOKUP(P$4,'2020 Payroll'!$68:$99,(2+$A67),FALSE)</f>
        <v>#N/A</v>
      </c>
      <c r="AR66" s="77" t="e">
        <f>HLOOKUP(Q$4,'2020 Payroll'!$68:$99,(2+$A67),FALSE)</f>
        <v>#N/A</v>
      </c>
      <c r="AS66" s="77" t="e">
        <f>HLOOKUP(R$4,'2020 Payroll'!$68:$99,(2+$A67),FALSE)</f>
        <v>#N/A</v>
      </c>
      <c r="AT66" s="77" t="e">
        <f>HLOOKUP(S$4,'2020 Payroll'!$68:$99,(2+$A67),FALSE)</f>
        <v>#N/A</v>
      </c>
      <c r="AU66" s="77" t="e">
        <f>HLOOKUP(T$4,'2020 Payroll'!$68:$99,(2+$A67),FALSE)</f>
        <v>#N/A</v>
      </c>
      <c r="AV66" s="77" t="e">
        <f>HLOOKUP(U$4,'2020 Payroll'!$68:$99,(2+$A67),FALSE)</f>
        <v>#N/A</v>
      </c>
      <c r="AW66" s="77" t="e">
        <f>HLOOKUP(V$4,'2020 Payroll'!$68:$99,(2+$A67),FALSE)</f>
        <v>#N/A</v>
      </c>
      <c r="AX66" s="77" t="e">
        <f>HLOOKUP(W$4,'2020 Payroll'!$68:$99,(2+$A67),FALSE)</f>
        <v>#N/A</v>
      </c>
      <c r="AY66" s="77" t="e">
        <f>HLOOKUP(X$4,'2020 Payroll'!$68:$99,(2+$A67),FALSE)</f>
        <v>#N/A</v>
      </c>
      <c r="AZ66" s="77" t="e">
        <f>HLOOKUP(Y$4,'2020 Payroll'!$68:$99,(2+$A67),FALSE)</f>
        <v>#N/A</v>
      </c>
      <c r="BA66" s="77" t="e">
        <f>HLOOKUP(Z$4,'2020 Payroll'!$68:$99,(2+$A67),FALSE)</f>
        <v>#N/A</v>
      </c>
      <c r="BB66" s="77" t="e">
        <f>HLOOKUP(AA$4,'2020 Payroll'!$68:$99,(2+$A67),FALSE)</f>
        <v>#N/A</v>
      </c>
      <c r="BC66" s="77" t="e">
        <f>HLOOKUP(AB$4,'2020 Payroll'!$68:$99,(2+$A67),FALSE)</f>
        <v>#N/A</v>
      </c>
      <c r="BD66" s="77" t="e">
        <f>HLOOKUP(AC$4,'2020 Payroll'!$68:$99,(2+$A67),FALSE)</f>
        <v>#N/A</v>
      </c>
      <c r="BE66" s="77" t="e">
        <f>HLOOKUP(AD$4,'2020 Payroll'!$68:$99,(2+$A67),FALSE)</f>
        <v>#N/A</v>
      </c>
      <c r="BF66" s="77" t="e">
        <f>HLOOKUP(AE$4,'2020 Payroll'!$68:$99,(2+$A67),FALSE)</f>
        <v>#N/A</v>
      </c>
    </row>
    <row r="67" spans="1:58" s="77" customFormat="1" x14ac:dyDescent="0.25">
      <c r="A67">
        <f t="shared" si="33"/>
        <v>4</v>
      </c>
      <c r="B67" t="str">
        <f>IF('2020 Payroll'!B74&lt;&gt;0,'2020 Payroll'!B74,"")</f>
        <v/>
      </c>
      <c r="C67" s="91" t="e">
        <f>MIN(Formulas!$A$4,SUMPRODUCT(($H$1:$AE$1&lt;=Input!$A$10)*H67:AE67))</f>
        <v>#N/A</v>
      </c>
      <c r="D67" s="91">
        <f>IF(COUNTIFS(AI67:BF67,"&gt;0",$AI$1:$BF$1,"&lt;="&amp;Input!$A$10)=0,0,ROUND(SUMPRODUCT(($AI$1:$BF$1&lt;=Input!$A$10)*AI67:BF67)/COUNTIFS(AI67:BF67,"&gt;0",$AI$1:$BF$1,"&lt;="&amp;Input!$A$10),1))</f>
        <v>0</v>
      </c>
      <c r="E67" s="77" t="e">
        <f>MIN(Formulas!$A$5,(H67+I67+J67+K67+L67+M67+N67+O67+P67+Q67+R67+S67+T67+U67+V67+W67+X67+Y67+Z67+AA67+AB67+AC67+AD67+AE67))</f>
        <v>#N/A</v>
      </c>
      <c r="F67" s="91">
        <f t="shared" si="34"/>
        <v>0</v>
      </c>
      <c r="H67" s="77" t="e">
        <f>HLOOKUP(H$4,'2020 Payroll'!$69:$99,(2+$A67),FALSE)</f>
        <v>#N/A</v>
      </c>
      <c r="I67" s="77" t="e">
        <f>HLOOKUP(I$4,'2020 Payroll'!$69:$99,(2+$A67),FALSE)</f>
        <v>#N/A</v>
      </c>
      <c r="J67" s="77" t="e">
        <f>HLOOKUP(J$4,'2020 Payroll'!$69:$99,(2+$A67),FALSE)</f>
        <v>#N/A</v>
      </c>
      <c r="K67" s="77" t="e">
        <f>HLOOKUP(K$4,'2020 Payroll'!$69:$99,(2+$A67),FALSE)</f>
        <v>#N/A</v>
      </c>
      <c r="L67" s="77" t="e">
        <f>HLOOKUP(L$4,'2020 Payroll'!$69:$99,(2+$A67),FALSE)</f>
        <v>#N/A</v>
      </c>
      <c r="M67" s="77" t="e">
        <f>HLOOKUP(M$4,'2020 Payroll'!$69:$99,(2+$A67),FALSE)</f>
        <v>#N/A</v>
      </c>
      <c r="N67" s="77" t="e">
        <f>HLOOKUP(N$4,'2020 Payroll'!$69:$99,(2+$A67),FALSE)</f>
        <v>#N/A</v>
      </c>
      <c r="O67" s="77" t="e">
        <f>HLOOKUP(O$4,'2020 Payroll'!$69:$99,(2+$A67),FALSE)</f>
        <v>#N/A</v>
      </c>
      <c r="P67" s="77" t="e">
        <f>HLOOKUP(P$4,'2020 Payroll'!$69:$99,(2+$A67),FALSE)</f>
        <v>#N/A</v>
      </c>
      <c r="Q67" s="77" t="e">
        <f>HLOOKUP(Q$4,'2020 Payroll'!$69:$99,(2+$A67),FALSE)</f>
        <v>#N/A</v>
      </c>
      <c r="R67" s="77" t="e">
        <f>HLOOKUP(R$4,'2020 Payroll'!$69:$99,(2+$A67),FALSE)</f>
        <v>#N/A</v>
      </c>
      <c r="S67" s="77" t="e">
        <f>HLOOKUP(S$4,'2020 Payroll'!$69:$99,(2+$A67),FALSE)</f>
        <v>#N/A</v>
      </c>
      <c r="T67" s="77" t="e">
        <f>HLOOKUP(T$4,'2020 Payroll'!$69:$99,(2+$A67),FALSE)</f>
        <v>#N/A</v>
      </c>
      <c r="U67" s="77" t="e">
        <f>HLOOKUP(U$4,'2020 Payroll'!$69:$99,(2+$A67),FALSE)</f>
        <v>#N/A</v>
      </c>
      <c r="V67" s="77" t="e">
        <f>HLOOKUP(V$4,'2020 Payroll'!$69:$99,(2+$A67),FALSE)</f>
        <v>#N/A</v>
      </c>
      <c r="W67" s="77" t="e">
        <f>HLOOKUP(W$4,'2020 Payroll'!$69:$99,(2+$A67),FALSE)</f>
        <v>#N/A</v>
      </c>
      <c r="X67" s="77" t="e">
        <f>HLOOKUP(X$4,'2020 Payroll'!$69:$99,(2+$A67),FALSE)</f>
        <v>#N/A</v>
      </c>
      <c r="Y67" s="77" t="e">
        <f>HLOOKUP(Y$4,'2020 Payroll'!$69:$99,(2+$A67),FALSE)</f>
        <v>#N/A</v>
      </c>
      <c r="Z67" s="77" t="e">
        <f>HLOOKUP(Z$4,'2020 Payroll'!$69:$99,(2+$A67),FALSE)</f>
        <v>#N/A</v>
      </c>
      <c r="AA67" s="77" t="e">
        <f>HLOOKUP(AA$4,'2020 Payroll'!$69:$99,(2+$A67),FALSE)</f>
        <v>#N/A</v>
      </c>
      <c r="AB67" s="77" t="e">
        <f>HLOOKUP(AB$4,'2020 Payroll'!$69:$99,(2+$A67),FALSE)</f>
        <v>#N/A</v>
      </c>
      <c r="AC67" s="77" t="e">
        <f>HLOOKUP(AC$4,'2020 Payroll'!$69:$99,(2+$A67),FALSE)</f>
        <v>#N/A</v>
      </c>
      <c r="AD67" s="77" t="e">
        <f>HLOOKUP(AD$4,'2020 Payroll'!$69:$99,(2+$A67),FALSE)</f>
        <v>#N/A</v>
      </c>
      <c r="AE67" s="77" t="e">
        <f>HLOOKUP(AE$4,'2020 Payroll'!$69:$99,(2+$A67),FALSE)</f>
        <v>#N/A</v>
      </c>
      <c r="AG67" s="91" t="e">
        <f t="shared" si="28"/>
        <v>#N/A</v>
      </c>
      <c r="AI67" s="77" t="e">
        <f>HLOOKUP(H$4,'2020 Payroll'!$68:$99,(2+$A68),FALSE)</f>
        <v>#N/A</v>
      </c>
      <c r="AJ67" s="77" t="e">
        <f>HLOOKUP(I$4,'2020 Payroll'!$68:$99,(2+$A68),FALSE)</f>
        <v>#N/A</v>
      </c>
      <c r="AK67" s="77" t="e">
        <f>HLOOKUP(J$4,'2020 Payroll'!$68:$99,(2+$A68),FALSE)</f>
        <v>#N/A</v>
      </c>
      <c r="AL67" s="77" t="e">
        <f>HLOOKUP(K$4,'2020 Payroll'!$68:$99,(2+$A68),FALSE)</f>
        <v>#N/A</v>
      </c>
      <c r="AM67" s="77" t="e">
        <f>HLOOKUP(L$4,'2020 Payroll'!$68:$99,(2+$A68),FALSE)</f>
        <v>#N/A</v>
      </c>
      <c r="AN67" s="77" t="e">
        <f>HLOOKUP(M$4,'2020 Payroll'!$68:$99,(2+$A68),FALSE)</f>
        <v>#N/A</v>
      </c>
      <c r="AO67" s="77" t="e">
        <f>HLOOKUP(N$4,'2020 Payroll'!$68:$99,(2+$A68),FALSE)</f>
        <v>#N/A</v>
      </c>
      <c r="AP67" s="77" t="e">
        <f>HLOOKUP(O$4,'2020 Payroll'!$68:$99,(2+$A68),FALSE)</f>
        <v>#N/A</v>
      </c>
      <c r="AQ67" s="77" t="e">
        <f>HLOOKUP(P$4,'2020 Payroll'!$68:$99,(2+$A68),FALSE)</f>
        <v>#N/A</v>
      </c>
      <c r="AR67" s="77" t="e">
        <f>HLOOKUP(Q$4,'2020 Payroll'!$68:$99,(2+$A68),FALSE)</f>
        <v>#N/A</v>
      </c>
      <c r="AS67" s="77" t="e">
        <f>HLOOKUP(R$4,'2020 Payroll'!$68:$99,(2+$A68),FALSE)</f>
        <v>#N/A</v>
      </c>
      <c r="AT67" s="77" t="e">
        <f>HLOOKUP(S$4,'2020 Payroll'!$68:$99,(2+$A68),FALSE)</f>
        <v>#N/A</v>
      </c>
      <c r="AU67" s="77" t="e">
        <f>HLOOKUP(T$4,'2020 Payroll'!$68:$99,(2+$A68),FALSE)</f>
        <v>#N/A</v>
      </c>
      <c r="AV67" s="77" t="e">
        <f>HLOOKUP(U$4,'2020 Payroll'!$68:$99,(2+$A68),FALSE)</f>
        <v>#N/A</v>
      </c>
      <c r="AW67" s="77" t="e">
        <f>HLOOKUP(V$4,'2020 Payroll'!$68:$99,(2+$A68),FALSE)</f>
        <v>#N/A</v>
      </c>
      <c r="AX67" s="77" t="e">
        <f>HLOOKUP(W$4,'2020 Payroll'!$68:$99,(2+$A68),FALSE)</f>
        <v>#N/A</v>
      </c>
      <c r="AY67" s="77" t="e">
        <f>HLOOKUP(X$4,'2020 Payroll'!$68:$99,(2+$A68),FALSE)</f>
        <v>#N/A</v>
      </c>
      <c r="AZ67" s="77" t="e">
        <f>HLOOKUP(Y$4,'2020 Payroll'!$68:$99,(2+$A68),FALSE)</f>
        <v>#N/A</v>
      </c>
      <c r="BA67" s="77" t="e">
        <f>HLOOKUP(Z$4,'2020 Payroll'!$68:$99,(2+$A68),FALSE)</f>
        <v>#N/A</v>
      </c>
      <c r="BB67" s="77" t="e">
        <f>HLOOKUP(AA$4,'2020 Payroll'!$68:$99,(2+$A68),FALSE)</f>
        <v>#N/A</v>
      </c>
      <c r="BC67" s="77" t="e">
        <f>HLOOKUP(AB$4,'2020 Payroll'!$68:$99,(2+$A68),FALSE)</f>
        <v>#N/A</v>
      </c>
      <c r="BD67" s="77" t="e">
        <f>HLOOKUP(AC$4,'2020 Payroll'!$68:$99,(2+$A68),FALSE)</f>
        <v>#N/A</v>
      </c>
      <c r="BE67" s="77" t="e">
        <f>HLOOKUP(AD$4,'2020 Payroll'!$68:$99,(2+$A68),FALSE)</f>
        <v>#N/A</v>
      </c>
      <c r="BF67" s="77" t="e">
        <f>HLOOKUP(AE$4,'2020 Payroll'!$68:$99,(2+$A68),FALSE)</f>
        <v>#N/A</v>
      </c>
    </row>
    <row r="68" spans="1:58" s="77" customFormat="1" x14ac:dyDescent="0.25">
      <c r="A68">
        <f t="shared" si="33"/>
        <v>5</v>
      </c>
      <c r="B68" t="str">
        <f>IF('2020 Payroll'!B75&lt;&gt;0,'2020 Payroll'!B75,"")</f>
        <v/>
      </c>
      <c r="C68" s="91" t="e">
        <f>MIN(Formulas!$A$4,SUMPRODUCT(($H$1:$AE$1&lt;=Input!$A$10)*H68:AE68))</f>
        <v>#N/A</v>
      </c>
      <c r="D68" s="91">
        <f>IF(COUNTIFS(AI68:BF68,"&gt;0",$AI$1:$BF$1,"&lt;="&amp;Input!$A$10)=0,0,ROUND(SUMPRODUCT(($AI$1:$BF$1&lt;=Input!$A$10)*AI68:BF68)/COUNTIFS(AI68:BF68,"&gt;0",$AI$1:$BF$1,"&lt;="&amp;Input!$A$10),1))</f>
        <v>0</v>
      </c>
      <c r="E68" s="77" t="e">
        <f>MIN(Formulas!$A$5,(H68+I68+J68+K68+L68+M68+N68+O68+P68+Q68+R68+S68+T68+U68+V68+W68+X68+Y68+Z68+AA68+AB68+AC68+AD68+AE68))</f>
        <v>#N/A</v>
      </c>
      <c r="F68" s="91">
        <f t="shared" si="34"/>
        <v>0</v>
      </c>
      <c r="H68" s="77" t="e">
        <f>HLOOKUP(H$4,'2020 Payroll'!$69:$99,(2+$A68),FALSE)</f>
        <v>#N/A</v>
      </c>
      <c r="I68" s="77" t="e">
        <f>HLOOKUP(I$4,'2020 Payroll'!$69:$99,(2+$A68),FALSE)</f>
        <v>#N/A</v>
      </c>
      <c r="J68" s="77" t="e">
        <f>HLOOKUP(J$4,'2020 Payroll'!$69:$99,(2+$A68),FALSE)</f>
        <v>#N/A</v>
      </c>
      <c r="K68" s="77" t="e">
        <f>HLOOKUP(K$4,'2020 Payroll'!$69:$99,(2+$A68),FALSE)</f>
        <v>#N/A</v>
      </c>
      <c r="L68" s="77" t="e">
        <f>HLOOKUP(L$4,'2020 Payroll'!$69:$99,(2+$A68),FALSE)</f>
        <v>#N/A</v>
      </c>
      <c r="M68" s="77" t="e">
        <f>HLOOKUP(M$4,'2020 Payroll'!$69:$99,(2+$A68),FALSE)</f>
        <v>#N/A</v>
      </c>
      <c r="N68" s="77" t="e">
        <f>HLOOKUP(N$4,'2020 Payroll'!$69:$99,(2+$A68),FALSE)</f>
        <v>#N/A</v>
      </c>
      <c r="O68" s="77" t="e">
        <f>HLOOKUP(O$4,'2020 Payroll'!$69:$99,(2+$A68),FALSE)</f>
        <v>#N/A</v>
      </c>
      <c r="P68" s="77" t="e">
        <f>HLOOKUP(P$4,'2020 Payroll'!$69:$99,(2+$A68),FALSE)</f>
        <v>#N/A</v>
      </c>
      <c r="Q68" s="77" t="e">
        <f>HLOOKUP(Q$4,'2020 Payroll'!$69:$99,(2+$A68),FALSE)</f>
        <v>#N/A</v>
      </c>
      <c r="R68" s="77" t="e">
        <f>HLOOKUP(R$4,'2020 Payroll'!$69:$99,(2+$A68),FALSE)</f>
        <v>#N/A</v>
      </c>
      <c r="S68" s="77" t="e">
        <f>HLOOKUP(S$4,'2020 Payroll'!$69:$99,(2+$A68),FALSE)</f>
        <v>#N/A</v>
      </c>
      <c r="T68" s="77" t="e">
        <f>HLOOKUP(T$4,'2020 Payroll'!$69:$99,(2+$A68),FALSE)</f>
        <v>#N/A</v>
      </c>
      <c r="U68" s="77" t="e">
        <f>HLOOKUP(U$4,'2020 Payroll'!$69:$99,(2+$A68),FALSE)</f>
        <v>#N/A</v>
      </c>
      <c r="V68" s="77" t="e">
        <f>HLOOKUP(V$4,'2020 Payroll'!$69:$99,(2+$A68),FALSE)</f>
        <v>#N/A</v>
      </c>
      <c r="W68" s="77" t="e">
        <f>HLOOKUP(W$4,'2020 Payroll'!$69:$99,(2+$A68),FALSE)</f>
        <v>#N/A</v>
      </c>
      <c r="X68" s="77" t="e">
        <f>HLOOKUP(X$4,'2020 Payroll'!$69:$99,(2+$A68),FALSE)</f>
        <v>#N/A</v>
      </c>
      <c r="Y68" s="77" t="e">
        <f>HLOOKUP(Y$4,'2020 Payroll'!$69:$99,(2+$A68),FALSE)</f>
        <v>#N/A</v>
      </c>
      <c r="Z68" s="77" t="e">
        <f>HLOOKUP(Z$4,'2020 Payroll'!$69:$99,(2+$A68),FALSE)</f>
        <v>#N/A</v>
      </c>
      <c r="AA68" s="77" t="e">
        <f>HLOOKUP(AA$4,'2020 Payroll'!$69:$99,(2+$A68),FALSE)</f>
        <v>#N/A</v>
      </c>
      <c r="AB68" s="77" t="e">
        <f>HLOOKUP(AB$4,'2020 Payroll'!$69:$99,(2+$A68),FALSE)</f>
        <v>#N/A</v>
      </c>
      <c r="AC68" s="77" t="e">
        <f>HLOOKUP(AC$4,'2020 Payroll'!$69:$99,(2+$A68),FALSE)</f>
        <v>#N/A</v>
      </c>
      <c r="AD68" s="77" t="e">
        <f>HLOOKUP(AD$4,'2020 Payroll'!$69:$99,(2+$A68),FALSE)</f>
        <v>#N/A</v>
      </c>
      <c r="AE68" s="77" t="e">
        <f>HLOOKUP(AE$4,'2020 Payroll'!$69:$99,(2+$A68),FALSE)</f>
        <v>#N/A</v>
      </c>
      <c r="AG68" s="91" t="e">
        <f t="shared" si="28"/>
        <v>#N/A</v>
      </c>
      <c r="AI68" s="77" t="e">
        <f>HLOOKUP(H$4,'2020 Payroll'!$68:$99,(2+$A69),FALSE)</f>
        <v>#N/A</v>
      </c>
      <c r="AJ68" s="77" t="e">
        <f>HLOOKUP(I$4,'2020 Payroll'!$68:$99,(2+$A69),FALSE)</f>
        <v>#N/A</v>
      </c>
      <c r="AK68" s="77" t="e">
        <f>HLOOKUP(J$4,'2020 Payroll'!$68:$99,(2+$A69),FALSE)</f>
        <v>#N/A</v>
      </c>
      <c r="AL68" s="77" t="e">
        <f>HLOOKUP(K$4,'2020 Payroll'!$68:$99,(2+$A69),FALSE)</f>
        <v>#N/A</v>
      </c>
      <c r="AM68" s="77" t="e">
        <f>HLOOKUP(L$4,'2020 Payroll'!$68:$99,(2+$A69),FALSE)</f>
        <v>#N/A</v>
      </c>
      <c r="AN68" s="77" t="e">
        <f>HLOOKUP(M$4,'2020 Payroll'!$68:$99,(2+$A69),FALSE)</f>
        <v>#N/A</v>
      </c>
      <c r="AO68" s="77" t="e">
        <f>HLOOKUP(N$4,'2020 Payroll'!$68:$99,(2+$A69),FALSE)</f>
        <v>#N/A</v>
      </c>
      <c r="AP68" s="77" t="e">
        <f>HLOOKUP(O$4,'2020 Payroll'!$68:$99,(2+$A69),FALSE)</f>
        <v>#N/A</v>
      </c>
      <c r="AQ68" s="77" t="e">
        <f>HLOOKUP(P$4,'2020 Payroll'!$68:$99,(2+$A69),FALSE)</f>
        <v>#N/A</v>
      </c>
      <c r="AR68" s="77" t="e">
        <f>HLOOKUP(Q$4,'2020 Payroll'!$68:$99,(2+$A69),FALSE)</f>
        <v>#N/A</v>
      </c>
      <c r="AS68" s="77" t="e">
        <f>HLOOKUP(R$4,'2020 Payroll'!$68:$99,(2+$A69),FALSE)</f>
        <v>#N/A</v>
      </c>
      <c r="AT68" s="77" t="e">
        <f>HLOOKUP(S$4,'2020 Payroll'!$68:$99,(2+$A69),FALSE)</f>
        <v>#N/A</v>
      </c>
      <c r="AU68" s="77" t="e">
        <f>HLOOKUP(T$4,'2020 Payroll'!$68:$99,(2+$A69),FALSE)</f>
        <v>#N/A</v>
      </c>
      <c r="AV68" s="77" t="e">
        <f>HLOOKUP(U$4,'2020 Payroll'!$68:$99,(2+$A69),FALSE)</f>
        <v>#N/A</v>
      </c>
      <c r="AW68" s="77" t="e">
        <f>HLOOKUP(V$4,'2020 Payroll'!$68:$99,(2+$A69),FALSE)</f>
        <v>#N/A</v>
      </c>
      <c r="AX68" s="77" t="e">
        <f>HLOOKUP(W$4,'2020 Payroll'!$68:$99,(2+$A69),FALSE)</f>
        <v>#N/A</v>
      </c>
      <c r="AY68" s="77" t="e">
        <f>HLOOKUP(X$4,'2020 Payroll'!$68:$99,(2+$A69),FALSE)</f>
        <v>#N/A</v>
      </c>
      <c r="AZ68" s="77" t="e">
        <f>HLOOKUP(Y$4,'2020 Payroll'!$68:$99,(2+$A69),FALSE)</f>
        <v>#N/A</v>
      </c>
      <c r="BA68" s="77" t="e">
        <f>HLOOKUP(Z$4,'2020 Payroll'!$68:$99,(2+$A69),FALSE)</f>
        <v>#N/A</v>
      </c>
      <c r="BB68" s="77" t="e">
        <f>HLOOKUP(AA$4,'2020 Payroll'!$68:$99,(2+$A69),FALSE)</f>
        <v>#N/A</v>
      </c>
      <c r="BC68" s="77" t="e">
        <f>HLOOKUP(AB$4,'2020 Payroll'!$68:$99,(2+$A69),FALSE)</f>
        <v>#N/A</v>
      </c>
      <c r="BD68" s="77" t="e">
        <f>HLOOKUP(AC$4,'2020 Payroll'!$68:$99,(2+$A69),FALSE)</f>
        <v>#N/A</v>
      </c>
      <c r="BE68" s="77" t="e">
        <f>HLOOKUP(AD$4,'2020 Payroll'!$68:$99,(2+$A69),FALSE)</f>
        <v>#N/A</v>
      </c>
      <c r="BF68" s="77" t="e">
        <f>HLOOKUP(AE$4,'2020 Payroll'!$68:$99,(2+$A69),FALSE)</f>
        <v>#N/A</v>
      </c>
    </row>
    <row r="69" spans="1:58" s="77" customFormat="1" x14ac:dyDescent="0.25">
      <c r="A69">
        <f t="shared" si="33"/>
        <v>6</v>
      </c>
      <c r="B69" t="str">
        <f>IF('2020 Payroll'!B76&lt;&gt;0,'2020 Payroll'!B76,"")</f>
        <v/>
      </c>
      <c r="C69" s="91" t="e">
        <f>MIN(Formulas!$A$4,SUMPRODUCT(($H$1:$AE$1&lt;=Input!$A$10)*H69:AE69))</f>
        <v>#N/A</v>
      </c>
      <c r="D69" s="91">
        <f>IF(COUNTIFS(AI69:BF69,"&gt;0",$AI$1:$BF$1,"&lt;="&amp;Input!$A$10)=0,0,ROUND(SUMPRODUCT(($AI$1:$BF$1&lt;=Input!$A$10)*AI69:BF69)/COUNTIFS(AI69:BF69,"&gt;0",$AI$1:$BF$1,"&lt;="&amp;Input!$A$10),1))</f>
        <v>0</v>
      </c>
      <c r="E69" s="77" t="e">
        <f>MIN(Formulas!$A$5,(H69+I69+J69+K69+L69+M69+N69+O69+P69+Q69+R69+S69+T69+U69+V69+W69+X69+Y69+Z69+AA69+AB69+AC69+AD69+AE69))</f>
        <v>#N/A</v>
      </c>
      <c r="F69" s="91">
        <f t="shared" si="34"/>
        <v>0</v>
      </c>
      <c r="H69" s="77" t="e">
        <f>HLOOKUP(H$4,'2020 Payroll'!$69:$99,(2+$A69),FALSE)</f>
        <v>#N/A</v>
      </c>
      <c r="I69" s="77" t="e">
        <f>HLOOKUP(I$4,'2020 Payroll'!$69:$99,(2+$A69),FALSE)</f>
        <v>#N/A</v>
      </c>
      <c r="J69" s="77" t="e">
        <f>HLOOKUP(J$4,'2020 Payroll'!$69:$99,(2+$A69),FALSE)</f>
        <v>#N/A</v>
      </c>
      <c r="K69" s="77" t="e">
        <f>HLOOKUP(K$4,'2020 Payroll'!$69:$99,(2+$A69),FALSE)</f>
        <v>#N/A</v>
      </c>
      <c r="L69" s="77" t="e">
        <f>HLOOKUP(L$4,'2020 Payroll'!$69:$99,(2+$A69),FALSE)</f>
        <v>#N/A</v>
      </c>
      <c r="M69" s="77" t="e">
        <f>HLOOKUP(M$4,'2020 Payroll'!$69:$99,(2+$A69),FALSE)</f>
        <v>#N/A</v>
      </c>
      <c r="N69" s="77" t="e">
        <f>HLOOKUP(N$4,'2020 Payroll'!$69:$99,(2+$A69),FALSE)</f>
        <v>#N/A</v>
      </c>
      <c r="O69" s="77" t="e">
        <f>HLOOKUP(O$4,'2020 Payroll'!$69:$99,(2+$A69),FALSE)</f>
        <v>#N/A</v>
      </c>
      <c r="P69" s="77" t="e">
        <f>HLOOKUP(P$4,'2020 Payroll'!$69:$99,(2+$A69),FALSE)</f>
        <v>#N/A</v>
      </c>
      <c r="Q69" s="77" t="e">
        <f>HLOOKUP(Q$4,'2020 Payroll'!$69:$99,(2+$A69),FALSE)</f>
        <v>#N/A</v>
      </c>
      <c r="R69" s="77" t="e">
        <f>HLOOKUP(R$4,'2020 Payroll'!$69:$99,(2+$A69),FALSE)</f>
        <v>#N/A</v>
      </c>
      <c r="S69" s="77" t="e">
        <f>HLOOKUP(S$4,'2020 Payroll'!$69:$99,(2+$A69),FALSE)</f>
        <v>#N/A</v>
      </c>
      <c r="T69" s="77" t="e">
        <f>HLOOKUP(T$4,'2020 Payroll'!$69:$99,(2+$A69),FALSE)</f>
        <v>#N/A</v>
      </c>
      <c r="U69" s="77" t="e">
        <f>HLOOKUP(U$4,'2020 Payroll'!$69:$99,(2+$A69),FALSE)</f>
        <v>#N/A</v>
      </c>
      <c r="V69" s="77" t="e">
        <f>HLOOKUP(V$4,'2020 Payroll'!$69:$99,(2+$A69),FALSE)</f>
        <v>#N/A</v>
      </c>
      <c r="W69" s="77" t="e">
        <f>HLOOKUP(W$4,'2020 Payroll'!$69:$99,(2+$A69),FALSE)</f>
        <v>#N/A</v>
      </c>
      <c r="X69" s="77" t="e">
        <f>HLOOKUP(X$4,'2020 Payroll'!$69:$99,(2+$A69),FALSE)</f>
        <v>#N/A</v>
      </c>
      <c r="Y69" s="77" t="e">
        <f>HLOOKUP(Y$4,'2020 Payroll'!$69:$99,(2+$A69),FALSE)</f>
        <v>#N/A</v>
      </c>
      <c r="Z69" s="77" t="e">
        <f>HLOOKUP(Z$4,'2020 Payroll'!$69:$99,(2+$A69),FALSE)</f>
        <v>#N/A</v>
      </c>
      <c r="AA69" s="77" t="e">
        <f>HLOOKUP(AA$4,'2020 Payroll'!$69:$99,(2+$A69),FALSE)</f>
        <v>#N/A</v>
      </c>
      <c r="AB69" s="77" t="e">
        <f>HLOOKUP(AB$4,'2020 Payroll'!$69:$99,(2+$A69),FALSE)</f>
        <v>#N/A</v>
      </c>
      <c r="AC69" s="77" t="e">
        <f>HLOOKUP(AC$4,'2020 Payroll'!$69:$99,(2+$A69),FALSE)</f>
        <v>#N/A</v>
      </c>
      <c r="AD69" s="77" t="e">
        <f>HLOOKUP(AD$4,'2020 Payroll'!$69:$99,(2+$A69),FALSE)</f>
        <v>#N/A</v>
      </c>
      <c r="AE69" s="77" t="e">
        <f>HLOOKUP(AE$4,'2020 Payroll'!$69:$99,(2+$A69),FALSE)</f>
        <v>#N/A</v>
      </c>
      <c r="AG69" s="91" t="e">
        <f t="shared" si="28"/>
        <v>#N/A</v>
      </c>
      <c r="AI69" s="77" t="e">
        <f>HLOOKUP(H$4,'2020 Payroll'!$68:$99,(2+$A70),FALSE)</f>
        <v>#N/A</v>
      </c>
      <c r="AJ69" s="77" t="e">
        <f>HLOOKUP(I$4,'2020 Payroll'!$68:$99,(2+$A70),FALSE)</f>
        <v>#N/A</v>
      </c>
      <c r="AK69" s="77" t="e">
        <f>HLOOKUP(J$4,'2020 Payroll'!$68:$99,(2+$A70),FALSE)</f>
        <v>#N/A</v>
      </c>
      <c r="AL69" s="77" t="e">
        <f>HLOOKUP(K$4,'2020 Payroll'!$68:$99,(2+$A70),FALSE)</f>
        <v>#N/A</v>
      </c>
      <c r="AM69" s="77" t="e">
        <f>HLOOKUP(L$4,'2020 Payroll'!$68:$99,(2+$A70),FALSE)</f>
        <v>#N/A</v>
      </c>
      <c r="AN69" s="77" t="e">
        <f>HLOOKUP(M$4,'2020 Payroll'!$68:$99,(2+$A70),FALSE)</f>
        <v>#N/A</v>
      </c>
      <c r="AO69" s="77" t="e">
        <f>HLOOKUP(N$4,'2020 Payroll'!$68:$99,(2+$A70),FALSE)</f>
        <v>#N/A</v>
      </c>
      <c r="AP69" s="77" t="e">
        <f>HLOOKUP(O$4,'2020 Payroll'!$68:$99,(2+$A70),FALSE)</f>
        <v>#N/A</v>
      </c>
      <c r="AQ69" s="77" t="e">
        <f>HLOOKUP(P$4,'2020 Payroll'!$68:$99,(2+$A70),FALSE)</f>
        <v>#N/A</v>
      </c>
      <c r="AR69" s="77" t="e">
        <f>HLOOKUP(Q$4,'2020 Payroll'!$68:$99,(2+$A70),FALSE)</f>
        <v>#N/A</v>
      </c>
      <c r="AS69" s="77" t="e">
        <f>HLOOKUP(R$4,'2020 Payroll'!$68:$99,(2+$A70),FALSE)</f>
        <v>#N/A</v>
      </c>
      <c r="AT69" s="77" t="e">
        <f>HLOOKUP(S$4,'2020 Payroll'!$68:$99,(2+$A70),FALSE)</f>
        <v>#N/A</v>
      </c>
      <c r="AU69" s="77" t="e">
        <f>HLOOKUP(T$4,'2020 Payroll'!$68:$99,(2+$A70),FALSE)</f>
        <v>#N/A</v>
      </c>
      <c r="AV69" s="77" t="e">
        <f>HLOOKUP(U$4,'2020 Payroll'!$68:$99,(2+$A70),FALSE)</f>
        <v>#N/A</v>
      </c>
      <c r="AW69" s="77" t="e">
        <f>HLOOKUP(V$4,'2020 Payroll'!$68:$99,(2+$A70),FALSE)</f>
        <v>#N/A</v>
      </c>
      <c r="AX69" s="77" t="e">
        <f>HLOOKUP(W$4,'2020 Payroll'!$68:$99,(2+$A70),FALSE)</f>
        <v>#N/A</v>
      </c>
      <c r="AY69" s="77" t="e">
        <f>HLOOKUP(X$4,'2020 Payroll'!$68:$99,(2+$A70),FALSE)</f>
        <v>#N/A</v>
      </c>
      <c r="AZ69" s="77" t="e">
        <f>HLOOKUP(Y$4,'2020 Payroll'!$68:$99,(2+$A70),FALSE)</f>
        <v>#N/A</v>
      </c>
      <c r="BA69" s="77" t="e">
        <f>HLOOKUP(Z$4,'2020 Payroll'!$68:$99,(2+$A70),FALSE)</f>
        <v>#N/A</v>
      </c>
      <c r="BB69" s="77" t="e">
        <f>HLOOKUP(AA$4,'2020 Payroll'!$68:$99,(2+$A70),FALSE)</f>
        <v>#N/A</v>
      </c>
      <c r="BC69" s="77" t="e">
        <f>HLOOKUP(AB$4,'2020 Payroll'!$68:$99,(2+$A70),FALSE)</f>
        <v>#N/A</v>
      </c>
      <c r="BD69" s="77" t="e">
        <f>HLOOKUP(AC$4,'2020 Payroll'!$68:$99,(2+$A70),FALSE)</f>
        <v>#N/A</v>
      </c>
      <c r="BE69" s="77" t="e">
        <f>HLOOKUP(AD$4,'2020 Payroll'!$68:$99,(2+$A70),FALSE)</f>
        <v>#N/A</v>
      </c>
      <c r="BF69" s="77" t="e">
        <f>HLOOKUP(AE$4,'2020 Payroll'!$68:$99,(2+$A70),FALSE)</f>
        <v>#N/A</v>
      </c>
    </row>
    <row r="70" spans="1:58" s="77" customFormat="1" x14ac:dyDescent="0.25">
      <c r="A70">
        <f t="shared" si="33"/>
        <v>7</v>
      </c>
      <c r="B70" t="str">
        <f>IF('2020 Payroll'!B77&lt;&gt;0,'2020 Payroll'!B77,"")</f>
        <v/>
      </c>
      <c r="C70" s="91" t="e">
        <f>MIN(Formulas!$A$4,SUMPRODUCT(($H$1:$AE$1&lt;=Input!$A$10)*H70:AE70))</f>
        <v>#N/A</v>
      </c>
      <c r="D70" s="91">
        <f>IF(COUNTIFS(AI70:BF70,"&gt;0",$AI$1:$BF$1,"&lt;="&amp;Input!$A$10)=0,0,ROUND(SUMPRODUCT(($AI$1:$BF$1&lt;=Input!$A$10)*AI70:BF70)/COUNTIFS(AI70:BF70,"&gt;0",$AI$1:$BF$1,"&lt;="&amp;Input!$A$10),1))</f>
        <v>0</v>
      </c>
      <c r="E70" s="77" t="e">
        <f>MIN(Formulas!$A$5,(H70+I70+J70+K70+L70+M70+N70+O70+P70+Q70+R70+S70+T70+U70+V70+W70+X70+Y70+Z70+AA70+AB70+AC70+AD70+AE70))</f>
        <v>#N/A</v>
      </c>
      <c r="F70" s="91">
        <f t="shared" si="34"/>
        <v>0</v>
      </c>
      <c r="H70" s="77" t="e">
        <f>HLOOKUP(H$4,'2020 Payroll'!$69:$99,(2+$A70),FALSE)</f>
        <v>#N/A</v>
      </c>
      <c r="I70" s="77" t="e">
        <f>HLOOKUP(I$4,'2020 Payroll'!$69:$99,(2+$A70),FALSE)</f>
        <v>#N/A</v>
      </c>
      <c r="J70" s="77" t="e">
        <f>HLOOKUP(J$4,'2020 Payroll'!$69:$99,(2+$A70),FALSE)</f>
        <v>#N/A</v>
      </c>
      <c r="K70" s="77" t="e">
        <f>HLOOKUP(K$4,'2020 Payroll'!$69:$99,(2+$A70),FALSE)</f>
        <v>#N/A</v>
      </c>
      <c r="L70" s="77" t="e">
        <f>HLOOKUP(L$4,'2020 Payroll'!$69:$99,(2+$A70),FALSE)</f>
        <v>#N/A</v>
      </c>
      <c r="M70" s="77" t="e">
        <f>HLOOKUP(M$4,'2020 Payroll'!$69:$99,(2+$A70),FALSE)</f>
        <v>#N/A</v>
      </c>
      <c r="N70" s="77" t="e">
        <f>HLOOKUP(N$4,'2020 Payroll'!$69:$99,(2+$A70),FALSE)</f>
        <v>#N/A</v>
      </c>
      <c r="O70" s="77" t="e">
        <f>HLOOKUP(O$4,'2020 Payroll'!$69:$99,(2+$A70),FALSE)</f>
        <v>#N/A</v>
      </c>
      <c r="P70" s="77" t="e">
        <f>HLOOKUP(P$4,'2020 Payroll'!$69:$99,(2+$A70),FALSE)</f>
        <v>#N/A</v>
      </c>
      <c r="Q70" s="77" t="e">
        <f>HLOOKUP(Q$4,'2020 Payroll'!$69:$99,(2+$A70),FALSE)</f>
        <v>#N/A</v>
      </c>
      <c r="R70" s="77" t="e">
        <f>HLOOKUP(R$4,'2020 Payroll'!$69:$99,(2+$A70),FALSE)</f>
        <v>#N/A</v>
      </c>
      <c r="S70" s="77" t="e">
        <f>HLOOKUP(S$4,'2020 Payroll'!$69:$99,(2+$A70),FALSE)</f>
        <v>#N/A</v>
      </c>
      <c r="T70" s="77" t="e">
        <f>HLOOKUP(T$4,'2020 Payroll'!$69:$99,(2+$A70),FALSE)</f>
        <v>#N/A</v>
      </c>
      <c r="U70" s="77" t="e">
        <f>HLOOKUP(U$4,'2020 Payroll'!$69:$99,(2+$A70),FALSE)</f>
        <v>#N/A</v>
      </c>
      <c r="V70" s="77" t="e">
        <f>HLOOKUP(V$4,'2020 Payroll'!$69:$99,(2+$A70),FALSE)</f>
        <v>#N/A</v>
      </c>
      <c r="W70" s="77" t="e">
        <f>HLOOKUP(W$4,'2020 Payroll'!$69:$99,(2+$A70),FALSE)</f>
        <v>#N/A</v>
      </c>
      <c r="X70" s="77" t="e">
        <f>HLOOKUP(X$4,'2020 Payroll'!$69:$99,(2+$A70),FALSE)</f>
        <v>#N/A</v>
      </c>
      <c r="Y70" s="77" t="e">
        <f>HLOOKUP(Y$4,'2020 Payroll'!$69:$99,(2+$A70),FALSE)</f>
        <v>#N/A</v>
      </c>
      <c r="Z70" s="77" t="e">
        <f>HLOOKUP(Z$4,'2020 Payroll'!$69:$99,(2+$A70),FALSE)</f>
        <v>#N/A</v>
      </c>
      <c r="AA70" s="77" t="e">
        <f>HLOOKUP(AA$4,'2020 Payroll'!$69:$99,(2+$A70),FALSE)</f>
        <v>#N/A</v>
      </c>
      <c r="AB70" s="77" t="e">
        <f>HLOOKUP(AB$4,'2020 Payroll'!$69:$99,(2+$A70),FALSE)</f>
        <v>#N/A</v>
      </c>
      <c r="AC70" s="77" t="e">
        <f>HLOOKUP(AC$4,'2020 Payroll'!$69:$99,(2+$A70),FALSE)</f>
        <v>#N/A</v>
      </c>
      <c r="AD70" s="77" t="e">
        <f>HLOOKUP(AD$4,'2020 Payroll'!$69:$99,(2+$A70),FALSE)</f>
        <v>#N/A</v>
      </c>
      <c r="AE70" s="77" t="e">
        <f>HLOOKUP(AE$4,'2020 Payroll'!$69:$99,(2+$A70),FALSE)</f>
        <v>#N/A</v>
      </c>
      <c r="AG70" s="91" t="e">
        <f t="shared" si="28"/>
        <v>#N/A</v>
      </c>
      <c r="AI70" s="77" t="e">
        <f>HLOOKUP(H$4,'2020 Payroll'!$68:$99,(2+$A71),FALSE)</f>
        <v>#N/A</v>
      </c>
      <c r="AJ70" s="77" t="e">
        <f>HLOOKUP(I$4,'2020 Payroll'!$68:$99,(2+$A71),FALSE)</f>
        <v>#N/A</v>
      </c>
      <c r="AK70" s="77" t="e">
        <f>HLOOKUP(J$4,'2020 Payroll'!$68:$99,(2+$A71),FALSE)</f>
        <v>#N/A</v>
      </c>
      <c r="AL70" s="77" t="e">
        <f>HLOOKUP(K$4,'2020 Payroll'!$68:$99,(2+$A71),FALSE)</f>
        <v>#N/A</v>
      </c>
      <c r="AM70" s="77" t="e">
        <f>HLOOKUP(L$4,'2020 Payroll'!$68:$99,(2+$A71),FALSE)</f>
        <v>#N/A</v>
      </c>
      <c r="AN70" s="77" t="e">
        <f>HLOOKUP(M$4,'2020 Payroll'!$68:$99,(2+$A71),FALSE)</f>
        <v>#N/A</v>
      </c>
      <c r="AO70" s="77" t="e">
        <f>HLOOKUP(N$4,'2020 Payroll'!$68:$99,(2+$A71),FALSE)</f>
        <v>#N/A</v>
      </c>
      <c r="AP70" s="77" t="e">
        <f>HLOOKUP(O$4,'2020 Payroll'!$68:$99,(2+$A71),FALSE)</f>
        <v>#N/A</v>
      </c>
      <c r="AQ70" s="77" t="e">
        <f>HLOOKUP(P$4,'2020 Payroll'!$68:$99,(2+$A71),FALSE)</f>
        <v>#N/A</v>
      </c>
      <c r="AR70" s="77" t="e">
        <f>HLOOKUP(Q$4,'2020 Payroll'!$68:$99,(2+$A71),FALSE)</f>
        <v>#N/A</v>
      </c>
      <c r="AS70" s="77" t="e">
        <f>HLOOKUP(R$4,'2020 Payroll'!$68:$99,(2+$A71),FALSE)</f>
        <v>#N/A</v>
      </c>
      <c r="AT70" s="77" t="e">
        <f>HLOOKUP(S$4,'2020 Payroll'!$68:$99,(2+$A71),FALSE)</f>
        <v>#N/A</v>
      </c>
      <c r="AU70" s="77" t="e">
        <f>HLOOKUP(T$4,'2020 Payroll'!$68:$99,(2+$A71),FALSE)</f>
        <v>#N/A</v>
      </c>
      <c r="AV70" s="77" t="e">
        <f>HLOOKUP(U$4,'2020 Payroll'!$68:$99,(2+$A71),FALSE)</f>
        <v>#N/A</v>
      </c>
      <c r="AW70" s="77" t="e">
        <f>HLOOKUP(V$4,'2020 Payroll'!$68:$99,(2+$A71),FALSE)</f>
        <v>#N/A</v>
      </c>
      <c r="AX70" s="77" t="e">
        <f>HLOOKUP(W$4,'2020 Payroll'!$68:$99,(2+$A71),FALSE)</f>
        <v>#N/A</v>
      </c>
      <c r="AY70" s="77" t="e">
        <f>HLOOKUP(X$4,'2020 Payroll'!$68:$99,(2+$A71),FALSE)</f>
        <v>#N/A</v>
      </c>
      <c r="AZ70" s="77" t="e">
        <f>HLOOKUP(Y$4,'2020 Payroll'!$68:$99,(2+$A71),FALSE)</f>
        <v>#N/A</v>
      </c>
      <c r="BA70" s="77" t="e">
        <f>HLOOKUP(Z$4,'2020 Payroll'!$68:$99,(2+$A71),FALSE)</f>
        <v>#N/A</v>
      </c>
      <c r="BB70" s="77" t="e">
        <f>HLOOKUP(AA$4,'2020 Payroll'!$68:$99,(2+$A71),FALSE)</f>
        <v>#N/A</v>
      </c>
      <c r="BC70" s="77" t="e">
        <f>HLOOKUP(AB$4,'2020 Payroll'!$68:$99,(2+$A71),FALSE)</f>
        <v>#N/A</v>
      </c>
      <c r="BD70" s="77" t="e">
        <f>HLOOKUP(AC$4,'2020 Payroll'!$68:$99,(2+$A71),FALSE)</f>
        <v>#N/A</v>
      </c>
      <c r="BE70" s="77" t="e">
        <f>HLOOKUP(AD$4,'2020 Payroll'!$68:$99,(2+$A71),FALSE)</f>
        <v>#N/A</v>
      </c>
      <c r="BF70" s="77" t="e">
        <f>HLOOKUP(AE$4,'2020 Payroll'!$68:$99,(2+$A71),FALSE)</f>
        <v>#N/A</v>
      </c>
    </row>
    <row r="71" spans="1:58" s="77" customFormat="1" x14ac:dyDescent="0.25">
      <c r="A71">
        <f t="shared" si="33"/>
        <v>8</v>
      </c>
      <c r="B71" t="str">
        <f>IF('2020 Payroll'!B78&lt;&gt;0,'2020 Payroll'!B78,"")</f>
        <v/>
      </c>
      <c r="C71" s="91" t="e">
        <f>MIN(Formulas!$A$4,SUMPRODUCT(($H$1:$AE$1&lt;=Input!$A$10)*H71:AE71))</f>
        <v>#N/A</v>
      </c>
      <c r="D71" s="91">
        <f>IF(COUNTIFS(AI71:BF71,"&gt;0",$AI$1:$BF$1,"&lt;="&amp;Input!$A$10)=0,0,ROUND(SUMPRODUCT(($AI$1:$BF$1&lt;=Input!$A$10)*AI71:BF71)/COUNTIFS(AI71:BF71,"&gt;0",$AI$1:$BF$1,"&lt;="&amp;Input!$A$10),1))</f>
        <v>0</v>
      </c>
      <c r="E71" s="77" t="e">
        <f>MIN(Formulas!$A$5,(H71+I71+J71+K71+L71+M71+N71+O71+P71+Q71+R71+S71+T71+U71+V71+W71+X71+Y71+Z71+AA71+AB71+AC71+AD71+AE71))</f>
        <v>#N/A</v>
      </c>
      <c r="F71" s="91">
        <f t="shared" si="34"/>
        <v>0</v>
      </c>
      <c r="H71" s="77" t="e">
        <f>HLOOKUP(H$4,'2020 Payroll'!$69:$99,(2+$A71),FALSE)</f>
        <v>#N/A</v>
      </c>
      <c r="I71" s="77" t="e">
        <f>HLOOKUP(I$4,'2020 Payroll'!$69:$99,(2+$A71),FALSE)</f>
        <v>#N/A</v>
      </c>
      <c r="J71" s="77" t="e">
        <f>HLOOKUP(J$4,'2020 Payroll'!$69:$99,(2+$A71),FALSE)</f>
        <v>#N/A</v>
      </c>
      <c r="K71" s="77" t="e">
        <f>HLOOKUP(K$4,'2020 Payroll'!$69:$99,(2+$A71),FALSE)</f>
        <v>#N/A</v>
      </c>
      <c r="L71" s="77" t="e">
        <f>HLOOKUP(L$4,'2020 Payroll'!$69:$99,(2+$A71),FALSE)</f>
        <v>#N/A</v>
      </c>
      <c r="M71" s="77" t="e">
        <f>HLOOKUP(M$4,'2020 Payroll'!$69:$99,(2+$A71),FALSE)</f>
        <v>#N/A</v>
      </c>
      <c r="N71" s="77" t="e">
        <f>HLOOKUP(N$4,'2020 Payroll'!$69:$99,(2+$A71),FALSE)</f>
        <v>#N/A</v>
      </c>
      <c r="O71" s="77" t="e">
        <f>HLOOKUP(O$4,'2020 Payroll'!$69:$99,(2+$A71),FALSE)</f>
        <v>#N/A</v>
      </c>
      <c r="P71" s="77" t="e">
        <f>HLOOKUP(P$4,'2020 Payroll'!$69:$99,(2+$A71),FALSE)</f>
        <v>#N/A</v>
      </c>
      <c r="Q71" s="77" t="e">
        <f>HLOOKUP(Q$4,'2020 Payroll'!$69:$99,(2+$A71),FALSE)</f>
        <v>#N/A</v>
      </c>
      <c r="R71" s="77" t="e">
        <f>HLOOKUP(R$4,'2020 Payroll'!$69:$99,(2+$A71),FALSE)</f>
        <v>#N/A</v>
      </c>
      <c r="S71" s="77" t="e">
        <f>HLOOKUP(S$4,'2020 Payroll'!$69:$99,(2+$A71),FALSE)</f>
        <v>#N/A</v>
      </c>
      <c r="T71" s="77" t="e">
        <f>HLOOKUP(T$4,'2020 Payroll'!$69:$99,(2+$A71),FALSE)</f>
        <v>#N/A</v>
      </c>
      <c r="U71" s="77" t="e">
        <f>HLOOKUP(U$4,'2020 Payroll'!$69:$99,(2+$A71),FALSE)</f>
        <v>#N/A</v>
      </c>
      <c r="V71" s="77" t="e">
        <f>HLOOKUP(V$4,'2020 Payroll'!$69:$99,(2+$A71),FALSE)</f>
        <v>#N/A</v>
      </c>
      <c r="W71" s="77" t="e">
        <f>HLOOKUP(W$4,'2020 Payroll'!$69:$99,(2+$A71),FALSE)</f>
        <v>#N/A</v>
      </c>
      <c r="X71" s="77" t="e">
        <f>HLOOKUP(X$4,'2020 Payroll'!$69:$99,(2+$A71),FALSE)</f>
        <v>#N/A</v>
      </c>
      <c r="Y71" s="77" t="e">
        <f>HLOOKUP(Y$4,'2020 Payroll'!$69:$99,(2+$A71),FALSE)</f>
        <v>#N/A</v>
      </c>
      <c r="Z71" s="77" t="e">
        <f>HLOOKUP(Z$4,'2020 Payroll'!$69:$99,(2+$A71),FALSE)</f>
        <v>#N/A</v>
      </c>
      <c r="AA71" s="77" t="e">
        <f>HLOOKUP(AA$4,'2020 Payroll'!$69:$99,(2+$A71),FALSE)</f>
        <v>#N/A</v>
      </c>
      <c r="AB71" s="77" t="e">
        <f>HLOOKUP(AB$4,'2020 Payroll'!$69:$99,(2+$A71),FALSE)</f>
        <v>#N/A</v>
      </c>
      <c r="AC71" s="77" t="e">
        <f>HLOOKUP(AC$4,'2020 Payroll'!$69:$99,(2+$A71),FALSE)</f>
        <v>#N/A</v>
      </c>
      <c r="AD71" s="77" t="e">
        <f>HLOOKUP(AD$4,'2020 Payroll'!$69:$99,(2+$A71),FALSE)</f>
        <v>#N/A</v>
      </c>
      <c r="AE71" s="77" t="e">
        <f>HLOOKUP(AE$4,'2020 Payroll'!$69:$99,(2+$A71),FALSE)</f>
        <v>#N/A</v>
      </c>
      <c r="AG71" s="91" t="e">
        <f t="shared" ref="AG71:AG86" si="35">SUM(H71:AF71)</f>
        <v>#N/A</v>
      </c>
      <c r="AI71" s="77" t="e">
        <f>HLOOKUP(H$4,'2020 Payroll'!$68:$99,(2+$A72),FALSE)</f>
        <v>#N/A</v>
      </c>
      <c r="AJ71" s="77" t="e">
        <f>HLOOKUP(I$4,'2020 Payroll'!$68:$99,(2+$A72),FALSE)</f>
        <v>#N/A</v>
      </c>
      <c r="AK71" s="77" t="e">
        <f>HLOOKUP(J$4,'2020 Payroll'!$68:$99,(2+$A72),FALSE)</f>
        <v>#N/A</v>
      </c>
      <c r="AL71" s="77" t="e">
        <f>HLOOKUP(K$4,'2020 Payroll'!$68:$99,(2+$A72),FALSE)</f>
        <v>#N/A</v>
      </c>
      <c r="AM71" s="77" t="e">
        <f>HLOOKUP(L$4,'2020 Payroll'!$68:$99,(2+$A72),FALSE)</f>
        <v>#N/A</v>
      </c>
      <c r="AN71" s="77" t="e">
        <f>HLOOKUP(M$4,'2020 Payroll'!$68:$99,(2+$A72),FALSE)</f>
        <v>#N/A</v>
      </c>
      <c r="AO71" s="77" t="e">
        <f>HLOOKUP(N$4,'2020 Payroll'!$68:$99,(2+$A72),FALSE)</f>
        <v>#N/A</v>
      </c>
      <c r="AP71" s="77" t="e">
        <f>HLOOKUP(O$4,'2020 Payroll'!$68:$99,(2+$A72),FALSE)</f>
        <v>#N/A</v>
      </c>
      <c r="AQ71" s="77" t="e">
        <f>HLOOKUP(P$4,'2020 Payroll'!$68:$99,(2+$A72),FALSE)</f>
        <v>#N/A</v>
      </c>
      <c r="AR71" s="77" t="e">
        <f>HLOOKUP(Q$4,'2020 Payroll'!$68:$99,(2+$A72),FALSE)</f>
        <v>#N/A</v>
      </c>
      <c r="AS71" s="77" t="e">
        <f>HLOOKUP(R$4,'2020 Payroll'!$68:$99,(2+$A72),FALSE)</f>
        <v>#N/A</v>
      </c>
      <c r="AT71" s="77" t="e">
        <f>HLOOKUP(S$4,'2020 Payroll'!$68:$99,(2+$A72),FALSE)</f>
        <v>#N/A</v>
      </c>
      <c r="AU71" s="77" t="e">
        <f>HLOOKUP(T$4,'2020 Payroll'!$68:$99,(2+$A72),FALSE)</f>
        <v>#N/A</v>
      </c>
      <c r="AV71" s="77" t="e">
        <f>HLOOKUP(U$4,'2020 Payroll'!$68:$99,(2+$A72),FALSE)</f>
        <v>#N/A</v>
      </c>
      <c r="AW71" s="77" t="e">
        <f>HLOOKUP(V$4,'2020 Payroll'!$68:$99,(2+$A72),FALSE)</f>
        <v>#N/A</v>
      </c>
      <c r="AX71" s="77" t="e">
        <f>HLOOKUP(W$4,'2020 Payroll'!$68:$99,(2+$A72),FALSE)</f>
        <v>#N/A</v>
      </c>
      <c r="AY71" s="77" t="e">
        <f>HLOOKUP(X$4,'2020 Payroll'!$68:$99,(2+$A72),FALSE)</f>
        <v>#N/A</v>
      </c>
      <c r="AZ71" s="77" t="e">
        <f>HLOOKUP(Y$4,'2020 Payroll'!$68:$99,(2+$A72),FALSE)</f>
        <v>#N/A</v>
      </c>
      <c r="BA71" s="77" t="e">
        <f>HLOOKUP(Z$4,'2020 Payroll'!$68:$99,(2+$A72),FALSE)</f>
        <v>#N/A</v>
      </c>
      <c r="BB71" s="77" t="e">
        <f>HLOOKUP(AA$4,'2020 Payroll'!$68:$99,(2+$A72),FALSE)</f>
        <v>#N/A</v>
      </c>
      <c r="BC71" s="77" t="e">
        <f>HLOOKUP(AB$4,'2020 Payroll'!$68:$99,(2+$A72),FALSE)</f>
        <v>#N/A</v>
      </c>
      <c r="BD71" s="77" t="e">
        <f>HLOOKUP(AC$4,'2020 Payroll'!$68:$99,(2+$A72),FALSE)</f>
        <v>#N/A</v>
      </c>
      <c r="BE71" s="77" t="e">
        <f>HLOOKUP(AD$4,'2020 Payroll'!$68:$99,(2+$A72),FALSE)</f>
        <v>#N/A</v>
      </c>
      <c r="BF71" s="77" t="e">
        <f>HLOOKUP(AE$4,'2020 Payroll'!$68:$99,(2+$A72),FALSE)</f>
        <v>#N/A</v>
      </c>
    </row>
    <row r="72" spans="1:58" s="77" customFormat="1" x14ac:dyDescent="0.25">
      <c r="A72">
        <f t="shared" si="33"/>
        <v>9</v>
      </c>
      <c r="B72" t="str">
        <f>IF('2020 Payroll'!B79&lt;&gt;0,'2020 Payroll'!B79,"")</f>
        <v/>
      </c>
      <c r="C72" s="91" t="e">
        <f>MIN(Formulas!$A$4,SUMPRODUCT(($H$1:$AE$1&lt;=Input!$A$10)*H72:AE72))</f>
        <v>#N/A</v>
      </c>
      <c r="D72" s="91">
        <f>IF(COUNTIFS(AI72:BF72,"&gt;0",$AI$1:$BF$1,"&lt;="&amp;Input!$A$10)=0,0,ROUND(SUMPRODUCT(($AI$1:$BF$1&lt;=Input!$A$10)*AI72:BF72)/COUNTIFS(AI72:BF72,"&gt;0",$AI$1:$BF$1,"&lt;="&amp;Input!$A$10),1))</f>
        <v>0</v>
      </c>
      <c r="E72" s="77" t="e">
        <f>MIN(Formulas!$A$5,(H72+I72+J72+K72+L72+M72+N72+O72+P72+Q72+R72+S72+T72+U72+V72+W72+X72+Y72+Z72+AA72+AB72+AC72+AD72+AE72))</f>
        <v>#N/A</v>
      </c>
      <c r="F72" s="91">
        <f t="shared" si="34"/>
        <v>0</v>
      </c>
      <c r="H72" s="77" t="e">
        <f>HLOOKUP(H$4,'2020 Payroll'!$69:$99,(2+$A72),FALSE)</f>
        <v>#N/A</v>
      </c>
      <c r="I72" s="77" t="e">
        <f>HLOOKUP(I$4,'2020 Payroll'!$69:$99,(2+$A72),FALSE)</f>
        <v>#N/A</v>
      </c>
      <c r="J72" s="77" t="e">
        <f>HLOOKUP(J$4,'2020 Payroll'!$69:$99,(2+$A72),FALSE)</f>
        <v>#N/A</v>
      </c>
      <c r="K72" s="77" t="e">
        <f>HLOOKUP(K$4,'2020 Payroll'!$69:$99,(2+$A72),FALSE)</f>
        <v>#N/A</v>
      </c>
      <c r="L72" s="77" t="e">
        <f>HLOOKUP(L$4,'2020 Payroll'!$69:$99,(2+$A72),FALSE)</f>
        <v>#N/A</v>
      </c>
      <c r="M72" s="77" t="e">
        <f>HLOOKUP(M$4,'2020 Payroll'!$69:$99,(2+$A72),FALSE)</f>
        <v>#N/A</v>
      </c>
      <c r="N72" s="77" t="e">
        <f>HLOOKUP(N$4,'2020 Payroll'!$69:$99,(2+$A72),FALSE)</f>
        <v>#N/A</v>
      </c>
      <c r="O72" s="77" t="e">
        <f>HLOOKUP(O$4,'2020 Payroll'!$69:$99,(2+$A72),FALSE)</f>
        <v>#N/A</v>
      </c>
      <c r="P72" s="77" t="e">
        <f>HLOOKUP(P$4,'2020 Payroll'!$69:$99,(2+$A72),FALSE)</f>
        <v>#N/A</v>
      </c>
      <c r="Q72" s="77" t="e">
        <f>HLOOKUP(Q$4,'2020 Payroll'!$69:$99,(2+$A72),FALSE)</f>
        <v>#N/A</v>
      </c>
      <c r="R72" s="77" t="e">
        <f>HLOOKUP(R$4,'2020 Payroll'!$69:$99,(2+$A72),FALSE)</f>
        <v>#N/A</v>
      </c>
      <c r="S72" s="77" t="e">
        <f>HLOOKUP(S$4,'2020 Payroll'!$69:$99,(2+$A72),FALSE)</f>
        <v>#N/A</v>
      </c>
      <c r="T72" s="77" t="e">
        <f>HLOOKUP(T$4,'2020 Payroll'!$69:$99,(2+$A72),FALSE)</f>
        <v>#N/A</v>
      </c>
      <c r="U72" s="77" t="e">
        <f>HLOOKUP(U$4,'2020 Payroll'!$69:$99,(2+$A72),FALSE)</f>
        <v>#N/A</v>
      </c>
      <c r="V72" s="77" t="e">
        <f>HLOOKUP(V$4,'2020 Payroll'!$69:$99,(2+$A72),FALSE)</f>
        <v>#N/A</v>
      </c>
      <c r="W72" s="77" t="e">
        <f>HLOOKUP(W$4,'2020 Payroll'!$69:$99,(2+$A72),FALSE)</f>
        <v>#N/A</v>
      </c>
      <c r="X72" s="77" t="e">
        <f>HLOOKUP(X$4,'2020 Payroll'!$69:$99,(2+$A72),FALSE)</f>
        <v>#N/A</v>
      </c>
      <c r="Y72" s="77" t="e">
        <f>HLOOKUP(Y$4,'2020 Payroll'!$69:$99,(2+$A72),FALSE)</f>
        <v>#N/A</v>
      </c>
      <c r="Z72" s="77" t="e">
        <f>HLOOKUP(Z$4,'2020 Payroll'!$69:$99,(2+$A72),FALSE)</f>
        <v>#N/A</v>
      </c>
      <c r="AA72" s="77" t="e">
        <f>HLOOKUP(AA$4,'2020 Payroll'!$69:$99,(2+$A72),FALSE)</f>
        <v>#N/A</v>
      </c>
      <c r="AB72" s="77" t="e">
        <f>HLOOKUP(AB$4,'2020 Payroll'!$69:$99,(2+$A72),FALSE)</f>
        <v>#N/A</v>
      </c>
      <c r="AC72" s="77" t="e">
        <f>HLOOKUP(AC$4,'2020 Payroll'!$69:$99,(2+$A72),FALSE)</f>
        <v>#N/A</v>
      </c>
      <c r="AD72" s="77" t="e">
        <f>HLOOKUP(AD$4,'2020 Payroll'!$69:$99,(2+$A72),FALSE)</f>
        <v>#N/A</v>
      </c>
      <c r="AE72" s="77" t="e">
        <f>HLOOKUP(AE$4,'2020 Payroll'!$69:$99,(2+$A72),FALSE)</f>
        <v>#N/A</v>
      </c>
      <c r="AG72" s="91" t="e">
        <f t="shared" si="35"/>
        <v>#N/A</v>
      </c>
      <c r="AI72" s="77" t="e">
        <f>HLOOKUP(H$4,'2020 Payroll'!$68:$99,(2+$A73),FALSE)</f>
        <v>#N/A</v>
      </c>
      <c r="AJ72" s="77" t="e">
        <f>HLOOKUP(I$4,'2020 Payroll'!$68:$99,(2+$A73),FALSE)</f>
        <v>#N/A</v>
      </c>
      <c r="AK72" s="77" t="e">
        <f>HLOOKUP(J$4,'2020 Payroll'!$68:$99,(2+$A73),FALSE)</f>
        <v>#N/A</v>
      </c>
      <c r="AL72" s="77" t="e">
        <f>HLOOKUP(K$4,'2020 Payroll'!$68:$99,(2+$A73),FALSE)</f>
        <v>#N/A</v>
      </c>
      <c r="AM72" s="77" t="e">
        <f>HLOOKUP(L$4,'2020 Payroll'!$68:$99,(2+$A73),FALSE)</f>
        <v>#N/A</v>
      </c>
      <c r="AN72" s="77" t="e">
        <f>HLOOKUP(M$4,'2020 Payroll'!$68:$99,(2+$A73),FALSE)</f>
        <v>#N/A</v>
      </c>
      <c r="AO72" s="77" t="e">
        <f>HLOOKUP(N$4,'2020 Payroll'!$68:$99,(2+$A73),FALSE)</f>
        <v>#N/A</v>
      </c>
      <c r="AP72" s="77" t="e">
        <f>HLOOKUP(O$4,'2020 Payroll'!$68:$99,(2+$A73),FALSE)</f>
        <v>#N/A</v>
      </c>
      <c r="AQ72" s="77" t="e">
        <f>HLOOKUP(P$4,'2020 Payroll'!$68:$99,(2+$A73),FALSE)</f>
        <v>#N/A</v>
      </c>
      <c r="AR72" s="77" t="e">
        <f>HLOOKUP(Q$4,'2020 Payroll'!$68:$99,(2+$A73),FALSE)</f>
        <v>#N/A</v>
      </c>
      <c r="AS72" s="77" t="e">
        <f>HLOOKUP(R$4,'2020 Payroll'!$68:$99,(2+$A73),FALSE)</f>
        <v>#N/A</v>
      </c>
      <c r="AT72" s="77" t="e">
        <f>HLOOKUP(S$4,'2020 Payroll'!$68:$99,(2+$A73),FALSE)</f>
        <v>#N/A</v>
      </c>
      <c r="AU72" s="77" t="e">
        <f>HLOOKUP(T$4,'2020 Payroll'!$68:$99,(2+$A73),FALSE)</f>
        <v>#N/A</v>
      </c>
      <c r="AV72" s="77" t="e">
        <f>HLOOKUP(U$4,'2020 Payroll'!$68:$99,(2+$A73),FALSE)</f>
        <v>#N/A</v>
      </c>
      <c r="AW72" s="77" t="e">
        <f>HLOOKUP(V$4,'2020 Payroll'!$68:$99,(2+$A73),FALSE)</f>
        <v>#N/A</v>
      </c>
      <c r="AX72" s="77" t="e">
        <f>HLOOKUP(W$4,'2020 Payroll'!$68:$99,(2+$A73),FALSE)</f>
        <v>#N/A</v>
      </c>
      <c r="AY72" s="77" t="e">
        <f>HLOOKUP(X$4,'2020 Payroll'!$68:$99,(2+$A73),FALSE)</f>
        <v>#N/A</v>
      </c>
      <c r="AZ72" s="77" t="e">
        <f>HLOOKUP(Y$4,'2020 Payroll'!$68:$99,(2+$A73),FALSE)</f>
        <v>#N/A</v>
      </c>
      <c r="BA72" s="77" t="e">
        <f>HLOOKUP(Z$4,'2020 Payroll'!$68:$99,(2+$A73),FALSE)</f>
        <v>#N/A</v>
      </c>
      <c r="BB72" s="77" t="e">
        <f>HLOOKUP(AA$4,'2020 Payroll'!$68:$99,(2+$A73),FALSE)</f>
        <v>#N/A</v>
      </c>
      <c r="BC72" s="77" t="e">
        <f>HLOOKUP(AB$4,'2020 Payroll'!$68:$99,(2+$A73),FALSE)</f>
        <v>#N/A</v>
      </c>
      <c r="BD72" s="77" t="e">
        <f>HLOOKUP(AC$4,'2020 Payroll'!$68:$99,(2+$A73),FALSE)</f>
        <v>#N/A</v>
      </c>
      <c r="BE72" s="77" t="e">
        <f>HLOOKUP(AD$4,'2020 Payroll'!$68:$99,(2+$A73),FALSE)</f>
        <v>#N/A</v>
      </c>
      <c r="BF72" s="77" t="e">
        <f>HLOOKUP(AE$4,'2020 Payroll'!$68:$99,(2+$A73),FALSE)</f>
        <v>#N/A</v>
      </c>
    </row>
    <row r="73" spans="1:58" s="77" customFormat="1" x14ac:dyDescent="0.25">
      <c r="A73">
        <f t="shared" si="33"/>
        <v>10</v>
      </c>
      <c r="B73" t="str">
        <f>IF('2020 Payroll'!B80&lt;&gt;0,'2020 Payroll'!B80,"")</f>
        <v>2020 Payroll Supplemental Totals</v>
      </c>
      <c r="C73" s="215">
        <f>IF(SUM('2020 Payroll Supplemental'!HI98:HO98)&gt;0,"Need to Create New Spreadsheet",0)</f>
        <v>0</v>
      </c>
      <c r="D73" s="91"/>
      <c r="F73" s="91"/>
      <c r="AG73" s="91">
        <f t="shared" si="35"/>
        <v>0</v>
      </c>
    </row>
    <row r="74" spans="1:58" s="77" customFormat="1" x14ac:dyDescent="0.25">
      <c r="A74">
        <f t="shared" si="33"/>
        <v>11</v>
      </c>
      <c r="B74" t="str">
        <f>IF('2020 Payroll'!B81&lt;&gt;0,'2020 Payroll'!B81,"")</f>
        <v/>
      </c>
      <c r="AG74" s="91"/>
    </row>
    <row r="75" spans="1:58" s="77" customFormat="1" x14ac:dyDescent="0.25">
      <c r="A75"/>
      <c r="B75"/>
      <c r="AG75" s="91"/>
    </row>
    <row r="76" spans="1:58" s="77" customFormat="1" ht="15.75" thickBot="1" x14ac:dyDescent="0.3">
      <c r="A76"/>
      <c r="B76" s="77" t="s">
        <v>112</v>
      </c>
      <c r="C76" s="95" t="e">
        <f>SUBTOTAL(9,C63:C75)</f>
        <v>#N/A</v>
      </c>
      <c r="D76" s="95">
        <f>MIN(SUBTOTAL(9,D63:D75),IF(COUNTIFS(AI76:BF76,"&gt;0")=0,0,ROUND(SUM(AI76:BF76)/COUNTIFS(AI76:BF76,"&gt;0"),1)))</f>
        <v>0</v>
      </c>
      <c r="E76" s="95" t="e">
        <f>SUBTOTAL(9,E63:E75)</f>
        <v>#N/A</v>
      </c>
      <c r="F76" s="95">
        <f>MIN(SUBTOTAL(9,F63:F75),IF(COUNTIFS(AI76:BF76,"&gt;0")=0,0,ROUND(SUM(AI76:BF76)/COUNTIFS(AI76:BF76,"&gt;0"),1)))</f>
        <v>0</v>
      </c>
      <c r="H76" s="95" t="e">
        <f t="shared" ref="H76:AG76" si="36">SUBTOTAL(9,H63:H75)</f>
        <v>#N/A</v>
      </c>
      <c r="I76" s="95" t="e">
        <f t="shared" si="36"/>
        <v>#N/A</v>
      </c>
      <c r="J76" s="95" t="e">
        <f t="shared" si="36"/>
        <v>#N/A</v>
      </c>
      <c r="K76" s="95" t="e">
        <f t="shared" si="36"/>
        <v>#N/A</v>
      </c>
      <c r="L76" s="95" t="e">
        <f t="shared" si="36"/>
        <v>#N/A</v>
      </c>
      <c r="M76" s="95" t="e">
        <f t="shared" si="36"/>
        <v>#N/A</v>
      </c>
      <c r="N76" s="95" t="e">
        <f t="shared" si="36"/>
        <v>#N/A</v>
      </c>
      <c r="O76" s="95" t="e">
        <f t="shared" si="36"/>
        <v>#N/A</v>
      </c>
      <c r="P76" s="95" t="e">
        <f t="shared" si="36"/>
        <v>#N/A</v>
      </c>
      <c r="Q76" s="95" t="e">
        <f t="shared" si="36"/>
        <v>#N/A</v>
      </c>
      <c r="R76" s="95" t="e">
        <f t="shared" si="36"/>
        <v>#N/A</v>
      </c>
      <c r="S76" s="95" t="e">
        <f t="shared" si="36"/>
        <v>#N/A</v>
      </c>
      <c r="T76" s="95" t="e">
        <f t="shared" si="36"/>
        <v>#N/A</v>
      </c>
      <c r="U76" s="95" t="e">
        <f t="shared" si="36"/>
        <v>#N/A</v>
      </c>
      <c r="V76" s="95" t="e">
        <f t="shared" si="36"/>
        <v>#N/A</v>
      </c>
      <c r="W76" s="95" t="e">
        <f t="shared" si="36"/>
        <v>#N/A</v>
      </c>
      <c r="X76" s="95" t="e">
        <f t="shared" si="36"/>
        <v>#N/A</v>
      </c>
      <c r="Y76" s="95" t="e">
        <f t="shared" si="36"/>
        <v>#N/A</v>
      </c>
      <c r="Z76" s="95" t="e">
        <f t="shared" si="36"/>
        <v>#N/A</v>
      </c>
      <c r="AA76" s="95" t="e">
        <f t="shared" si="36"/>
        <v>#N/A</v>
      </c>
      <c r="AB76" s="95" t="e">
        <f t="shared" si="36"/>
        <v>#N/A</v>
      </c>
      <c r="AC76" s="95" t="e">
        <f t="shared" si="36"/>
        <v>#N/A</v>
      </c>
      <c r="AD76" s="95" t="e">
        <f t="shared" si="36"/>
        <v>#N/A</v>
      </c>
      <c r="AE76" s="95" t="e">
        <f t="shared" si="36"/>
        <v>#N/A</v>
      </c>
      <c r="AG76" s="95" t="e">
        <f t="shared" si="36"/>
        <v>#N/A</v>
      </c>
      <c r="AI76" s="95" t="e">
        <f t="shared" ref="AI76:BF76" si="37">SUBTOTAL(9,AI63:AI75)</f>
        <v>#N/A</v>
      </c>
      <c r="AJ76" s="95" t="e">
        <f t="shared" si="37"/>
        <v>#N/A</v>
      </c>
      <c r="AK76" s="95" t="e">
        <f t="shared" si="37"/>
        <v>#N/A</v>
      </c>
      <c r="AL76" s="95" t="e">
        <f t="shared" si="37"/>
        <v>#N/A</v>
      </c>
      <c r="AM76" s="95" t="e">
        <f t="shared" si="37"/>
        <v>#N/A</v>
      </c>
      <c r="AN76" s="95" t="e">
        <f t="shared" si="37"/>
        <v>#N/A</v>
      </c>
      <c r="AO76" s="95" t="e">
        <f t="shared" si="37"/>
        <v>#N/A</v>
      </c>
      <c r="AP76" s="95" t="e">
        <f t="shared" si="37"/>
        <v>#N/A</v>
      </c>
      <c r="AQ76" s="95" t="e">
        <f t="shared" si="37"/>
        <v>#N/A</v>
      </c>
      <c r="AR76" s="95" t="e">
        <f t="shared" si="37"/>
        <v>#N/A</v>
      </c>
      <c r="AS76" s="95" t="e">
        <f t="shared" si="37"/>
        <v>#N/A</v>
      </c>
      <c r="AT76" s="95" t="e">
        <f t="shared" si="37"/>
        <v>#N/A</v>
      </c>
      <c r="AU76" s="95" t="e">
        <f t="shared" si="37"/>
        <v>#N/A</v>
      </c>
      <c r="AV76" s="95" t="e">
        <f t="shared" si="37"/>
        <v>#N/A</v>
      </c>
      <c r="AW76" s="95" t="e">
        <f t="shared" si="37"/>
        <v>#N/A</v>
      </c>
      <c r="AX76" s="95" t="e">
        <f t="shared" si="37"/>
        <v>#N/A</v>
      </c>
      <c r="AY76" s="95" t="e">
        <f t="shared" si="37"/>
        <v>#N/A</v>
      </c>
      <c r="AZ76" s="95" t="e">
        <f t="shared" si="37"/>
        <v>#N/A</v>
      </c>
      <c r="BA76" s="95" t="e">
        <f t="shared" si="37"/>
        <v>#N/A</v>
      </c>
      <c r="BB76" s="95" t="e">
        <f t="shared" si="37"/>
        <v>#N/A</v>
      </c>
      <c r="BC76" s="95" t="e">
        <f t="shared" si="37"/>
        <v>#N/A</v>
      </c>
      <c r="BD76" s="95" t="e">
        <f t="shared" si="37"/>
        <v>#N/A</v>
      </c>
      <c r="BE76" s="95" t="e">
        <f t="shared" si="37"/>
        <v>#N/A</v>
      </c>
      <c r="BF76" s="95" t="e">
        <f t="shared" si="37"/>
        <v>#N/A</v>
      </c>
    </row>
    <row r="77" spans="1:58" s="77" customFormat="1" ht="15.75" thickTop="1" x14ac:dyDescent="0.25">
      <c r="A77"/>
      <c r="C77" s="106"/>
      <c r="D77" s="106"/>
      <c r="E77" s="106"/>
      <c r="F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G77" s="91"/>
      <c r="AI77" s="106"/>
      <c r="AJ77" s="106"/>
      <c r="AK77" s="106"/>
      <c r="AL77" s="106"/>
      <c r="AM77" s="106"/>
      <c r="AN77" s="106"/>
      <c r="AO77" s="106"/>
      <c r="AP77" s="106"/>
      <c r="AQ77" s="106"/>
      <c r="AR77" s="106"/>
      <c r="AS77" s="106"/>
      <c r="AT77" s="106"/>
      <c r="AU77" s="106"/>
      <c r="AV77" s="106"/>
      <c r="AW77" s="106"/>
      <c r="AX77" s="106"/>
      <c r="AY77" s="106"/>
      <c r="AZ77" s="106"/>
      <c r="BA77" s="106"/>
      <c r="BB77" s="106"/>
      <c r="BC77" s="106"/>
      <c r="BD77" s="106"/>
      <c r="BE77" s="106"/>
      <c r="BF77" s="106"/>
    </row>
    <row r="78" spans="1:58" s="77" customFormat="1" ht="15.75" x14ac:dyDescent="0.25">
      <c r="A78" s="40" t="s">
        <v>160</v>
      </c>
      <c r="C78" s="106"/>
      <c r="D78" s="106"/>
      <c r="E78" s="106"/>
      <c r="F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G78" s="91"/>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row>
    <row r="79" spans="1:58" s="77" customFormat="1" x14ac:dyDescent="0.25">
      <c r="A79" s="125" t="s">
        <v>14</v>
      </c>
      <c r="C79" s="106"/>
      <c r="D79" s="106"/>
      <c r="E79" s="106"/>
      <c r="F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G79" s="91"/>
      <c r="AI79" s="106"/>
      <c r="AJ79" s="106"/>
      <c r="AK79" s="106"/>
      <c r="AL79" s="106"/>
      <c r="AM79" s="106"/>
      <c r="AN79" s="106"/>
      <c r="AO79" s="106"/>
      <c r="AP79" s="106"/>
      <c r="AQ79" s="106"/>
      <c r="AR79" s="106"/>
      <c r="AS79" s="106"/>
      <c r="AT79" s="106"/>
      <c r="AU79" s="106"/>
      <c r="AV79" s="106"/>
      <c r="AW79" s="106"/>
      <c r="AX79" s="106"/>
      <c r="AY79" s="106"/>
      <c r="AZ79" s="106"/>
      <c r="BA79" s="106"/>
      <c r="BB79" s="106"/>
      <c r="BC79" s="106"/>
      <c r="BD79" s="106"/>
      <c r="BE79" s="106"/>
      <c r="BF79" s="106"/>
    </row>
    <row r="80" spans="1:58" s="77" customFormat="1" x14ac:dyDescent="0.25">
      <c r="A80" s="125"/>
      <c r="C80" s="106"/>
      <c r="D80" s="106"/>
      <c r="E80" s="106"/>
      <c r="F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G80" s="91"/>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row>
    <row r="81" spans="1:58" s="77" customFormat="1" x14ac:dyDescent="0.25">
      <c r="A81">
        <f t="shared" ref="A81:A85" si="38">A80+1</f>
        <v>1</v>
      </c>
      <c r="B81" t="e">
        <f>IF(('2020 Payroll'!HQ90/12*2.5)&lt;MIN(Formulas!$A$6,SUMPRODUCT(($H$1:$AE$1&lt;=Input!$A$10)*H81:AE81))*Input!$A$10/24,IF('2020 Payroll'!B90&lt;&gt;0,'2020 Payroll'!B90&amp;" ***",""),IF('2020 Payroll'!B90&lt;&gt;0,'2020 Payroll'!B90,""))</f>
        <v>#N/A</v>
      </c>
      <c r="C81" s="91" t="e">
        <f>MIN(Formulas!$A$6*Input!$A$10/24,SUMPRODUCT(($H$1:$AE$1&lt;=Input!$A$10)*H81:AE81)*Input!$A$10/24,'2020 Payroll'!HQ90/12*2.5)</f>
        <v>#N/A</v>
      </c>
      <c r="D81" s="91">
        <f>IF(COUNTIFS(AI81:BF81,"&gt;0",$AI$1:$BF$1,"&lt;="&amp;Input!$A$10)=0,0,ROUND(SUMPRODUCT(($AI$1:$BF$1&lt;=Input!$A$10)*AI81:BF81)/COUNTIFS(AI81:BF81,"&gt;0",$AI$1:$BF$1,"&lt;="&amp;Input!$A$10),1))</f>
        <v>0</v>
      </c>
      <c r="E81" s="77" t="e">
        <f>MIN(Formulas!$A$6,SUMPRODUCT(($H$1:$AE$1&lt;=24)*H81:AE81),'2020 Payroll'!HQ90/12*2.5)</f>
        <v>#N/A</v>
      </c>
      <c r="F81" s="91">
        <f t="shared" ref="F81:F84" si="39">IF(COUNTIFS(AI81:BF81,"&gt;0")=0,0,ROUND(SUM(AI81:BF81)/COUNTIFS(AI81:BF81,"&gt;0"),1))</f>
        <v>0</v>
      </c>
      <c r="H81" s="77" t="e">
        <f>HLOOKUP(H$4,'2020 Payroll'!$88:$96,(2+$A81),FALSE)</f>
        <v>#N/A</v>
      </c>
      <c r="I81" s="77" t="e">
        <f>HLOOKUP(I$4,'2020 Payroll'!$88:$96,(2+$A81),FALSE)</f>
        <v>#N/A</v>
      </c>
      <c r="J81" s="77" t="e">
        <f>HLOOKUP(J$4,'2020 Payroll'!$88:$96,(2+$A81),FALSE)</f>
        <v>#N/A</v>
      </c>
      <c r="K81" s="77" t="e">
        <f>HLOOKUP(K$4,'2020 Payroll'!$88:$96,(2+$A81),FALSE)</f>
        <v>#N/A</v>
      </c>
      <c r="L81" s="77" t="e">
        <f>HLOOKUP(L$4,'2020 Payroll'!$88:$96,(2+$A81),FALSE)</f>
        <v>#N/A</v>
      </c>
      <c r="M81" s="77" t="e">
        <f>HLOOKUP(M$4,'2020 Payroll'!$88:$96,(2+$A81),FALSE)</f>
        <v>#N/A</v>
      </c>
      <c r="N81" s="77" t="e">
        <f>HLOOKUP(N$4,'2020 Payroll'!$88:$96,(2+$A81),FALSE)</f>
        <v>#N/A</v>
      </c>
      <c r="O81" s="77" t="e">
        <f>HLOOKUP(O$4,'2020 Payroll'!$88:$96,(2+$A81),FALSE)</f>
        <v>#N/A</v>
      </c>
      <c r="P81" s="77" t="e">
        <f>HLOOKUP(P$4,'2020 Payroll'!$88:$96,(2+$A81),FALSE)</f>
        <v>#N/A</v>
      </c>
      <c r="Q81" s="77" t="e">
        <f>HLOOKUP(Q$4,'2020 Payroll'!$88:$96,(2+$A81),FALSE)</f>
        <v>#N/A</v>
      </c>
      <c r="R81" s="77" t="e">
        <f>HLOOKUP(R$4,'2020 Payroll'!$88:$96,(2+$A81),FALSE)</f>
        <v>#N/A</v>
      </c>
      <c r="S81" s="77" t="e">
        <f>HLOOKUP(S$4,'2020 Payroll'!$88:$96,(2+$A81),FALSE)</f>
        <v>#N/A</v>
      </c>
      <c r="T81" s="77" t="e">
        <f>HLOOKUP(T$4,'2020 Payroll'!$88:$96,(2+$A81),FALSE)</f>
        <v>#N/A</v>
      </c>
      <c r="U81" s="77" t="e">
        <f>HLOOKUP(U$4,'2020 Payroll'!$88:$96,(2+$A81),FALSE)</f>
        <v>#N/A</v>
      </c>
      <c r="V81" s="77" t="e">
        <f>HLOOKUP(V$4,'2020 Payroll'!$88:$96,(2+$A81),FALSE)</f>
        <v>#N/A</v>
      </c>
      <c r="W81" s="77" t="e">
        <f>HLOOKUP(W$4,'2020 Payroll'!$88:$96,(2+$A81),FALSE)</f>
        <v>#N/A</v>
      </c>
      <c r="X81" s="77" t="e">
        <f>HLOOKUP(X$4,'2020 Payroll'!$88:$96,(2+$A81),FALSE)</f>
        <v>#N/A</v>
      </c>
      <c r="Y81" s="77" t="e">
        <f>HLOOKUP(Y$4,'2020 Payroll'!$88:$96,(2+$A81),FALSE)</f>
        <v>#N/A</v>
      </c>
      <c r="Z81" s="77" t="e">
        <f>HLOOKUP(Z$4,'2020 Payroll'!$88:$96,(2+$A81),FALSE)</f>
        <v>#N/A</v>
      </c>
      <c r="AA81" s="77" t="e">
        <f>HLOOKUP(AA$4,'2020 Payroll'!$88:$96,(2+$A81),FALSE)</f>
        <v>#N/A</v>
      </c>
      <c r="AB81" s="77" t="e">
        <f>HLOOKUP(AB$4,'2020 Payroll'!$88:$96,(2+$A81),FALSE)</f>
        <v>#N/A</v>
      </c>
      <c r="AC81" s="77" t="e">
        <f>HLOOKUP(AC$4,'2020 Payroll'!$88:$96,(2+$A81),FALSE)</f>
        <v>#N/A</v>
      </c>
      <c r="AD81" s="77" t="e">
        <f>HLOOKUP(AD$4,'2020 Payroll'!$88:$96,(2+$A81),FALSE)</f>
        <v>#N/A</v>
      </c>
      <c r="AE81" s="77" t="e">
        <f>HLOOKUP(AE$4,'2020 Payroll'!$88:$96,(3+$A81),FALSE)</f>
        <v>#N/A</v>
      </c>
      <c r="AG81" s="91" t="e">
        <f t="shared" si="35"/>
        <v>#N/A</v>
      </c>
      <c r="AI81" s="77" t="e">
        <f>HLOOKUP(H$4,'2020 Payroll'!$87:$96,(2+$A82),FALSE)</f>
        <v>#N/A</v>
      </c>
      <c r="AJ81" s="77" t="e">
        <f>HLOOKUP(I$4,'2020 Payroll'!$87:$96,(2+$A82),FALSE)</f>
        <v>#N/A</v>
      </c>
      <c r="AK81" s="77" t="e">
        <f>HLOOKUP(J$4,'2020 Payroll'!$87:$96,(2+$A82),FALSE)</f>
        <v>#N/A</v>
      </c>
      <c r="AL81" s="77" t="e">
        <f>HLOOKUP(K$4,'2020 Payroll'!$87:$96,(2+$A82),FALSE)</f>
        <v>#N/A</v>
      </c>
      <c r="AM81" s="77" t="e">
        <f>HLOOKUP(L$4,'2020 Payroll'!$87:$96,(2+$A82),FALSE)</f>
        <v>#N/A</v>
      </c>
      <c r="AN81" s="77" t="e">
        <f>HLOOKUP(M$4,'2020 Payroll'!$87:$96,(2+$A82),FALSE)</f>
        <v>#N/A</v>
      </c>
      <c r="AO81" s="77" t="e">
        <f>HLOOKUP(N$4,'2020 Payroll'!$87:$96,(2+$A82),FALSE)</f>
        <v>#N/A</v>
      </c>
      <c r="AP81" s="77" t="e">
        <f>HLOOKUP(O$4,'2020 Payroll'!$87:$96,(2+$A82),FALSE)</f>
        <v>#N/A</v>
      </c>
      <c r="AQ81" s="77" t="e">
        <f>HLOOKUP(P$4,'2020 Payroll'!$87:$96,(2+$A82),FALSE)</f>
        <v>#N/A</v>
      </c>
      <c r="AR81" s="77" t="e">
        <f>HLOOKUP(Q$4,'2020 Payroll'!$87:$96,(2+$A82),FALSE)</f>
        <v>#N/A</v>
      </c>
      <c r="AS81" s="77" t="e">
        <f>HLOOKUP(R$4,'2020 Payroll'!$87:$96,(2+$A82),FALSE)</f>
        <v>#N/A</v>
      </c>
      <c r="AT81" s="77" t="e">
        <f>HLOOKUP(S$4,'2020 Payroll'!$87:$96,(2+$A82),FALSE)</f>
        <v>#N/A</v>
      </c>
      <c r="AU81" s="77" t="e">
        <f>HLOOKUP(T$4,'2020 Payroll'!$87:$96,(2+$A82),FALSE)</f>
        <v>#N/A</v>
      </c>
      <c r="AV81" s="77" t="e">
        <f>HLOOKUP(U$4,'2020 Payroll'!$87:$96,(2+$A82),FALSE)</f>
        <v>#N/A</v>
      </c>
      <c r="AW81" s="77" t="e">
        <f>HLOOKUP(V$4,'2020 Payroll'!$87:$96,(2+$A82),FALSE)</f>
        <v>#N/A</v>
      </c>
      <c r="AX81" s="77" t="e">
        <f>HLOOKUP(W$4,'2020 Payroll'!$87:$96,(2+$A82),FALSE)</f>
        <v>#N/A</v>
      </c>
      <c r="AY81" s="77" t="e">
        <f>HLOOKUP(X$4,'2020 Payroll'!$87:$96,(2+$A82),FALSE)</f>
        <v>#N/A</v>
      </c>
      <c r="AZ81" s="77" t="e">
        <f>HLOOKUP(Y$4,'2020 Payroll'!$87:$96,(2+$A82),FALSE)</f>
        <v>#N/A</v>
      </c>
      <c r="BA81" s="77" t="e">
        <f>HLOOKUP(Z$4,'2020 Payroll'!$87:$96,(2+$A82),FALSE)</f>
        <v>#N/A</v>
      </c>
      <c r="BB81" s="77" t="e">
        <f>HLOOKUP(AA$4,'2020 Payroll'!$87:$96,(2+$A82),FALSE)</f>
        <v>#N/A</v>
      </c>
      <c r="BC81" s="77" t="e">
        <f>HLOOKUP(AB$4,'2020 Payroll'!$87:$96,(2+$A82),FALSE)</f>
        <v>#N/A</v>
      </c>
      <c r="BD81" s="77" t="e">
        <f>HLOOKUP(AC$4,'2020 Payroll'!$87:$96,(2+$A82),FALSE)</f>
        <v>#N/A</v>
      </c>
      <c r="BE81" s="77" t="e">
        <f>HLOOKUP(AD$4,'2020 Payroll'!$87:$96,(2+$A82),FALSE)</f>
        <v>#N/A</v>
      </c>
      <c r="BF81" s="77" t="e">
        <f>HLOOKUP(AE$4,'2020 Payroll'!$87:$96,(2+$A82),FALSE)</f>
        <v>#N/A</v>
      </c>
    </row>
    <row r="82" spans="1:58" s="77" customFormat="1" x14ac:dyDescent="0.25">
      <c r="A82">
        <f t="shared" si="38"/>
        <v>2</v>
      </c>
      <c r="B82" t="e">
        <f>IF(('2020 Payroll'!HQ91/12*2.5)&lt;MIN(Formulas!$A$6,SUMPRODUCT(($H$1:$AE$1&lt;=Input!$A$10)*H82:AE82))*Input!$A$10/24,IF('2020 Payroll'!B91&lt;&gt;0,'2020 Payroll'!B91&amp;" ***",""),IF('2020 Payroll'!B91&lt;&gt;0,'2020 Payroll'!B91,""))</f>
        <v>#N/A</v>
      </c>
      <c r="C82" s="91" t="e">
        <f>MIN(Formulas!$A$6*Input!$A$10/24,SUMPRODUCT(($H$1:$AE$1&lt;=Input!$A$10)*H82:AE82)*Input!$A$10/24,'2020 Payroll'!HQ91/12*2.5)</f>
        <v>#N/A</v>
      </c>
      <c r="D82" s="91">
        <f>IF(COUNTIFS(AI82:BF82,"&gt;0",$AI$1:$BF$1,"&lt;="&amp;Input!$A$10)=0,0,ROUND(SUMPRODUCT(($AI$1:$BF$1&lt;=Input!$A$10)*AI82:BF82)/COUNTIFS(AI82:BF82,"&gt;0",$AI$1:$BF$1,"&lt;="&amp;Input!$A$10),1))</f>
        <v>0</v>
      </c>
      <c r="E82" s="77" t="e">
        <f>MIN(Formulas!$A$6,SUMPRODUCT(($H$1:$AE$1&lt;=24)*H82:AE82),'2020 Payroll'!HQ91/12*2.5)</f>
        <v>#N/A</v>
      </c>
      <c r="F82" s="91">
        <f t="shared" si="39"/>
        <v>0</v>
      </c>
      <c r="H82" s="77" t="e">
        <f>HLOOKUP(H$4,'2020 Payroll'!$88:$96,(2+$A82),FALSE)</f>
        <v>#N/A</v>
      </c>
      <c r="I82" s="77" t="e">
        <f>HLOOKUP(I$4,'2020 Payroll'!$88:$96,(2+$A82),FALSE)</f>
        <v>#N/A</v>
      </c>
      <c r="J82" s="77" t="e">
        <f>HLOOKUP(J$4,'2020 Payroll'!$88:$96,(2+$A82),FALSE)</f>
        <v>#N/A</v>
      </c>
      <c r="K82" s="77" t="e">
        <f>HLOOKUP(K$4,'2020 Payroll'!$88:$96,(2+$A82),FALSE)</f>
        <v>#N/A</v>
      </c>
      <c r="L82" s="77" t="e">
        <f>HLOOKUP(L$4,'2020 Payroll'!$88:$96,(2+$A82),FALSE)</f>
        <v>#N/A</v>
      </c>
      <c r="M82" s="77" t="e">
        <f>HLOOKUP(M$4,'2020 Payroll'!$88:$96,(2+$A82),FALSE)</f>
        <v>#N/A</v>
      </c>
      <c r="N82" s="77" t="e">
        <f>HLOOKUP(N$4,'2020 Payroll'!$88:$96,(2+$A82),FALSE)</f>
        <v>#N/A</v>
      </c>
      <c r="O82" s="77" t="e">
        <f>HLOOKUP(O$4,'2020 Payroll'!$88:$96,(2+$A82),FALSE)</f>
        <v>#N/A</v>
      </c>
      <c r="P82" s="77" t="e">
        <f>HLOOKUP(P$4,'2020 Payroll'!$88:$96,(2+$A82),FALSE)</f>
        <v>#N/A</v>
      </c>
      <c r="Q82" s="77" t="e">
        <f>HLOOKUP(Q$4,'2020 Payroll'!$88:$96,(2+$A82),FALSE)</f>
        <v>#N/A</v>
      </c>
      <c r="R82" s="77" t="e">
        <f>HLOOKUP(R$4,'2020 Payroll'!$88:$96,(2+$A82),FALSE)</f>
        <v>#N/A</v>
      </c>
      <c r="S82" s="77" t="e">
        <f>HLOOKUP(S$4,'2020 Payroll'!$88:$96,(2+$A82),FALSE)</f>
        <v>#N/A</v>
      </c>
      <c r="T82" s="77" t="e">
        <f>HLOOKUP(T$4,'2020 Payroll'!$88:$96,(2+$A82),FALSE)</f>
        <v>#N/A</v>
      </c>
      <c r="U82" s="77" t="e">
        <f>HLOOKUP(U$4,'2020 Payroll'!$88:$96,(2+$A82),FALSE)</f>
        <v>#N/A</v>
      </c>
      <c r="V82" s="77" t="e">
        <f>HLOOKUP(V$4,'2020 Payroll'!$88:$96,(2+$A82),FALSE)</f>
        <v>#N/A</v>
      </c>
      <c r="W82" s="77" t="e">
        <f>HLOOKUP(W$4,'2020 Payroll'!$88:$96,(2+$A82),FALSE)</f>
        <v>#N/A</v>
      </c>
      <c r="X82" s="77" t="e">
        <f>HLOOKUP(X$4,'2020 Payroll'!$88:$96,(2+$A82),FALSE)</f>
        <v>#N/A</v>
      </c>
      <c r="Y82" s="77" t="e">
        <f>HLOOKUP(Y$4,'2020 Payroll'!$88:$96,(2+$A82),FALSE)</f>
        <v>#N/A</v>
      </c>
      <c r="Z82" s="77" t="e">
        <f>HLOOKUP(Z$4,'2020 Payroll'!$88:$96,(2+$A82),FALSE)</f>
        <v>#N/A</v>
      </c>
      <c r="AA82" s="77" t="e">
        <f>HLOOKUP(AA$4,'2020 Payroll'!$88:$96,(2+$A82),FALSE)</f>
        <v>#N/A</v>
      </c>
      <c r="AB82" s="77" t="e">
        <f>HLOOKUP(AB$4,'2020 Payroll'!$88:$96,(2+$A82),FALSE)</f>
        <v>#N/A</v>
      </c>
      <c r="AC82" s="77" t="e">
        <f>HLOOKUP(AC$4,'2020 Payroll'!$88:$96,(2+$A82),FALSE)</f>
        <v>#N/A</v>
      </c>
      <c r="AD82" s="77" t="e">
        <f>HLOOKUP(AD$4,'2020 Payroll'!$88:$96,(2+$A82),FALSE)</f>
        <v>#N/A</v>
      </c>
      <c r="AE82" s="77" t="e">
        <f>HLOOKUP(AE$4,'2020 Payroll'!$88:$96,(3+$A82),FALSE)</f>
        <v>#N/A</v>
      </c>
      <c r="AG82" s="91" t="e">
        <f t="shared" si="35"/>
        <v>#N/A</v>
      </c>
      <c r="AI82" s="77" t="e">
        <f>HLOOKUP(H$4,'2020 Payroll'!$87:$96,(2+$A83),FALSE)</f>
        <v>#N/A</v>
      </c>
      <c r="AJ82" s="77" t="e">
        <f>HLOOKUP(I$4,'2020 Payroll'!$87:$96,(2+$A83),FALSE)</f>
        <v>#N/A</v>
      </c>
      <c r="AK82" s="77" t="e">
        <f>HLOOKUP(J$4,'2020 Payroll'!$87:$96,(2+$A83),FALSE)</f>
        <v>#N/A</v>
      </c>
      <c r="AL82" s="77" t="e">
        <f>HLOOKUP(K$4,'2020 Payroll'!$87:$96,(2+$A83),FALSE)</f>
        <v>#N/A</v>
      </c>
      <c r="AM82" s="77" t="e">
        <f>HLOOKUP(L$4,'2020 Payroll'!$87:$96,(2+$A83),FALSE)</f>
        <v>#N/A</v>
      </c>
      <c r="AN82" s="77" t="e">
        <f>HLOOKUP(M$4,'2020 Payroll'!$87:$96,(2+$A83),FALSE)</f>
        <v>#N/A</v>
      </c>
      <c r="AO82" s="77" t="e">
        <f>HLOOKUP(N$4,'2020 Payroll'!$87:$96,(2+$A83),FALSE)</f>
        <v>#N/A</v>
      </c>
      <c r="AP82" s="77" t="e">
        <f>HLOOKUP(O$4,'2020 Payroll'!$87:$96,(2+$A83),FALSE)</f>
        <v>#N/A</v>
      </c>
      <c r="AQ82" s="77" t="e">
        <f>HLOOKUP(P$4,'2020 Payroll'!$87:$96,(2+$A83),FALSE)</f>
        <v>#N/A</v>
      </c>
      <c r="AR82" s="77" t="e">
        <f>HLOOKUP(Q$4,'2020 Payroll'!$87:$96,(2+$A83),FALSE)</f>
        <v>#N/A</v>
      </c>
      <c r="AS82" s="77" t="e">
        <f>HLOOKUP(R$4,'2020 Payroll'!$87:$96,(2+$A83),FALSE)</f>
        <v>#N/A</v>
      </c>
      <c r="AT82" s="77" t="e">
        <f>HLOOKUP(S$4,'2020 Payroll'!$87:$96,(2+$A83),FALSE)</f>
        <v>#N/A</v>
      </c>
      <c r="AU82" s="77" t="e">
        <f>HLOOKUP(T$4,'2020 Payroll'!$87:$96,(2+$A83),FALSE)</f>
        <v>#N/A</v>
      </c>
      <c r="AV82" s="77" t="e">
        <f>HLOOKUP(U$4,'2020 Payroll'!$87:$96,(2+$A83),FALSE)</f>
        <v>#N/A</v>
      </c>
      <c r="AW82" s="77" t="e">
        <f>HLOOKUP(V$4,'2020 Payroll'!$87:$96,(2+$A83),FALSE)</f>
        <v>#N/A</v>
      </c>
      <c r="AX82" s="77" t="e">
        <f>HLOOKUP(W$4,'2020 Payroll'!$87:$96,(2+$A83),FALSE)</f>
        <v>#N/A</v>
      </c>
      <c r="AY82" s="77" t="e">
        <f>HLOOKUP(X$4,'2020 Payroll'!$87:$96,(2+$A83),FALSE)</f>
        <v>#N/A</v>
      </c>
      <c r="AZ82" s="77" t="e">
        <f>HLOOKUP(Y$4,'2020 Payroll'!$87:$96,(2+$A83),FALSE)</f>
        <v>#N/A</v>
      </c>
      <c r="BA82" s="77" t="e">
        <f>HLOOKUP(Z$4,'2020 Payroll'!$87:$96,(2+$A83),FALSE)</f>
        <v>#N/A</v>
      </c>
      <c r="BB82" s="77" t="e">
        <f>HLOOKUP(AA$4,'2020 Payroll'!$87:$96,(2+$A83),FALSE)</f>
        <v>#N/A</v>
      </c>
      <c r="BC82" s="77" t="e">
        <f>HLOOKUP(AB$4,'2020 Payroll'!$87:$96,(2+$A83),FALSE)</f>
        <v>#N/A</v>
      </c>
      <c r="BD82" s="77" t="e">
        <f>HLOOKUP(AC$4,'2020 Payroll'!$87:$96,(2+$A83),FALSE)</f>
        <v>#N/A</v>
      </c>
      <c r="BE82" s="77" t="e">
        <f>HLOOKUP(AD$4,'2020 Payroll'!$87:$96,(2+$A83),FALSE)</f>
        <v>#N/A</v>
      </c>
      <c r="BF82" s="77" t="e">
        <f>HLOOKUP(AE$4,'2020 Payroll'!$87:$96,(2+$A83),FALSE)</f>
        <v>#N/A</v>
      </c>
    </row>
    <row r="83" spans="1:58" s="77" customFormat="1" x14ac:dyDescent="0.25">
      <c r="A83">
        <f t="shared" si="38"/>
        <v>3</v>
      </c>
      <c r="B83" t="e">
        <f>IF(('2020 Payroll'!HQ92/12*2.5)&lt;MIN(Formulas!$A$6,SUMPRODUCT(($H$1:$AE$1&lt;=Input!$A$10)*H83:AE83))*Input!$A$10/24,IF('2020 Payroll'!B92&lt;&gt;0,'2020 Payroll'!B92&amp;" ***",""),IF('2020 Payroll'!B92&lt;&gt;0,'2020 Payroll'!B92,""))</f>
        <v>#N/A</v>
      </c>
      <c r="C83" s="91" t="e">
        <f>MIN(Formulas!$A$6*Input!$A$10/24,SUMPRODUCT(($H$1:$AE$1&lt;=Input!$A$10)*H83:AE83)*Input!$A$10/24,'2020 Payroll'!HQ92/12*2.5)</f>
        <v>#N/A</v>
      </c>
      <c r="D83" s="91">
        <f>IF(COUNTIFS(AI83:BF83,"&gt;0",$AI$1:$BF$1,"&lt;="&amp;Input!$A$10)=0,0,ROUND(SUMPRODUCT(($AI$1:$BF$1&lt;=Input!$A$10)*AI83:BF83)/COUNTIFS(AI83:BF83,"&gt;0",$AI$1:$BF$1,"&lt;="&amp;Input!$A$10),1))</f>
        <v>0</v>
      </c>
      <c r="E83" s="77" t="e">
        <f>MIN(Formulas!$A$6,SUMPRODUCT(($H$1:$AE$1&lt;=24)*H83:AE83),'2020 Payroll'!HQ92/12*2.5)</f>
        <v>#N/A</v>
      </c>
      <c r="F83" s="91">
        <f t="shared" si="39"/>
        <v>0</v>
      </c>
      <c r="H83" s="77" t="e">
        <f>HLOOKUP(H$4,'2020 Payroll'!$88:$96,(2+$A83),FALSE)</f>
        <v>#N/A</v>
      </c>
      <c r="I83" s="77" t="e">
        <f>HLOOKUP(I$4,'2020 Payroll'!$88:$96,(2+$A83),FALSE)</f>
        <v>#N/A</v>
      </c>
      <c r="J83" s="77" t="e">
        <f>HLOOKUP(J$4,'2020 Payroll'!$88:$96,(2+$A83),FALSE)</f>
        <v>#N/A</v>
      </c>
      <c r="K83" s="77" t="e">
        <f>HLOOKUP(K$4,'2020 Payroll'!$88:$96,(2+$A83),FALSE)</f>
        <v>#N/A</v>
      </c>
      <c r="L83" s="77" t="e">
        <f>HLOOKUP(L$4,'2020 Payroll'!$88:$96,(2+$A83),FALSE)</f>
        <v>#N/A</v>
      </c>
      <c r="M83" s="77" t="e">
        <f>HLOOKUP(M$4,'2020 Payroll'!$88:$96,(2+$A83),FALSE)</f>
        <v>#N/A</v>
      </c>
      <c r="N83" s="77" t="e">
        <f>HLOOKUP(N$4,'2020 Payroll'!$88:$96,(2+$A83),FALSE)</f>
        <v>#N/A</v>
      </c>
      <c r="O83" s="77" t="e">
        <f>HLOOKUP(O$4,'2020 Payroll'!$88:$96,(2+$A83),FALSE)</f>
        <v>#N/A</v>
      </c>
      <c r="P83" s="77" t="e">
        <f>HLOOKUP(P$4,'2020 Payroll'!$88:$96,(2+$A83),FALSE)</f>
        <v>#N/A</v>
      </c>
      <c r="Q83" s="77" t="e">
        <f>HLOOKUP(Q$4,'2020 Payroll'!$88:$96,(2+$A83),FALSE)</f>
        <v>#N/A</v>
      </c>
      <c r="R83" s="77" t="e">
        <f>HLOOKUP(R$4,'2020 Payroll'!$88:$96,(2+$A83),FALSE)</f>
        <v>#N/A</v>
      </c>
      <c r="S83" s="77" t="e">
        <f>HLOOKUP(S$4,'2020 Payroll'!$88:$96,(2+$A83),FALSE)</f>
        <v>#N/A</v>
      </c>
      <c r="T83" s="77" t="e">
        <f>HLOOKUP(T$4,'2020 Payroll'!$88:$96,(2+$A83),FALSE)</f>
        <v>#N/A</v>
      </c>
      <c r="U83" s="77" t="e">
        <f>HLOOKUP(U$4,'2020 Payroll'!$88:$96,(2+$A83),FALSE)</f>
        <v>#N/A</v>
      </c>
      <c r="V83" s="77" t="e">
        <f>HLOOKUP(V$4,'2020 Payroll'!$88:$96,(2+$A83),FALSE)</f>
        <v>#N/A</v>
      </c>
      <c r="W83" s="77" t="e">
        <f>HLOOKUP(W$4,'2020 Payroll'!$88:$96,(2+$A83),FALSE)</f>
        <v>#N/A</v>
      </c>
      <c r="X83" s="77" t="e">
        <f>HLOOKUP(X$4,'2020 Payroll'!$88:$96,(2+$A83),FALSE)</f>
        <v>#N/A</v>
      </c>
      <c r="Y83" s="77" t="e">
        <f>HLOOKUP(Y$4,'2020 Payroll'!$88:$96,(2+$A83),FALSE)</f>
        <v>#N/A</v>
      </c>
      <c r="Z83" s="77" t="e">
        <f>HLOOKUP(Z$4,'2020 Payroll'!$88:$96,(2+$A83),FALSE)</f>
        <v>#N/A</v>
      </c>
      <c r="AA83" s="77" t="e">
        <f>HLOOKUP(AA$4,'2020 Payroll'!$88:$96,(2+$A83),FALSE)</f>
        <v>#N/A</v>
      </c>
      <c r="AB83" s="77" t="e">
        <f>HLOOKUP(AB$4,'2020 Payroll'!$88:$96,(2+$A83),FALSE)</f>
        <v>#N/A</v>
      </c>
      <c r="AC83" s="77" t="e">
        <f>HLOOKUP(AC$4,'2020 Payroll'!$88:$96,(2+$A83),FALSE)</f>
        <v>#N/A</v>
      </c>
      <c r="AD83" s="77" t="e">
        <f>HLOOKUP(AD$4,'2020 Payroll'!$88:$96,(2+$A83),FALSE)</f>
        <v>#N/A</v>
      </c>
      <c r="AE83" s="77" t="e">
        <f>HLOOKUP(AE$4,'2020 Payroll'!$88:$96,(3+$A83),FALSE)</f>
        <v>#N/A</v>
      </c>
      <c r="AG83" s="91" t="e">
        <f t="shared" si="35"/>
        <v>#N/A</v>
      </c>
      <c r="AI83" s="77" t="e">
        <f>HLOOKUP(H$4,'2020 Payroll'!$87:$96,(2+$A84),FALSE)</f>
        <v>#N/A</v>
      </c>
      <c r="AJ83" s="77" t="e">
        <f>HLOOKUP(I$4,'2020 Payroll'!$87:$96,(2+$A84),FALSE)</f>
        <v>#N/A</v>
      </c>
      <c r="AK83" s="77" t="e">
        <f>HLOOKUP(J$4,'2020 Payroll'!$87:$96,(2+$A84),FALSE)</f>
        <v>#N/A</v>
      </c>
      <c r="AL83" s="77" t="e">
        <f>HLOOKUP(K$4,'2020 Payroll'!$87:$96,(2+$A84),FALSE)</f>
        <v>#N/A</v>
      </c>
      <c r="AM83" s="77" t="e">
        <f>HLOOKUP(L$4,'2020 Payroll'!$87:$96,(2+$A84),FALSE)</f>
        <v>#N/A</v>
      </c>
      <c r="AN83" s="77" t="e">
        <f>HLOOKUP(M$4,'2020 Payroll'!$87:$96,(2+$A84),FALSE)</f>
        <v>#N/A</v>
      </c>
      <c r="AO83" s="77" t="e">
        <f>HLOOKUP(N$4,'2020 Payroll'!$87:$96,(2+$A84),FALSE)</f>
        <v>#N/A</v>
      </c>
      <c r="AP83" s="77" t="e">
        <f>HLOOKUP(O$4,'2020 Payroll'!$87:$96,(2+$A84),FALSE)</f>
        <v>#N/A</v>
      </c>
      <c r="AQ83" s="77" t="e">
        <f>HLOOKUP(P$4,'2020 Payroll'!$87:$96,(2+$A84),FALSE)</f>
        <v>#N/A</v>
      </c>
      <c r="AR83" s="77" t="e">
        <f>HLOOKUP(Q$4,'2020 Payroll'!$87:$96,(2+$A84),FALSE)</f>
        <v>#N/A</v>
      </c>
      <c r="AS83" s="77" t="e">
        <f>HLOOKUP(R$4,'2020 Payroll'!$87:$96,(2+$A84),FALSE)</f>
        <v>#N/A</v>
      </c>
      <c r="AT83" s="77" t="e">
        <f>HLOOKUP(S$4,'2020 Payroll'!$87:$96,(2+$A84),FALSE)</f>
        <v>#N/A</v>
      </c>
      <c r="AU83" s="77" t="e">
        <f>HLOOKUP(T$4,'2020 Payroll'!$87:$96,(2+$A84),FALSE)</f>
        <v>#N/A</v>
      </c>
      <c r="AV83" s="77" t="e">
        <f>HLOOKUP(U$4,'2020 Payroll'!$87:$96,(2+$A84),FALSE)</f>
        <v>#N/A</v>
      </c>
      <c r="AW83" s="77" t="e">
        <f>HLOOKUP(V$4,'2020 Payroll'!$87:$96,(2+$A84),FALSE)</f>
        <v>#N/A</v>
      </c>
      <c r="AX83" s="77" t="e">
        <f>HLOOKUP(W$4,'2020 Payroll'!$87:$96,(2+$A84),FALSE)</f>
        <v>#N/A</v>
      </c>
      <c r="AY83" s="77" t="e">
        <f>HLOOKUP(X$4,'2020 Payroll'!$87:$96,(2+$A84),FALSE)</f>
        <v>#N/A</v>
      </c>
      <c r="AZ83" s="77" t="e">
        <f>HLOOKUP(Y$4,'2020 Payroll'!$87:$96,(2+$A84),FALSE)</f>
        <v>#N/A</v>
      </c>
      <c r="BA83" s="77" t="e">
        <f>HLOOKUP(Z$4,'2020 Payroll'!$87:$96,(2+$A84),FALSE)</f>
        <v>#N/A</v>
      </c>
      <c r="BB83" s="77" t="e">
        <f>HLOOKUP(AA$4,'2020 Payroll'!$87:$96,(2+$A84),FALSE)</f>
        <v>#N/A</v>
      </c>
      <c r="BC83" s="77" t="e">
        <f>HLOOKUP(AB$4,'2020 Payroll'!$87:$96,(2+$A84),FALSE)</f>
        <v>#N/A</v>
      </c>
      <c r="BD83" s="77" t="e">
        <f>HLOOKUP(AC$4,'2020 Payroll'!$87:$96,(2+$A84),FALSE)</f>
        <v>#N/A</v>
      </c>
      <c r="BE83" s="77" t="e">
        <f>HLOOKUP(AD$4,'2020 Payroll'!$87:$96,(2+$A84),FALSE)</f>
        <v>#N/A</v>
      </c>
      <c r="BF83" s="77" t="e">
        <f>HLOOKUP(AE$4,'2020 Payroll'!$87:$96,(2+$A84),FALSE)</f>
        <v>#N/A</v>
      </c>
    </row>
    <row r="84" spans="1:58" s="77" customFormat="1" x14ac:dyDescent="0.25">
      <c r="A84">
        <f t="shared" si="38"/>
        <v>4</v>
      </c>
      <c r="B84" t="e">
        <f>IF(('2020 Payroll'!HQ93/12*2.5)&lt;MIN(Formulas!$A$6,SUMPRODUCT(($H$1:$AE$1&lt;=Input!$A$10)*H84:AE84))*Input!$A$10/24,IF('2020 Payroll'!B93&lt;&gt;0,'2020 Payroll'!B93&amp;" ***",""),IF('2020 Payroll'!B93&lt;&gt;0,'2020 Payroll'!B93,""))</f>
        <v>#N/A</v>
      </c>
      <c r="C84" s="91" t="e">
        <f>MIN(Formulas!$A$6*Input!$A$10/24,SUMPRODUCT(($H$1:$AE$1&lt;=Input!$A$10)*H84:AE84)*Input!$A$10/24,'2020 Payroll'!HQ93/12*2.5)</f>
        <v>#N/A</v>
      </c>
      <c r="D84" s="91">
        <f>IF(COUNTIFS(AI84:BF84,"&gt;0",$AI$1:$BF$1,"&lt;="&amp;Input!$A$10)=0,0,ROUND(SUMPRODUCT(($AI$1:$BF$1&lt;=Input!$A$10)*AI84:BF84)/COUNTIFS(AI84:BF84,"&gt;0",$AI$1:$BF$1,"&lt;="&amp;Input!$A$10),1))</f>
        <v>0</v>
      </c>
      <c r="E84" s="77" t="e">
        <f>MIN(Formulas!$A$6,SUMPRODUCT(($H$1:$AE$1&lt;=24)*H84:AE84),'2020 Payroll'!HQ93/12*2.5)</f>
        <v>#N/A</v>
      </c>
      <c r="F84" s="91">
        <f t="shared" si="39"/>
        <v>0</v>
      </c>
      <c r="H84" s="77" t="e">
        <f>HLOOKUP(H$4,'2020 Payroll'!$88:$96,(2+$A84),FALSE)</f>
        <v>#N/A</v>
      </c>
      <c r="I84" s="77" t="e">
        <f>HLOOKUP(I$4,'2020 Payroll'!$88:$96,(2+$A84),FALSE)</f>
        <v>#N/A</v>
      </c>
      <c r="J84" s="77" t="e">
        <f>HLOOKUP(J$4,'2020 Payroll'!$88:$96,(2+$A84),FALSE)</f>
        <v>#N/A</v>
      </c>
      <c r="K84" s="77" t="e">
        <f>HLOOKUP(K$4,'2020 Payroll'!$88:$96,(2+$A84),FALSE)</f>
        <v>#N/A</v>
      </c>
      <c r="L84" s="77" t="e">
        <f>HLOOKUP(L$4,'2020 Payroll'!$88:$96,(2+$A84),FALSE)</f>
        <v>#N/A</v>
      </c>
      <c r="M84" s="77" t="e">
        <f>HLOOKUP(M$4,'2020 Payroll'!$88:$96,(2+$A84),FALSE)</f>
        <v>#N/A</v>
      </c>
      <c r="N84" s="77" t="e">
        <f>HLOOKUP(N$4,'2020 Payroll'!$88:$96,(2+$A84),FALSE)</f>
        <v>#N/A</v>
      </c>
      <c r="O84" s="77" t="e">
        <f>HLOOKUP(O$4,'2020 Payroll'!$88:$96,(2+$A84),FALSE)</f>
        <v>#N/A</v>
      </c>
      <c r="P84" s="77" t="e">
        <f>HLOOKUP(P$4,'2020 Payroll'!$88:$96,(2+$A84),FALSE)</f>
        <v>#N/A</v>
      </c>
      <c r="Q84" s="77" t="e">
        <f>HLOOKUP(Q$4,'2020 Payroll'!$88:$96,(2+$A84),FALSE)</f>
        <v>#N/A</v>
      </c>
      <c r="R84" s="77" t="e">
        <f>HLOOKUP(R$4,'2020 Payroll'!$88:$96,(2+$A84),FALSE)</f>
        <v>#N/A</v>
      </c>
      <c r="S84" s="77" t="e">
        <f>HLOOKUP(S$4,'2020 Payroll'!$88:$96,(2+$A84),FALSE)</f>
        <v>#N/A</v>
      </c>
      <c r="T84" s="77" t="e">
        <f>HLOOKUP(T$4,'2020 Payroll'!$88:$96,(2+$A84),FALSE)</f>
        <v>#N/A</v>
      </c>
      <c r="U84" s="77" t="e">
        <f>HLOOKUP(U$4,'2020 Payroll'!$88:$96,(2+$A84),FALSE)</f>
        <v>#N/A</v>
      </c>
      <c r="V84" s="77" t="e">
        <f>HLOOKUP(V$4,'2020 Payroll'!$88:$96,(2+$A84),FALSE)</f>
        <v>#N/A</v>
      </c>
      <c r="W84" s="77" t="e">
        <f>HLOOKUP(W$4,'2020 Payroll'!$88:$96,(2+$A84),FALSE)</f>
        <v>#N/A</v>
      </c>
      <c r="X84" s="77" t="e">
        <f>HLOOKUP(X$4,'2020 Payroll'!$88:$96,(2+$A84),FALSE)</f>
        <v>#N/A</v>
      </c>
      <c r="Y84" s="77" t="e">
        <f>HLOOKUP(Y$4,'2020 Payroll'!$88:$96,(2+$A84),FALSE)</f>
        <v>#N/A</v>
      </c>
      <c r="Z84" s="77" t="e">
        <f>HLOOKUP(Z$4,'2020 Payroll'!$88:$96,(2+$A84),FALSE)</f>
        <v>#N/A</v>
      </c>
      <c r="AA84" s="77" t="e">
        <f>HLOOKUP(AA$4,'2020 Payroll'!$88:$96,(2+$A84),FALSE)</f>
        <v>#N/A</v>
      </c>
      <c r="AB84" s="77" t="e">
        <f>HLOOKUP(AB$4,'2020 Payroll'!$88:$96,(2+$A84),FALSE)</f>
        <v>#N/A</v>
      </c>
      <c r="AC84" s="77" t="e">
        <f>HLOOKUP(AC$4,'2020 Payroll'!$88:$96,(2+$A84),FALSE)</f>
        <v>#N/A</v>
      </c>
      <c r="AD84" s="77" t="e">
        <f>HLOOKUP(AD$4,'2020 Payroll'!$88:$96,(2+$A84),FALSE)</f>
        <v>#N/A</v>
      </c>
      <c r="AE84" s="77" t="e">
        <f>HLOOKUP(AE$4,'2020 Payroll'!$88:$96,(3+$A84),FALSE)</f>
        <v>#N/A</v>
      </c>
      <c r="AG84" s="91" t="e">
        <f t="shared" si="35"/>
        <v>#N/A</v>
      </c>
      <c r="AI84" s="77" t="e">
        <f>HLOOKUP(H$4,'2020 Payroll'!$87:$96,(2+$A85),FALSE)</f>
        <v>#N/A</v>
      </c>
      <c r="AJ84" s="77" t="e">
        <f>HLOOKUP(I$4,'2020 Payroll'!$87:$96,(2+$A85),FALSE)</f>
        <v>#N/A</v>
      </c>
      <c r="AK84" s="77" t="e">
        <f>HLOOKUP(J$4,'2020 Payroll'!$87:$96,(2+$A85),FALSE)</f>
        <v>#N/A</v>
      </c>
      <c r="AL84" s="77" t="e">
        <f>HLOOKUP(K$4,'2020 Payroll'!$87:$96,(2+$A85),FALSE)</f>
        <v>#N/A</v>
      </c>
      <c r="AM84" s="77" t="e">
        <f>HLOOKUP(L$4,'2020 Payroll'!$87:$96,(2+$A85),FALSE)</f>
        <v>#N/A</v>
      </c>
      <c r="AN84" s="77" t="e">
        <f>HLOOKUP(M$4,'2020 Payroll'!$87:$96,(2+$A85),FALSE)</f>
        <v>#N/A</v>
      </c>
      <c r="AO84" s="77" t="e">
        <f>HLOOKUP(N$4,'2020 Payroll'!$87:$96,(2+$A85),FALSE)</f>
        <v>#N/A</v>
      </c>
      <c r="AP84" s="77" t="e">
        <f>HLOOKUP(O$4,'2020 Payroll'!$87:$96,(2+$A85),FALSE)</f>
        <v>#N/A</v>
      </c>
      <c r="AQ84" s="77" t="e">
        <f>HLOOKUP(P$4,'2020 Payroll'!$87:$96,(2+$A85),FALSE)</f>
        <v>#N/A</v>
      </c>
      <c r="AR84" s="77" t="e">
        <f>HLOOKUP(Q$4,'2020 Payroll'!$87:$96,(2+$A85),FALSE)</f>
        <v>#N/A</v>
      </c>
      <c r="AS84" s="77" t="e">
        <f>HLOOKUP(R$4,'2020 Payroll'!$87:$96,(2+$A85),FALSE)</f>
        <v>#N/A</v>
      </c>
      <c r="AT84" s="77" t="e">
        <f>HLOOKUP(S$4,'2020 Payroll'!$87:$96,(2+$A85),FALSE)</f>
        <v>#N/A</v>
      </c>
      <c r="AU84" s="77" t="e">
        <f>HLOOKUP(T$4,'2020 Payroll'!$87:$96,(2+$A85),FALSE)</f>
        <v>#N/A</v>
      </c>
      <c r="AV84" s="77" t="e">
        <f>HLOOKUP(U$4,'2020 Payroll'!$87:$96,(2+$A85),FALSE)</f>
        <v>#N/A</v>
      </c>
      <c r="AW84" s="77" t="e">
        <f>HLOOKUP(V$4,'2020 Payroll'!$87:$96,(2+$A85),FALSE)</f>
        <v>#N/A</v>
      </c>
      <c r="AX84" s="77" t="e">
        <f>HLOOKUP(W$4,'2020 Payroll'!$87:$96,(2+$A85),FALSE)</f>
        <v>#N/A</v>
      </c>
      <c r="AY84" s="77" t="e">
        <f>HLOOKUP(X$4,'2020 Payroll'!$87:$96,(2+$A85),FALSE)</f>
        <v>#N/A</v>
      </c>
      <c r="AZ84" s="77" t="e">
        <f>HLOOKUP(Y$4,'2020 Payroll'!$87:$96,(2+$A85),FALSE)</f>
        <v>#N/A</v>
      </c>
      <c r="BA84" s="77" t="e">
        <f>HLOOKUP(Z$4,'2020 Payroll'!$87:$96,(2+$A85),FALSE)</f>
        <v>#N/A</v>
      </c>
      <c r="BB84" s="77" t="e">
        <f>HLOOKUP(AA$4,'2020 Payroll'!$87:$96,(2+$A85),FALSE)</f>
        <v>#N/A</v>
      </c>
      <c r="BC84" s="77" t="e">
        <f>HLOOKUP(AB$4,'2020 Payroll'!$87:$96,(2+$A85),FALSE)</f>
        <v>#N/A</v>
      </c>
      <c r="BD84" s="77" t="e">
        <f>HLOOKUP(AC$4,'2020 Payroll'!$87:$96,(2+$A85),FALSE)</f>
        <v>#N/A</v>
      </c>
      <c r="BE84" s="77" t="e">
        <f>HLOOKUP(AD$4,'2020 Payroll'!$87:$96,(2+$A85),FALSE)</f>
        <v>#N/A</v>
      </c>
      <c r="BF84" s="77" t="e">
        <f>HLOOKUP(AE$4,'2020 Payroll'!$87:$96,(2+$A85),FALSE)</f>
        <v>#N/A</v>
      </c>
    </row>
    <row r="85" spans="1:58" s="77" customFormat="1" x14ac:dyDescent="0.25">
      <c r="A85">
        <f t="shared" si="38"/>
        <v>5</v>
      </c>
      <c r="B85" t="str">
        <f>IF('2020 Payroll'!B94&lt;&gt;0,'2020 Payroll'!B94,"")</f>
        <v>2020 Payroll Supplemental Totals</v>
      </c>
      <c r="C85" s="215">
        <f>IF(SUM('2020 Payroll Supplemental'!HI98:HO98)&gt;0,"Need to Create New Spreadsheet",0)</f>
        <v>0</v>
      </c>
      <c r="D85" s="91"/>
      <c r="F85" s="91"/>
      <c r="AG85" s="91">
        <f t="shared" si="35"/>
        <v>0</v>
      </c>
    </row>
    <row r="86" spans="1:58" s="77" customFormat="1" x14ac:dyDescent="0.25">
      <c r="A86">
        <v>6</v>
      </c>
      <c r="B86" t="str">
        <f>IF('2020 Payroll'!B95&lt;&gt;0,'2020 Payroll'!B95,"")</f>
        <v/>
      </c>
      <c r="C86" s="91"/>
      <c r="D86" s="91"/>
      <c r="F86" s="91"/>
      <c r="AG86" s="91">
        <f t="shared" si="35"/>
        <v>0</v>
      </c>
    </row>
    <row r="87" spans="1:58" s="77" customFormat="1" x14ac:dyDescent="0.25">
      <c r="A87"/>
      <c r="C87" s="106"/>
      <c r="D87" s="106"/>
      <c r="E87" s="106"/>
      <c r="F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G87" s="91"/>
      <c r="AI87" s="106"/>
      <c r="AJ87" s="106"/>
      <c r="AK87" s="106"/>
      <c r="AL87" s="106"/>
      <c r="AM87" s="106"/>
      <c r="AN87" s="106"/>
      <c r="AO87" s="106"/>
      <c r="AP87" s="106"/>
      <c r="AQ87" s="106"/>
      <c r="AR87" s="106"/>
      <c r="AS87" s="106"/>
      <c r="AT87" s="106"/>
      <c r="AU87" s="106"/>
      <c r="AV87" s="106"/>
      <c r="AW87" s="106"/>
      <c r="AX87" s="106"/>
      <c r="AY87" s="106"/>
      <c r="AZ87" s="106"/>
      <c r="BA87" s="106"/>
      <c r="BB87" s="106"/>
      <c r="BC87" s="106"/>
      <c r="BD87" s="106"/>
      <c r="BE87" s="106"/>
      <c r="BF87" s="106"/>
    </row>
    <row r="88" spans="1:58" s="77" customFormat="1" ht="15.75" thickBot="1" x14ac:dyDescent="0.3">
      <c r="A88"/>
      <c r="B88" s="77" t="s">
        <v>112</v>
      </c>
      <c r="C88" s="95" t="e">
        <f>SUBTOTAL(9,C78:C87)</f>
        <v>#N/A</v>
      </c>
      <c r="D88" s="95">
        <f t="shared" ref="D88:F88" si="40">SUBTOTAL(9,D78:D87)</f>
        <v>0</v>
      </c>
      <c r="E88" s="95" t="e">
        <f t="shared" si="40"/>
        <v>#N/A</v>
      </c>
      <c r="F88" s="95">
        <f t="shared" si="40"/>
        <v>0</v>
      </c>
      <c r="H88" s="95" t="e">
        <f t="shared" ref="H88" si="41">SUBTOTAL(9,H78:H87)</f>
        <v>#N/A</v>
      </c>
      <c r="I88" s="95" t="e">
        <f t="shared" ref="I88" si="42">SUBTOTAL(9,I78:I87)</f>
        <v>#N/A</v>
      </c>
      <c r="J88" s="95" t="e">
        <f t="shared" ref="J88" si="43">SUBTOTAL(9,J78:J87)</f>
        <v>#N/A</v>
      </c>
      <c r="K88" s="95" t="e">
        <f t="shared" ref="K88" si="44">SUBTOTAL(9,K78:K87)</f>
        <v>#N/A</v>
      </c>
      <c r="L88" s="95" t="e">
        <f t="shared" ref="L88" si="45">SUBTOTAL(9,L78:L87)</f>
        <v>#N/A</v>
      </c>
      <c r="M88" s="95" t="e">
        <f t="shared" ref="M88" si="46">SUBTOTAL(9,M78:M87)</f>
        <v>#N/A</v>
      </c>
      <c r="N88" s="95" t="e">
        <f t="shared" ref="N88" si="47">SUBTOTAL(9,N78:N87)</f>
        <v>#N/A</v>
      </c>
      <c r="O88" s="95" t="e">
        <f t="shared" ref="O88" si="48">SUBTOTAL(9,O78:O87)</f>
        <v>#N/A</v>
      </c>
      <c r="P88" s="95" t="e">
        <f t="shared" ref="P88" si="49">SUBTOTAL(9,P78:P87)</f>
        <v>#N/A</v>
      </c>
      <c r="Q88" s="95" t="e">
        <f t="shared" ref="Q88" si="50">SUBTOTAL(9,Q78:Q87)</f>
        <v>#N/A</v>
      </c>
      <c r="R88" s="95" t="e">
        <f t="shared" ref="R88" si="51">SUBTOTAL(9,R78:R87)</f>
        <v>#N/A</v>
      </c>
      <c r="S88" s="95" t="e">
        <f t="shared" ref="S88" si="52">SUBTOTAL(9,S78:S87)</f>
        <v>#N/A</v>
      </c>
      <c r="T88" s="95" t="e">
        <f t="shared" ref="T88" si="53">SUBTOTAL(9,T78:T87)</f>
        <v>#N/A</v>
      </c>
      <c r="U88" s="95" t="e">
        <f t="shared" ref="U88" si="54">SUBTOTAL(9,U78:U87)</f>
        <v>#N/A</v>
      </c>
      <c r="V88" s="95" t="e">
        <f t="shared" ref="V88" si="55">SUBTOTAL(9,V78:V87)</f>
        <v>#N/A</v>
      </c>
      <c r="W88" s="95" t="e">
        <f t="shared" ref="W88" si="56">SUBTOTAL(9,W78:W87)</f>
        <v>#N/A</v>
      </c>
      <c r="X88" s="95" t="e">
        <f t="shared" ref="X88" si="57">SUBTOTAL(9,X78:X87)</f>
        <v>#N/A</v>
      </c>
      <c r="Y88" s="95" t="e">
        <f t="shared" ref="Y88" si="58">SUBTOTAL(9,Y78:Y87)</f>
        <v>#N/A</v>
      </c>
      <c r="Z88" s="95" t="e">
        <f t="shared" ref="Z88" si="59">SUBTOTAL(9,Z78:Z87)</f>
        <v>#N/A</v>
      </c>
      <c r="AA88" s="95" t="e">
        <f t="shared" ref="AA88" si="60">SUBTOTAL(9,AA78:AA87)</f>
        <v>#N/A</v>
      </c>
      <c r="AB88" s="95" t="e">
        <f t="shared" ref="AB88" si="61">SUBTOTAL(9,AB78:AB87)</f>
        <v>#N/A</v>
      </c>
      <c r="AC88" s="95" t="e">
        <f t="shared" ref="AC88" si="62">SUBTOTAL(9,AC78:AC87)</f>
        <v>#N/A</v>
      </c>
      <c r="AD88" s="95" t="e">
        <f t="shared" ref="AD88" si="63">SUBTOTAL(9,AD78:AD87)</f>
        <v>#N/A</v>
      </c>
      <c r="AE88" s="95" t="e">
        <f t="shared" ref="AE88:AG88" si="64">SUBTOTAL(9,AE78:AE87)</f>
        <v>#N/A</v>
      </c>
      <c r="AG88" s="95" t="e">
        <f t="shared" si="64"/>
        <v>#N/A</v>
      </c>
      <c r="AI88" s="95" t="e">
        <f>SUBTOTAL(9,AI78:AI87)</f>
        <v>#N/A</v>
      </c>
      <c r="AJ88" s="95" t="e">
        <f t="shared" ref="AJ88:BF88" si="65">SUBTOTAL(9,AJ78:AJ87)</f>
        <v>#N/A</v>
      </c>
      <c r="AK88" s="95" t="e">
        <f t="shared" si="65"/>
        <v>#N/A</v>
      </c>
      <c r="AL88" s="95" t="e">
        <f t="shared" si="65"/>
        <v>#N/A</v>
      </c>
      <c r="AM88" s="95" t="e">
        <f t="shared" si="65"/>
        <v>#N/A</v>
      </c>
      <c r="AN88" s="95" t="e">
        <f t="shared" si="65"/>
        <v>#N/A</v>
      </c>
      <c r="AO88" s="95" t="e">
        <f t="shared" si="65"/>
        <v>#N/A</v>
      </c>
      <c r="AP88" s="95" t="e">
        <f t="shared" si="65"/>
        <v>#N/A</v>
      </c>
      <c r="AQ88" s="95" t="e">
        <f t="shared" si="65"/>
        <v>#N/A</v>
      </c>
      <c r="AR88" s="95" t="e">
        <f t="shared" si="65"/>
        <v>#N/A</v>
      </c>
      <c r="AS88" s="95" t="e">
        <f t="shared" si="65"/>
        <v>#N/A</v>
      </c>
      <c r="AT88" s="95" t="e">
        <f t="shared" si="65"/>
        <v>#N/A</v>
      </c>
      <c r="AU88" s="95" t="e">
        <f t="shared" si="65"/>
        <v>#N/A</v>
      </c>
      <c r="AV88" s="95" t="e">
        <f t="shared" si="65"/>
        <v>#N/A</v>
      </c>
      <c r="AW88" s="95" t="e">
        <f t="shared" si="65"/>
        <v>#N/A</v>
      </c>
      <c r="AX88" s="95" t="e">
        <f t="shared" si="65"/>
        <v>#N/A</v>
      </c>
      <c r="AY88" s="95" t="e">
        <f t="shared" si="65"/>
        <v>#N/A</v>
      </c>
      <c r="AZ88" s="95" t="e">
        <f t="shared" si="65"/>
        <v>#N/A</v>
      </c>
      <c r="BA88" s="95" t="e">
        <f t="shared" si="65"/>
        <v>#N/A</v>
      </c>
      <c r="BB88" s="95" t="e">
        <f t="shared" si="65"/>
        <v>#N/A</v>
      </c>
      <c r="BC88" s="95" t="e">
        <f t="shared" si="65"/>
        <v>#N/A</v>
      </c>
      <c r="BD88" s="95" t="e">
        <f t="shared" si="65"/>
        <v>#N/A</v>
      </c>
      <c r="BE88" s="95" t="e">
        <f t="shared" si="65"/>
        <v>#N/A</v>
      </c>
      <c r="BF88" s="95" t="e">
        <f t="shared" si="65"/>
        <v>#N/A</v>
      </c>
    </row>
    <row r="89" spans="1:58" s="77" customFormat="1" ht="15.75" thickTop="1" x14ac:dyDescent="0.25">
      <c r="A89"/>
      <c r="C89" s="106"/>
      <c r="D89" s="106"/>
      <c r="E89" s="106"/>
      <c r="F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G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row>
    <row r="90" spans="1:58" s="77" customFormat="1" x14ac:dyDescent="0.25">
      <c r="A90"/>
    </row>
    <row r="91" spans="1:58" s="77" customFormat="1" ht="15.75" thickBot="1" x14ac:dyDescent="0.3">
      <c r="B91" s="77" t="s">
        <v>71</v>
      </c>
      <c r="C91" s="95" t="e">
        <f>SUBTOTAL(9,C5:C90)</f>
        <v>#N/A</v>
      </c>
      <c r="D91" s="95">
        <f>D59+D76+D88</f>
        <v>0</v>
      </c>
      <c r="E91" s="95" t="e">
        <f>SUBTOTAL(9,E5:E90)</f>
        <v>#N/A</v>
      </c>
      <c r="F91" s="95">
        <f>F59+F76+F88</f>
        <v>0</v>
      </c>
      <c r="H91" s="95" t="e">
        <f t="shared" ref="H91:AE91" si="66">SUBTOTAL(9,H5:H90)</f>
        <v>#N/A</v>
      </c>
      <c r="I91" s="95" t="e">
        <f t="shared" si="66"/>
        <v>#N/A</v>
      </c>
      <c r="J91" s="95" t="e">
        <f t="shared" si="66"/>
        <v>#N/A</v>
      </c>
      <c r="K91" s="95" t="e">
        <f t="shared" si="66"/>
        <v>#N/A</v>
      </c>
      <c r="L91" s="95" t="e">
        <f t="shared" si="66"/>
        <v>#N/A</v>
      </c>
      <c r="M91" s="95" t="e">
        <f t="shared" si="66"/>
        <v>#N/A</v>
      </c>
      <c r="N91" s="95" t="e">
        <f t="shared" si="66"/>
        <v>#N/A</v>
      </c>
      <c r="O91" s="95" t="e">
        <f t="shared" si="66"/>
        <v>#N/A</v>
      </c>
      <c r="P91" s="95" t="e">
        <f t="shared" si="66"/>
        <v>#N/A</v>
      </c>
      <c r="Q91" s="95" t="e">
        <f t="shared" si="66"/>
        <v>#N/A</v>
      </c>
      <c r="R91" s="95" t="e">
        <f t="shared" si="66"/>
        <v>#N/A</v>
      </c>
      <c r="S91" s="95" t="e">
        <f t="shared" si="66"/>
        <v>#N/A</v>
      </c>
      <c r="T91" s="95" t="e">
        <f t="shared" si="66"/>
        <v>#N/A</v>
      </c>
      <c r="U91" s="95" t="e">
        <f t="shared" si="66"/>
        <v>#N/A</v>
      </c>
      <c r="V91" s="95" t="e">
        <f t="shared" si="66"/>
        <v>#N/A</v>
      </c>
      <c r="W91" s="95" t="e">
        <f t="shared" si="66"/>
        <v>#N/A</v>
      </c>
      <c r="X91" s="95" t="e">
        <f t="shared" si="66"/>
        <v>#N/A</v>
      </c>
      <c r="Y91" s="95" t="e">
        <f t="shared" si="66"/>
        <v>#N/A</v>
      </c>
      <c r="Z91" s="95" t="e">
        <f t="shared" si="66"/>
        <v>#N/A</v>
      </c>
      <c r="AA91" s="95" t="e">
        <f t="shared" si="66"/>
        <v>#N/A</v>
      </c>
      <c r="AB91" s="95" t="e">
        <f t="shared" si="66"/>
        <v>#N/A</v>
      </c>
      <c r="AC91" s="95" t="e">
        <f t="shared" si="66"/>
        <v>#N/A</v>
      </c>
      <c r="AD91" s="95" t="e">
        <f t="shared" si="66"/>
        <v>#N/A</v>
      </c>
      <c r="AE91" s="95" t="e">
        <f t="shared" si="66"/>
        <v>#N/A</v>
      </c>
      <c r="AG91" s="95" t="e">
        <f t="shared" ref="AG91" si="67">SUBTOTAL(9,AG5:AG90)</f>
        <v>#N/A</v>
      </c>
      <c r="AI91" s="95" t="e">
        <f t="shared" ref="AI91:BF91" si="68">SUBTOTAL(9,AI5:AI90)</f>
        <v>#N/A</v>
      </c>
      <c r="AJ91" s="95" t="e">
        <f t="shared" si="68"/>
        <v>#N/A</v>
      </c>
      <c r="AK91" s="95" t="e">
        <f t="shared" si="68"/>
        <v>#N/A</v>
      </c>
      <c r="AL91" s="95" t="e">
        <f t="shared" si="68"/>
        <v>#N/A</v>
      </c>
      <c r="AM91" s="95" t="e">
        <f t="shared" si="68"/>
        <v>#N/A</v>
      </c>
      <c r="AN91" s="95" t="e">
        <f t="shared" si="68"/>
        <v>#N/A</v>
      </c>
      <c r="AO91" s="95" t="e">
        <f t="shared" si="68"/>
        <v>#N/A</v>
      </c>
      <c r="AP91" s="95" t="e">
        <f t="shared" si="68"/>
        <v>#N/A</v>
      </c>
      <c r="AQ91" s="95" t="e">
        <f t="shared" si="68"/>
        <v>#N/A</v>
      </c>
      <c r="AR91" s="95" t="e">
        <f t="shared" si="68"/>
        <v>#N/A</v>
      </c>
      <c r="AS91" s="95" t="e">
        <f t="shared" si="68"/>
        <v>#N/A</v>
      </c>
      <c r="AT91" s="95" t="e">
        <f t="shared" si="68"/>
        <v>#N/A</v>
      </c>
      <c r="AU91" s="95" t="e">
        <f t="shared" si="68"/>
        <v>#N/A</v>
      </c>
      <c r="AV91" s="95" t="e">
        <f t="shared" si="68"/>
        <v>#N/A</v>
      </c>
      <c r="AW91" s="95" t="e">
        <f t="shared" si="68"/>
        <v>#N/A</v>
      </c>
      <c r="AX91" s="95" t="e">
        <f t="shared" si="68"/>
        <v>#N/A</v>
      </c>
      <c r="AY91" s="95" t="e">
        <f t="shared" si="68"/>
        <v>#N/A</v>
      </c>
      <c r="AZ91" s="95" t="e">
        <f t="shared" si="68"/>
        <v>#N/A</v>
      </c>
      <c r="BA91" s="95" t="e">
        <f t="shared" si="68"/>
        <v>#N/A</v>
      </c>
      <c r="BB91" s="95" t="e">
        <f t="shared" si="68"/>
        <v>#N/A</v>
      </c>
      <c r="BC91" s="95" t="e">
        <f t="shared" si="68"/>
        <v>#N/A</v>
      </c>
      <c r="BD91" s="95" t="e">
        <f t="shared" si="68"/>
        <v>#N/A</v>
      </c>
      <c r="BE91" s="95" t="e">
        <f t="shared" si="68"/>
        <v>#N/A</v>
      </c>
      <c r="BF91" s="95" t="e">
        <f t="shared" si="68"/>
        <v>#N/A</v>
      </c>
    </row>
    <row r="92" spans="1:58" s="77" customFormat="1" ht="15.75" thickTop="1" x14ac:dyDescent="0.25"/>
    <row r="94" spans="1:58" x14ac:dyDescent="0.25">
      <c r="A94" s="214" t="s">
        <v>274</v>
      </c>
      <c r="B94" s="130" t="s">
        <v>280</v>
      </c>
    </row>
    <row r="95" spans="1:58" x14ac:dyDescent="0.25">
      <c r="B95" s="130" t="s">
        <v>281</v>
      </c>
    </row>
    <row r="97" spans="3:3" x14ac:dyDescent="0.25">
      <c r="C97" s="91"/>
    </row>
    <row r="98" spans="3:3" x14ac:dyDescent="0.25">
      <c r="C98" s="91"/>
    </row>
    <row r="99" spans="3:3" x14ac:dyDescent="0.25">
      <c r="C99" s="91"/>
    </row>
  </sheetData>
  <sheetProtection sheet="1" objects="1" scenarios="1"/>
  <conditionalFormatting sqref="B80">
    <cfRule type="containsText" dxfId="0" priority="2" operator="containsText" text="*">
      <formula>NOT(ISERROR(SEARCH("*",B80)))</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99"/>
  </sheetPr>
  <dimension ref="A1:R130"/>
  <sheetViews>
    <sheetView workbookViewId="0">
      <selection activeCell="F6" sqref="F6"/>
    </sheetView>
  </sheetViews>
  <sheetFormatPr defaultRowHeight="15" x14ac:dyDescent="0.25"/>
  <cols>
    <col min="1" max="1" width="34.7109375" style="200" customWidth="1"/>
    <col min="2" max="4" width="18" style="200" customWidth="1"/>
    <col min="5" max="5" width="17.42578125" style="200" customWidth="1"/>
    <col min="6" max="6" width="19.28515625" style="186" customWidth="1"/>
    <col min="7" max="7" width="19.28515625" style="208" customWidth="1"/>
    <col min="8" max="8" width="16.7109375" style="186" customWidth="1"/>
    <col min="9" max="9" width="8.140625" style="186" customWidth="1"/>
    <col min="10" max="10" width="10.5703125" style="186" bestFit="1" customWidth="1"/>
    <col min="11" max="13" width="9.7109375" style="60" bestFit="1" customWidth="1"/>
    <col min="14" max="14" width="11.5703125" style="60" bestFit="1" customWidth="1"/>
    <col min="15" max="18" width="9.7109375" style="60" bestFit="1" customWidth="1"/>
  </cols>
  <sheetData>
    <row r="1" spans="1:15" ht="18.75" x14ac:dyDescent="0.3">
      <c r="A1" s="183" t="s">
        <v>9</v>
      </c>
      <c r="B1" s="184"/>
      <c r="C1" s="184"/>
      <c r="D1" s="185"/>
      <c r="E1" s="185"/>
    </row>
    <row r="2" spans="1:15" x14ac:dyDescent="0.25">
      <c r="A2" s="185"/>
      <c r="B2" s="185"/>
      <c r="C2" s="185"/>
      <c r="D2" s="185"/>
      <c r="E2" s="185"/>
      <c r="G2" s="45" t="s">
        <v>132</v>
      </c>
      <c r="H2"/>
    </row>
    <row r="3" spans="1:15" ht="31.5" customHeight="1" x14ac:dyDescent="0.25">
      <c r="A3" s="221" t="s">
        <v>46</v>
      </c>
      <c r="B3" s="221"/>
      <c r="C3" s="221"/>
      <c r="D3" s="221"/>
      <c r="E3" s="221"/>
      <c r="F3" s="187"/>
      <c r="G3" s="1" t="s">
        <v>135</v>
      </c>
      <c r="H3" t="s">
        <v>133</v>
      </c>
      <c r="I3" s="187"/>
      <c r="J3" s="187"/>
      <c r="K3" s="135"/>
      <c r="L3" s="135"/>
    </row>
    <row r="4" spans="1:15" ht="15.75" x14ac:dyDescent="0.25">
      <c r="A4" s="188"/>
      <c r="B4" s="185"/>
      <c r="C4" s="185"/>
      <c r="D4" s="185"/>
      <c r="E4" s="185"/>
      <c r="G4" s="1" t="s">
        <v>136</v>
      </c>
      <c r="H4" t="s">
        <v>140</v>
      </c>
    </row>
    <row r="5" spans="1:15" x14ac:dyDescent="0.25">
      <c r="A5" s="185"/>
      <c r="B5" s="185"/>
      <c r="C5" s="185"/>
      <c r="D5" s="185"/>
      <c r="E5" s="189"/>
      <c r="G5" s="1" t="s">
        <v>137</v>
      </c>
      <c r="H5" t="s">
        <v>139</v>
      </c>
    </row>
    <row r="6" spans="1:15" x14ac:dyDescent="0.25">
      <c r="A6" s="190"/>
      <c r="B6" s="191" t="s">
        <v>43</v>
      </c>
      <c r="C6" s="185"/>
      <c r="D6" s="185"/>
      <c r="E6" s="185"/>
      <c r="G6" s="1" t="s">
        <v>138</v>
      </c>
      <c r="H6" t="s">
        <v>134</v>
      </c>
    </row>
    <row r="7" spans="1:15" s="1" customFormat="1" ht="36.75" x14ac:dyDescent="0.25">
      <c r="A7" s="192" t="s">
        <v>0</v>
      </c>
      <c r="B7" s="192" t="s">
        <v>126</v>
      </c>
      <c r="C7" s="193" t="s">
        <v>44</v>
      </c>
      <c r="D7" s="192" t="s">
        <v>89</v>
      </c>
      <c r="E7" s="192" t="s">
        <v>125</v>
      </c>
      <c r="F7" s="192" t="s">
        <v>128</v>
      </c>
      <c r="G7" s="210" t="s">
        <v>141</v>
      </c>
      <c r="H7" s="192" t="s">
        <v>124</v>
      </c>
      <c r="I7" s="186"/>
      <c r="J7" s="209"/>
      <c r="K7" s="60"/>
      <c r="L7" s="60"/>
      <c r="M7" s="60"/>
      <c r="N7" s="60"/>
      <c r="O7" s="60"/>
    </row>
    <row r="8" spans="1:15" x14ac:dyDescent="0.25">
      <c r="A8" s="194" t="str">
        <f>IF('2020 Payroll'!B11="","",'2020 Payroll'!B11)</f>
        <v>Employee 1</v>
      </c>
      <c r="B8" s="195" t="e">
        <f>IF(Input!$A$11="Weekly",IF(Input!$A$10&gt;8,'Sch A Payroll'!E6*52/24,'Sch A Payroll'!C6*52/8),IF(Input!$A$11="Bi-Weekly",IF(Input!$A$10&gt;8,'Sch A Payroll'!E6*26/12,'Sch A Payroll'!C6*26/8),IF(Input!$A$11="Bi-Monthly",IF(Input!$A$10&gt;8,'Sch A Payroll'!E6*24/12,'Sch A Payroll'!C6*24/8),"Wrong Input")))</f>
        <v>#N/A</v>
      </c>
      <c r="C8" s="195">
        <f>IF(A8="",0,VLOOKUP(A8,'2020 Payroll'!$B$10:$HI$137,(COUNTA('2020 Payroll'!B11:HI11)+COUNTBLANK('2020 Payroll'!B11:HI11)),FALSE)*4)</f>
        <v>0</v>
      </c>
      <c r="D8" s="196" t="e">
        <f t="shared" ref="D8:D13" si="0">ROUND(IF(C8=0,IF(B8=0,1,IF(B8&gt;0,1,(B8/C8))),(B8/C8)),4)</f>
        <v>#N/A</v>
      </c>
      <c r="E8" s="195" t="e">
        <f>IF(D8&gt;0.749999999999999,0,C8*0.75-B8)*IF(Input!$A$10&gt;8,24/52,Input!$A$10/52)</f>
        <v>#N/A</v>
      </c>
      <c r="F8" s="197" t="e">
        <f>E66</f>
        <v>#N/A</v>
      </c>
      <c r="G8" s="207"/>
      <c r="H8" s="197" t="e">
        <f>IF(G8="",E8-F8,0)</f>
        <v>#N/A</v>
      </c>
      <c r="J8" s="209"/>
    </row>
    <row r="9" spans="1:15" x14ac:dyDescent="0.25">
      <c r="A9" s="194" t="str">
        <f>IF('2020 Payroll'!B12="","",'2020 Payroll'!B12)</f>
        <v/>
      </c>
      <c r="B9" s="195" t="e">
        <f>IF(Input!$A$11="Weekly",IF(Input!$A$10&gt;8,'Sch A Payroll'!E7*52/24,'Sch A Payroll'!C7*52/8),IF(Input!$A$11="Bi-Weekly",IF(Input!$A$10&gt;8,'Sch A Payroll'!E7*26/12,'Sch A Payroll'!C7*26/8),IF(Input!$A$11="Bi-Monthly",IF(Input!$A$10&gt;8,'Sch A Payroll'!E7*24/12,'Sch A Payroll'!C7*24/8),"Wrong Input")))</f>
        <v>#N/A</v>
      </c>
      <c r="C9" s="195">
        <f>IF(A9="",0,VLOOKUP(A9,'2020 Payroll'!$B$10:$HI$137,(COUNTA('2020 Payroll'!B12:HI12)+COUNTBLANK('2020 Payroll'!B12:HI12)),FALSE)*4)</f>
        <v>0</v>
      </c>
      <c r="D9" s="196" t="e">
        <f t="shared" si="0"/>
        <v>#N/A</v>
      </c>
      <c r="E9" s="195" t="e">
        <f>IF(D9&gt;0.749999999999999,0,C9*0.75-B9)*IF(Input!$A$10&gt;8,24/52,Input!$A$10/52)</f>
        <v>#N/A</v>
      </c>
      <c r="F9" s="197" t="e">
        <f t="shared" ref="F9:F58" si="1">E67</f>
        <v>#N/A</v>
      </c>
      <c r="G9" s="207"/>
      <c r="H9" s="197" t="e">
        <f t="shared" ref="H9:H58" si="2">IF(G9="",E9-F9,0)</f>
        <v>#N/A</v>
      </c>
    </row>
    <row r="10" spans="1:15" x14ac:dyDescent="0.25">
      <c r="A10" s="194" t="str">
        <f>IF('2020 Payroll'!B13="","",'2020 Payroll'!B13)</f>
        <v/>
      </c>
      <c r="B10" s="195" t="e">
        <f>IF(Input!$A$11="Weekly",IF(Input!$A$10&gt;8,'Sch A Payroll'!E8*52/24,'Sch A Payroll'!C8*52/8),IF(Input!$A$11="Bi-Weekly",IF(Input!$A$10&gt;8,'Sch A Payroll'!E8*26/12,'Sch A Payroll'!C8*26/8),IF(Input!$A$11="Bi-Monthly",IF(Input!$A$10&gt;8,'Sch A Payroll'!E8*24/12,'Sch A Payroll'!C8*24/8),"Wrong Input")))</f>
        <v>#N/A</v>
      </c>
      <c r="C10" s="195">
        <f>IF(A10="",0,VLOOKUP(A10,'2020 Payroll'!$B$10:$HI$137,(COUNTA('2020 Payroll'!B13:HI13)+COUNTBLANK('2020 Payroll'!B13:HI13)),FALSE)*4)</f>
        <v>0</v>
      </c>
      <c r="D10" s="196" t="e">
        <f t="shared" si="0"/>
        <v>#N/A</v>
      </c>
      <c r="E10" s="195" t="e">
        <f>IF(D10&gt;0.749999999999999,0,C10*0.75-B10)*IF(Input!$A$10&gt;8,24/52,Input!$A$10/52)</f>
        <v>#N/A</v>
      </c>
      <c r="F10" s="197" t="e">
        <f t="shared" si="1"/>
        <v>#N/A</v>
      </c>
      <c r="G10" s="207"/>
      <c r="H10" s="197" t="e">
        <f t="shared" si="2"/>
        <v>#N/A</v>
      </c>
    </row>
    <row r="11" spans="1:15" x14ac:dyDescent="0.25">
      <c r="A11" s="194" t="str">
        <f>IF('2020 Payroll'!B14="","",'2020 Payroll'!B14)</f>
        <v/>
      </c>
      <c r="B11" s="195" t="e">
        <f>IF(Input!$A$11="Weekly",IF(Input!$A$10&gt;8,'Sch A Payroll'!E9*52/24,'Sch A Payroll'!C9*52/8),IF(Input!$A$11="Bi-Weekly",IF(Input!$A$10&gt;8,'Sch A Payroll'!E9*26/12,'Sch A Payroll'!C9*26/8),IF(Input!$A$11="Bi-Monthly",IF(Input!$A$10&gt;8,'Sch A Payroll'!E9*24/12,'Sch A Payroll'!C9*24/8),"Wrong Input")))</f>
        <v>#N/A</v>
      </c>
      <c r="C11" s="195">
        <f>IF(A11="",0,VLOOKUP(A11,'2020 Payroll'!$B$10:$HI$137,(COUNTA('2020 Payroll'!B14:HI14)+COUNTBLANK('2020 Payroll'!B14:HI14)),FALSE)*4)</f>
        <v>0</v>
      </c>
      <c r="D11" s="196" t="e">
        <f t="shared" si="0"/>
        <v>#N/A</v>
      </c>
      <c r="E11" s="195" t="e">
        <f>IF(D11&gt;0.749999999999999,0,C11*0.75-B11)*IF(Input!$A$10&gt;8,24/52,Input!$A$10/52)</f>
        <v>#N/A</v>
      </c>
      <c r="F11" s="197" t="e">
        <f t="shared" si="1"/>
        <v>#N/A</v>
      </c>
      <c r="G11" s="207"/>
      <c r="H11" s="197" t="e">
        <f t="shared" si="2"/>
        <v>#N/A</v>
      </c>
    </row>
    <row r="12" spans="1:15" x14ac:dyDescent="0.25">
      <c r="A12" s="194" t="str">
        <f>IF('2020 Payroll'!B15="","",'2020 Payroll'!B15)</f>
        <v/>
      </c>
      <c r="B12" s="195" t="e">
        <f>IF(Input!$A$11="Weekly",IF(Input!$A$10&gt;8,'Sch A Payroll'!E10*52/24,'Sch A Payroll'!C10*52/8),IF(Input!$A$11="Bi-Weekly",IF(Input!$A$10&gt;8,'Sch A Payroll'!E10*26/12,'Sch A Payroll'!C10*26/8),IF(Input!$A$11="Bi-Monthly",IF(Input!$A$10&gt;8,'Sch A Payroll'!E10*24/12,'Sch A Payroll'!C10*24/8),"Wrong Input")))</f>
        <v>#N/A</v>
      </c>
      <c r="C12" s="195">
        <f>IF(A12="",0,VLOOKUP(A12,'2020 Payroll'!$B$10:$HI$137,(COUNTA('2020 Payroll'!B15:HI15)+COUNTBLANK('2020 Payroll'!B15:HI15)),FALSE)*4)</f>
        <v>0</v>
      </c>
      <c r="D12" s="196" t="e">
        <f t="shared" si="0"/>
        <v>#N/A</v>
      </c>
      <c r="E12" s="195" t="e">
        <f>IF(D12&gt;0.749999999999999,0,C12*0.75-B12)*IF(Input!$A$10&gt;8,24/52,Input!$A$10/52)</f>
        <v>#N/A</v>
      </c>
      <c r="F12" s="197" t="e">
        <f t="shared" si="1"/>
        <v>#N/A</v>
      </c>
      <c r="G12" s="207"/>
      <c r="H12" s="197" t="e">
        <f t="shared" si="2"/>
        <v>#N/A</v>
      </c>
    </row>
    <row r="13" spans="1:15" x14ac:dyDescent="0.25">
      <c r="A13" s="194" t="str">
        <f>IF('2020 Payroll'!B16="","",'2020 Payroll'!B16)</f>
        <v/>
      </c>
      <c r="B13" s="195" t="e">
        <f>IF(Input!$A$11="Weekly",IF(Input!$A$10&gt;8,'Sch A Payroll'!E11*52/24,'Sch A Payroll'!C11*52/8),IF(Input!$A$11="Bi-Weekly",IF(Input!$A$10&gt;8,'Sch A Payroll'!E11*26/12,'Sch A Payroll'!C11*26/8),IF(Input!$A$11="Bi-Monthly",IF(Input!$A$10&gt;8,'Sch A Payroll'!E11*24/12,'Sch A Payroll'!C11*24/8),"Wrong Input")))</f>
        <v>#N/A</v>
      </c>
      <c r="C13" s="195">
        <f>IF(A13="",0,VLOOKUP(A13,'2020 Payroll'!$B$10:$HI$137,(COUNTA('2020 Payroll'!B16:HI16)+COUNTBLANK('2020 Payroll'!B16:HI16)),FALSE)*4)</f>
        <v>0</v>
      </c>
      <c r="D13" s="196" t="e">
        <f t="shared" si="0"/>
        <v>#N/A</v>
      </c>
      <c r="E13" s="195" t="e">
        <f>IF(D13&gt;0.749999999999999,0,C13*0.75-B13)*IF(Input!$A$10&gt;8,24/52,Input!$A$10/52)</f>
        <v>#N/A</v>
      </c>
      <c r="F13" s="197" t="e">
        <f t="shared" si="1"/>
        <v>#N/A</v>
      </c>
      <c r="G13" s="207"/>
      <c r="H13" s="197" t="e">
        <f t="shared" si="2"/>
        <v>#N/A</v>
      </c>
    </row>
    <row r="14" spans="1:15" x14ac:dyDescent="0.25">
      <c r="A14" s="194" t="str">
        <f>IF('2020 Payroll'!B17="","",'2020 Payroll'!B17)</f>
        <v/>
      </c>
      <c r="B14" s="195" t="e">
        <f>IF(Input!$A$11="Weekly",IF(Input!$A$10&gt;8,'Sch A Payroll'!E12*52/24,'Sch A Payroll'!C12*52/8),IF(Input!$A$11="Bi-Weekly",IF(Input!$A$10&gt;8,'Sch A Payroll'!E12*26/12,'Sch A Payroll'!C12*26/8),IF(Input!$A$11="Bi-Monthly",IF(Input!$A$10&gt;8,'Sch A Payroll'!E12*24/12,'Sch A Payroll'!C12*24/8),"Wrong Input")))</f>
        <v>#N/A</v>
      </c>
      <c r="C14" s="195">
        <f>IF(A14="",0,VLOOKUP(A14,'2020 Payroll'!$B$10:$HI$137,(COUNTA('2020 Payroll'!B17:HI17)+COUNTBLANK('2020 Payroll'!B17:HI17)),FALSE)*4)</f>
        <v>0</v>
      </c>
      <c r="D14" s="196" t="e">
        <f>ROUND(IF(C14=0,IF(B14=0,1,IF(B14&gt;0,1,(B14/C14))),(B14/C14)),4)</f>
        <v>#N/A</v>
      </c>
      <c r="E14" s="195" t="e">
        <f>IF(D14&gt;0.749999999999999,0,C14*0.75-B14)*IF(Input!$A$10&gt;8,24/52,Input!$A$10/52)</f>
        <v>#N/A</v>
      </c>
      <c r="F14" s="197" t="e">
        <f t="shared" si="1"/>
        <v>#N/A</v>
      </c>
      <c r="G14" s="207"/>
      <c r="H14" s="197" t="e">
        <f t="shared" si="2"/>
        <v>#N/A</v>
      </c>
    </row>
    <row r="15" spans="1:15" x14ac:dyDescent="0.25">
      <c r="A15" s="194" t="str">
        <f>IF('2020 Payroll'!B18="","",'2020 Payroll'!B18)</f>
        <v/>
      </c>
      <c r="B15" s="195" t="e">
        <f>IF(Input!$A$11="Weekly",IF(Input!$A$10&gt;8,'Sch A Payroll'!E13*52/24,'Sch A Payroll'!C13*52/8),IF(Input!$A$11="Bi-Weekly",IF(Input!$A$10&gt;8,'Sch A Payroll'!E13*26/12,'Sch A Payroll'!C13*26/8),IF(Input!$A$11="Bi-Monthly",IF(Input!$A$10&gt;8,'Sch A Payroll'!E13*24/12,'Sch A Payroll'!C13*24/8),"Wrong Input")))</f>
        <v>#N/A</v>
      </c>
      <c r="C15" s="195">
        <f>IF(A15="",0,VLOOKUP(A15,'2020 Payroll'!$B$10:$HI$137,(COUNTA('2020 Payroll'!B18:HI18)+COUNTBLANK('2020 Payroll'!B18:HI18)),FALSE)*4)</f>
        <v>0</v>
      </c>
      <c r="D15" s="196" t="e">
        <f t="shared" ref="D15:D58" si="3">ROUND(IF(C15=0,IF(B15=0,1,IF(B15&gt;0,1,(B15/C15))),(B15/C15)),4)</f>
        <v>#N/A</v>
      </c>
      <c r="E15" s="195" t="e">
        <f>IF(D15&gt;0.749999999999999,0,C15*0.75-B15)*IF(Input!$A$10&gt;8,24/52,Input!$A$10/52)</f>
        <v>#N/A</v>
      </c>
      <c r="F15" s="197" t="e">
        <f t="shared" si="1"/>
        <v>#N/A</v>
      </c>
      <c r="G15" s="207"/>
      <c r="H15" s="197" t="e">
        <f t="shared" si="2"/>
        <v>#N/A</v>
      </c>
    </row>
    <row r="16" spans="1:15" x14ac:dyDescent="0.25">
      <c r="A16" s="194" t="str">
        <f>IF('2020 Payroll'!B19="","",'2020 Payroll'!B19)</f>
        <v/>
      </c>
      <c r="B16" s="195" t="e">
        <f>IF(Input!$A$11="Weekly",IF(Input!$A$10&gt;8,'Sch A Payroll'!E14*52/24,'Sch A Payroll'!C14*52/8),IF(Input!$A$11="Bi-Weekly",IF(Input!$A$10&gt;8,'Sch A Payroll'!E14*26/12,'Sch A Payroll'!C14*26/8),IF(Input!$A$11="Bi-Monthly",IF(Input!$A$10&gt;8,'Sch A Payroll'!E14*24/12,'Sch A Payroll'!C14*24/8),"Wrong Input")))</f>
        <v>#N/A</v>
      </c>
      <c r="C16" s="195">
        <f>IF(A16="",0,VLOOKUP(A16,'2020 Payroll'!$B$10:$HI$137,(COUNTA('2020 Payroll'!B19:HI19)+COUNTBLANK('2020 Payroll'!B19:HI19)),FALSE)*4)</f>
        <v>0</v>
      </c>
      <c r="D16" s="196" t="e">
        <f t="shared" si="3"/>
        <v>#N/A</v>
      </c>
      <c r="E16" s="195" t="e">
        <f>IF(D16&gt;0.749999999999999,0,C16*0.75-B16)*IF(Input!$A$10&gt;8,24/52,Input!$A$10/52)</f>
        <v>#N/A</v>
      </c>
      <c r="F16" s="197" t="e">
        <f t="shared" si="1"/>
        <v>#N/A</v>
      </c>
      <c r="G16" s="207"/>
      <c r="H16" s="197" t="e">
        <f t="shared" si="2"/>
        <v>#N/A</v>
      </c>
    </row>
    <row r="17" spans="1:8" x14ac:dyDescent="0.25">
      <c r="A17" s="194" t="str">
        <f>IF('2020 Payroll'!B20="","",'2020 Payroll'!B20)</f>
        <v/>
      </c>
      <c r="B17" s="195" t="e">
        <f>IF(Input!$A$11="Weekly",IF(Input!$A$10&gt;8,'Sch A Payroll'!E15*52/24,'Sch A Payroll'!C15*52/8),IF(Input!$A$11="Bi-Weekly",IF(Input!$A$10&gt;8,'Sch A Payroll'!E15*26/12,'Sch A Payroll'!C15*26/8),IF(Input!$A$11="Bi-Monthly",IF(Input!$A$10&gt;8,'Sch A Payroll'!E15*24/12,'Sch A Payroll'!C15*24/8),"Wrong Input")))</f>
        <v>#N/A</v>
      </c>
      <c r="C17" s="195">
        <f>IF(A17="",0,VLOOKUP(A17,'2020 Payroll'!$B$10:$HI$137,(COUNTA('2020 Payroll'!B20:HI20)+COUNTBLANK('2020 Payroll'!B20:HI20)),FALSE)*4)</f>
        <v>0</v>
      </c>
      <c r="D17" s="196" t="e">
        <f t="shared" si="3"/>
        <v>#N/A</v>
      </c>
      <c r="E17" s="195" t="e">
        <f>IF(D17&gt;0.749999999999999,0,C17*0.75-B17)*IF(Input!$A$10&gt;8,24/52,Input!$A$10/52)</f>
        <v>#N/A</v>
      </c>
      <c r="F17" s="197" t="e">
        <f t="shared" si="1"/>
        <v>#N/A</v>
      </c>
      <c r="G17" s="207"/>
      <c r="H17" s="197" t="e">
        <f t="shared" si="2"/>
        <v>#N/A</v>
      </c>
    </row>
    <row r="18" spans="1:8" x14ac:dyDescent="0.25">
      <c r="A18" s="194" t="str">
        <f>IF('2020 Payroll'!B21="","",'2020 Payroll'!B21)</f>
        <v/>
      </c>
      <c r="B18" s="195" t="e">
        <f>IF(Input!$A$11="Weekly",IF(Input!$A$10&gt;8,'Sch A Payroll'!E16*52/24,'Sch A Payroll'!C16*52/8),IF(Input!$A$11="Bi-Weekly",IF(Input!$A$10&gt;8,'Sch A Payroll'!E16*26/12,'Sch A Payroll'!C16*26/8),IF(Input!$A$11="Bi-Monthly",IF(Input!$A$10&gt;8,'Sch A Payroll'!E16*24/12,'Sch A Payroll'!C16*24/8),"Wrong Input")))</f>
        <v>#N/A</v>
      </c>
      <c r="C18" s="195">
        <f>IF(A18="",0,VLOOKUP(A18,'2020 Payroll'!$B$10:$HI$137,(COUNTA('2020 Payroll'!B21:HI21)+COUNTBLANK('2020 Payroll'!B21:HI21)),FALSE)*4)</f>
        <v>0</v>
      </c>
      <c r="D18" s="196" t="e">
        <f t="shared" si="3"/>
        <v>#N/A</v>
      </c>
      <c r="E18" s="195" t="e">
        <f>IF(D18&gt;0.749999999999999,0,C18*0.75-B18)*IF(Input!$A$10&gt;8,24/52,Input!$A$10/52)</f>
        <v>#N/A</v>
      </c>
      <c r="F18" s="197" t="e">
        <f t="shared" si="1"/>
        <v>#N/A</v>
      </c>
      <c r="G18" s="207"/>
      <c r="H18" s="197" t="e">
        <f t="shared" si="2"/>
        <v>#N/A</v>
      </c>
    </row>
    <row r="19" spans="1:8" x14ac:dyDescent="0.25">
      <c r="A19" s="194" t="str">
        <f>IF('2020 Payroll'!B22="","",'2020 Payroll'!B22)</f>
        <v/>
      </c>
      <c r="B19" s="195" t="e">
        <f>IF(Input!$A$11="Weekly",IF(Input!$A$10&gt;8,'Sch A Payroll'!E17*52/24,'Sch A Payroll'!C17*52/8),IF(Input!$A$11="Bi-Weekly",IF(Input!$A$10&gt;8,'Sch A Payroll'!E17*26/12,'Sch A Payroll'!C17*26/8),IF(Input!$A$11="Bi-Monthly",IF(Input!$A$10&gt;8,'Sch A Payroll'!E17*24/12,'Sch A Payroll'!C17*24/8),"Wrong Input")))</f>
        <v>#N/A</v>
      </c>
      <c r="C19" s="195">
        <f>IF(A19="",0,VLOOKUP(A19,'2020 Payroll'!$B$10:$HI$137,(COUNTA('2020 Payroll'!B22:HI22)+COUNTBLANK('2020 Payroll'!B22:HI22)),FALSE)*4)</f>
        <v>0</v>
      </c>
      <c r="D19" s="196" t="e">
        <f t="shared" si="3"/>
        <v>#N/A</v>
      </c>
      <c r="E19" s="195" t="e">
        <f>IF(D19&gt;0.749999999999999,0,C19*0.75-B19)*IF(Input!$A$10&gt;8,24/52,Input!$A$10/52)</f>
        <v>#N/A</v>
      </c>
      <c r="F19" s="197" t="e">
        <f t="shared" si="1"/>
        <v>#N/A</v>
      </c>
      <c r="G19" s="207"/>
      <c r="H19" s="197" t="e">
        <f t="shared" si="2"/>
        <v>#N/A</v>
      </c>
    </row>
    <row r="20" spans="1:8" x14ac:dyDescent="0.25">
      <c r="A20" s="194" t="str">
        <f>IF('2020 Payroll'!B23="","",'2020 Payroll'!B23)</f>
        <v/>
      </c>
      <c r="B20" s="195" t="e">
        <f>IF(Input!$A$11="Weekly",IF(Input!$A$10&gt;8,'Sch A Payroll'!E18*52/24,'Sch A Payroll'!C18*52/8),IF(Input!$A$11="Bi-Weekly",IF(Input!$A$10&gt;8,'Sch A Payroll'!E18*26/12,'Sch A Payroll'!C18*26/8),IF(Input!$A$11="Bi-Monthly",IF(Input!$A$10&gt;8,'Sch A Payroll'!E18*24/12,'Sch A Payroll'!C18*24/8),"Wrong Input")))</f>
        <v>#N/A</v>
      </c>
      <c r="C20" s="195">
        <f>IF(A20="",0,VLOOKUP(A20,'2020 Payroll'!$B$10:$HI$137,(COUNTA('2020 Payroll'!B23:HI23)+COUNTBLANK('2020 Payroll'!B23:HI23)),FALSE)*4)</f>
        <v>0</v>
      </c>
      <c r="D20" s="196" t="e">
        <f t="shared" si="3"/>
        <v>#N/A</v>
      </c>
      <c r="E20" s="195" t="e">
        <f>IF(D20&gt;0.749999999999999,0,C20*0.75-B20)*IF(Input!$A$10&gt;8,24/52,Input!$A$10/52)</f>
        <v>#N/A</v>
      </c>
      <c r="F20" s="197" t="e">
        <f t="shared" si="1"/>
        <v>#N/A</v>
      </c>
      <c r="G20" s="207"/>
      <c r="H20" s="197" t="e">
        <f t="shared" si="2"/>
        <v>#N/A</v>
      </c>
    </row>
    <row r="21" spans="1:8" x14ac:dyDescent="0.25">
      <c r="A21" s="194" t="str">
        <f>IF('2020 Payroll'!B24="","",'2020 Payroll'!B24)</f>
        <v/>
      </c>
      <c r="B21" s="195" t="e">
        <f>IF(Input!$A$11="Weekly",IF(Input!$A$10&gt;8,'Sch A Payroll'!E19*52/24,'Sch A Payroll'!C19*52/8),IF(Input!$A$11="Bi-Weekly",IF(Input!$A$10&gt;8,'Sch A Payroll'!E19*26/12,'Sch A Payroll'!C19*26/8),IF(Input!$A$11="Bi-Monthly",IF(Input!$A$10&gt;8,'Sch A Payroll'!E19*24/12,'Sch A Payroll'!C19*24/8),"Wrong Input")))</f>
        <v>#N/A</v>
      </c>
      <c r="C21" s="195">
        <f>IF(A21="",0,VLOOKUP(A21,'2020 Payroll'!$B$10:$HI$137,(COUNTA('2020 Payroll'!B24:HI24)+COUNTBLANK('2020 Payroll'!B24:HI24)),FALSE)*4)</f>
        <v>0</v>
      </c>
      <c r="D21" s="196" t="e">
        <f t="shared" si="3"/>
        <v>#N/A</v>
      </c>
      <c r="E21" s="195" t="e">
        <f>IF(D21&gt;0.749999999999999,0,C21*0.75-B21)*IF(Input!$A$10&gt;8,24/52,Input!$A$10/52)</f>
        <v>#N/A</v>
      </c>
      <c r="F21" s="197" t="e">
        <f t="shared" si="1"/>
        <v>#N/A</v>
      </c>
      <c r="G21" s="207"/>
      <c r="H21" s="197" t="e">
        <f t="shared" si="2"/>
        <v>#N/A</v>
      </c>
    </row>
    <row r="22" spans="1:8" x14ac:dyDescent="0.25">
      <c r="A22" s="194" t="str">
        <f>IF('2020 Payroll'!B25="","",'2020 Payroll'!B25)</f>
        <v/>
      </c>
      <c r="B22" s="195" t="e">
        <f>IF(Input!$A$11="Weekly",IF(Input!$A$10&gt;8,'Sch A Payroll'!E20*52/24,'Sch A Payroll'!C20*52/8),IF(Input!$A$11="Bi-Weekly",IF(Input!$A$10&gt;8,'Sch A Payroll'!E20*26/12,'Sch A Payroll'!C20*26/8),IF(Input!$A$11="Bi-Monthly",IF(Input!$A$10&gt;8,'Sch A Payroll'!E20*24/12,'Sch A Payroll'!C20*24/8),"Wrong Input")))</f>
        <v>#N/A</v>
      </c>
      <c r="C22" s="195">
        <f>IF(A22="",0,VLOOKUP(A22,'2020 Payroll'!$B$10:$HI$137,(COUNTA('2020 Payroll'!B25:HI25)+COUNTBLANK('2020 Payroll'!B25:HI25)),FALSE)*4)</f>
        <v>0</v>
      </c>
      <c r="D22" s="196" t="e">
        <f t="shared" si="3"/>
        <v>#N/A</v>
      </c>
      <c r="E22" s="195" t="e">
        <f>IF(D22&gt;0.749999999999999,0,C22*0.75-B22)*IF(Input!$A$10&gt;8,24/52,Input!$A$10/52)</f>
        <v>#N/A</v>
      </c>
      <c r="F22" s="197" t="e">
        <f t="shared" si="1"/>
        <v>#N/A</v>
      </c>
      <c r="G22" s="207"/>
      <c r="H22" s="197" t="e">
        <f t="shared" si="2"/>
        <v>#N/A</v>
      </c>
    </row>
    <row r="23" spans="1:8" x14ac:dyDescent="0.25">
      <c r="A23" s="194" t="str">
        <f>IF('2020 Payroll'!B26="","",'2020 Payroll'!B26)</f>
        <v/>
      </c>
      <c r="B23" s="195" t="e">
        <f>IF(Input!$A$11="Weekly",IF(Input!$A$10&gt;8,'Sch A Payroll'!E21*52/24,'Sch A Payroll'!C21*52/8),IF(Input!$A$11="Bi-Weekly",IF(Input!$A$10&gt;8,'Sch A Payroll'!E21*26/12,'Sch A Payroll'!C21*26/8),IF(Input!$A$11="Bi-Monthly",IF(Input!$A$10&gt;8,'Sch A Payroll'!E21*24/12,'Sch A Payroll'!C21*24/8),"Wrong Input")))</f>
        <v>#N/A</v>
      </c>
      <c r="C23" s="195">
        <f>IF(A23="",0,VLOOKUP(A23,'2020 Payroll'!$B$10:$HI$137,(COUNTA('2020 Payroll'!B26:HI26)+COUNTBLANK('2020 Payroll'!B26:HI26)),FALSE)*4)</f>
        <v>0</v>
      </c>
      <c r="D23" s="196" t="e">
        <f t="shared" si="3"/>
        <v>#N/A</v>
      </c>
      <c r="E23" s="195" t="e">
        <f>IF(D23&gt;0.749999999999999,0,C23*0.75-B23)*IF(Input!$A$10&gt;8,24/52,Input!$A$10/52)</f>
        <v>#N/A</v>
      </c>
      <c r="F23" s="197" t="e">
        <f t="shared" si="1"/>
        <v>#N/A</v>
      </c>
      <c r="G23" s="207"/>
      <c r="H23" s="197" t="e">
        <f t="shared" si="2"/>
        <v>#N/A</v>
      </c>
    </row>
    <row r="24" spans="1:8" x14ac:dyDescent="0.25">
      <c r="A24" s="194" t="str">
        <f>IF('2020 Payroll'!B27="","",'2020 Payroll'!B27)</f>
        <v/>
      </c>
      <c r="B24" s="195" t="e">
        <f>IF(Input!$A$11="Weekly",IF(Input!$A$10&gt;8,'Sch A Payroll'!E22*52/24,'Sch A Payroll'!C22*52/8),IF(Input!$A$11="Bi-Weekly",IF(Input!$A$10&gt;8,'Sch A Payroll'!E22*26/12,'Sch A Payroll'!C22*26/8),IF(Input!$A$11="Bi-Monthly",IF(Input!$A$10&gt;8,'Sch A Payroll'!E22*24/12,'Sch A Payroll'!C22*24/8),"Wrong Input")))</f>
        <v>#N/A</v>
      </c>
      <c r="C24" s="195">
        <f>IF(A24="",0,VLOOKUP(A24,'2020 Payroll'!$B$10:$HI$137,(COUNTA('2020 Payroll'!B27:HI27)+COUNTBLANK('2020 Payroll'!B27:HI27)),FALSE)*4)</f>
        <v>0</v>
      </c>
      <c r="D24" s="196" t="e">
        <f t="shared" si="3"/>
        <v>#N/A</v>
      </c>
      <c r="E24" s="195" t="e">
        <f>IF(D24&gt;0.749999999999999,0,C24*0.75-B24)*IF(Input!$A$10&gt;8,24/52,Input!$A$10/52)</f>
        <v>#N/A</v>
      </c>
      <c r="F24" s="197" t="e">
        <f t="shared" si="1"/>
        <v>#N/A</v>
      </c>
      <c r="G24" s="207"/>
      <c r="H24" s="197" t="e">
        <f t="shared" si="2"/>
        <v>#N/A</v>
      </c>
    </row>
    <row r="25" spans="1:8" x14ac:dyDescent="0.25">
      <c r="A25" s="194" t="str">
        <f>IF('2020 Payroll'!B28="","",'2020 Payroll'!B28)</f>
        <v/>
      </c>
      <c r="B25" s="195" t="e">
        <f>IF(Input!$A$11="Weekly",IF(Input!$A$10&gt;8,'Sch A Payroll'!E23*52/24,'Sch A Payroll'!C23*52/8),IF(Input!$A$11="Bi-Weekly",IF(Input!$A$10&gt;8,'Sch A Payroll'!E23*26/12,'Sch A Payroll'!C23*26/8),IF(Input!$A$11="Bi-Monthly",IF(Input!$A$10&gt;8,'Sch A Payroll'!E23*24/12,'Sch A Payroll'!C23*24/8),"Wrong Input")))</f>
        <v>#N/A</v>
      </c>
      <c r="C25" s="195">
        <f>IF(A25="",0,VLOOKUP(A25,'2020 Payroll'!$B$10:$HI$137,(COUNTA('2020 Payroll'!B28:HI28)+COUNTBLANK('2020 Payroll'!B28:HI28)),FALSE)*4)</f>
        <v>0</v>
      </c>
      <c r="D25" s="196" t="e">
        <f t="shared" si="3"/>
        <v>#N/A</v>
      </c>
      <c r="E25" s="195" t="e">
        <f>IF(D25&gt;0.749999999999999,0,C25*0.75-B25)*IF(Input!$A$10&gt;8,24/52,Input!$A$10/52)</f>
        <v>#N/A</v>
      </c>
      <c r="F25" s="197" t="e">
        <f t="shared" si="1"/>
        <v>#N/A</v>
      </c>
      <c r="G25" s="207"/>
      <c r="H25" s="197" t="e">
        <f t="shared" si="2"/>
        <v>#N/A</v>
      </c>
    </row>
    <row r="26" spans="1:8" x14ac:dyDescent="0.25">
      <c r="A26" s="194" t="str">
        <f>IF('2020 Payroll'!B29="","",'2020 Payroll'!B29)</f>
        <v/>
      </c>
      <c r="B26" s="195" t="e">
        <f>IF(Input!$A$11="Weekly",IF(Input!$A$10&gt;8,'Sch A Payroll'!E24*52/24,'Sch A Payroll'!C24*52/8),IF(Input!$A$11="Bi-Weekly",IF(Input!$A$10&gt;8,'Sch A Payroll'!E24*26/12,'Sch A Payroll'!C24*26/8),IF(Input!$A$11="Bi-Monthly",IF(Input!$A$10&gt;8,'Sch A Payroll'!E24*24/12,'Sch A Payroll'!C24*24/8),"Wrong Input")))</f>
        <v>#N/A</v>
      </c>
      <c r="C26" s="195">
        <f>IF(A26="",0,VLOOKUP(A26,'2020 Payroll'!$B$10:$HI$137,(COUNTA('2020 Payroll'!B29:HI29)+COUNTBLANK('2020 Payroll'!B29:HI29)),FALSE)*4)</f>
        <v>0</v>
      </c>
      <c r="D26" s="196" t="e">
        <f t="shared" si="3"/>
        <v>#N/A</v>
      </c>
      <c r="E26" s="195" t="e">
        <f>IF(D26&gt;0.749999999999999,0,C26*0.75-B26)*IF(Input!$A$10&gt;8,24/52,Input!$A$10/52)</f>
        <v>#N/A</v>
      </c>
      <c r="F26" s="197" t="e">
        <f t="shared" si="1"/>
        <v>#N/A</v>
      </c>
      <c r="G26" s="207"/>
      <c r="H26" s="197" t="e">
        <f t="shared" si="2"/>
        <v>#N/A</v>
      </c>
    </row>
    <row r="27" spans="1:8" x14ac:dyDescent="0.25">
      <c r="A27" s="194" t="str">
        <f>IF('2020 Payroll'!B30="","",'2020 Payroll'!B30)</f>
        <v/>
      </c>
      <c r="B27" s="195" t="e">
        <f>IF(Input!$A$11="Weekly",IF(Input!$A$10&gt;8,'Sch A Payroll'!E25*52/24,'Sch A Payroll'!C25*52/8),IF(Input!$A$11="Bi-Weekly",IF(Input!$A$10&gt;8,'Sch A Payroll'!E25*26/12,'Sch A Payroll'!C25*26/8),IF(Input!$A$11="Bi-Monthly",IF(Input!$A$10&gt;8,'Sch A Payroll'!E25*24/12,'Sch A Payroll'!C25*24/8),"Wrong Input")))</f>
        <v>#N/A</v>
      </c>
      <c r="C27" s="195">
        <f>IF(A27="",0,VLOOKUP(A27,'2020 Payroll'!$B$10:$HI$137,(COUNTA('2020 Payroll'!B30:HI30)+COUNTBLANK('2020 Payroll'!B30:HI30)),FALSE)*4)</f>
        <v>0</v>
      </c>
      <c r="D27" s="196" t="e">
        <f t="shared" si="3"/>
        <v>#N/A</v>
      </c>
      <c r="E27" s="195" t="e">
        <f>IF(D27&gt;0.749999999999999,0,C27*0.75-B27)*IF(Input!$A$10&gt;8,24/52,Input!$A$10/52)</f>
        <v>#N/A</v>
      </c>
      <c r="F27" s="197" t="e">
        <f t="shared" si="1"/>
        <v>#N/A</v>
      </c>
      <c r="G27" s="207"/>
      <c r="H27" s="197" t="e">
        <f t="shared" si="2"/>
        <v>#N/A</v>
      </c>
    </row>
    <row r="28" spans="1:8" x14ac:dyDescent="0.25">
      <c r="A28" s="194" t="str">
        <f>IF('2020 Payroll'!B31="","",'2020 Payroll'!B31)</f>
        <v/>
      </c>
      <c r="B28" s="195" t="e">
        <f>IF(Input!$A$11="Weekly",IF(Input!$A$10&gt;8,'Sch A Payroll'!E26*52/24,'Sch A Payroll'!C26*52/8),IF(Input!$A$11="Bi-Weekly",IF(Input!$A$10&gt;8,'Sch A Payroll'!E26*26/12,'Sch A Payroll'!C26*26/8),IF(Input!$A$11="Bi-Monthly",IF(Input!$A$10&gt;8,'Sch A Payroll'!E26*24/12,'Sch A Payroll'!C26*24/8),"Wrong Input")))</f>
        <v>#N/A</v>
      </c>
      <c r="C28" s="195">
        <f>IF(A28="",0,VLOOKUP(A28,'2020 Payroll'!$B$10:$HI$137,(COUNTA('2020 Payroll'!B31:HI31)+COUNTBLANK('2020 Payroll'!B31:HI31)),FALSE)*4)</f>
        <v>0</v>
      </c>
      <c r="D28" s="196" t="e">
        <f t="shared" si="3"/>
        <v>#N/A</v>
      </c>
      <c r="E28" s="195" t="e">
        <f>IF(D28&gt;0.749999999999999,0,C28*0.75-B28)*IF(Input!$A$10&gt;8,24/52,Input!$A$10/52)</f>
        <v>#N/A</v>
      </c>
      <c r="F28" s="197" t="e">
        <f t="shared" si="1"/>
        <v>#N/A</v>
      </c>
      <c r="G28" s="207"/>
      <c r="H28" s="197" t="e">
        <f t="shared" si="2"/>
        <v>#N/A</v>
      </c>
    </row>
    <row r="29" spans="1:8" x14ac:dyDescent="0.25">
      <c r="A29" s="194" t="str">
        <f>IF('2020 Payroll'!B32="","",'2020 Payroll'!B32)</f>
        <v/>
      </c>
      <c r="B29" s="195" t="e">
        <f>IF(Input!$A$11="Weekly",IF(Input!$A$10&gt;8,'Sch A Payroll'!E27*52/24,'Sch A Payroll'!C27*52/8),IF(Input!$A$11="Bi-Weekly",IF(Input!$A$10&gt;8,'Sch A Payroll'!E27*26/12,'Sch A Payroll'!C27*26/8),IF(Input!$A$11="Bi-Monthly",IF(Input!$A$10&gt;8,'Sch A Payroll'!E27*24/12,'Sch A Payroll'!C27*24/8),"Wrong Input")))</f>
        <v>#N/A</v>
      </c>
      <c r="C29" s="195">
        <f>IF(A29="",0,VLOOKUP(A29,'2020 Payroll'!$B$10:$HI$137,(COUNTA('2020 Payroll'!B32:HI32)+COUNTBLANK('2020 Payroll'!B32:HI32)),FALSE)*4)</f>
        <v>0</v>
      </c>
      <c r="D29" s="196" t="e">
        <f t="shared" si="3"/>
        <v>#N/A</v>
      </c>
      <c r="E29" s="195" t="e">
        <f>IF(D29&gt;0.749999999999999,0,C29*0.75-B29)*IF(Input!$A$10&gt;8,24/52,Input!$A$10/52)</f>
        <v>#N/A</v>
      </c>
      <c r="F29" s="197" t="e">
        <f t="shared" si="1"/>
        <v>#N/A</v>
      </c>
      <c r="G29" s="207"/>
      <c r="H29" s="197" t="e">
        <f t="shared" si="2"/>
        <v>#N/A</v>
      </c>
    </row>
    <row r="30" spans="1:8" x14ac:dyDescent="0.25">
      <c r="A30" s="194" t="str">
        <f>IF('2020 Payroll'!B33="","",'2020 Payroll'!B33)</f>
        <v/>
      </c>
      <c r="B30" s="195" t="e">
        <f>IF(Input!$A$11="Weekly",IF(Input!$A$10&gt;8,'Sch A Payroll'!E28*52/24,'Sch A Payroll'!C28*52/8),IF(Input!$A$11="Bi-Weekly",IF(Input!$A$10&gt;8,'Sch A Payroll'!E28*26/12,'Sch A Payroll'!C28*26/8),IF(Input!$A$11="Bi-Monthly",IF(Input!$A$10&gt;8,'Sch A Payroll'!E28*24/12,'Sch A Payroll'!C28*24/8),"Wrong Input")))</f>
        <v>#N/A</v>
      </c>
      <c r="C30" s="195">
        <f>IF(A30="",0,VLOOKUP(A30,'2020 Payroll'!$B$10:$HI$137,(COUNTA('2020 Payroll'!B33:HI33)+COUNTBLANK('2020 Payroll'!B33:HI33)),FALSE)*4)</f>
        <v>0</v>
      </c>
      <c r="D30" s="196" t="e">
        <f t="shared" si="3"/>
        <v>#N/A</v>
      </c>
      <c r="E30" s="195" t="e">
        <f>IF(D30&gt;0.749999999999999,0,C30*0.75-B30)*IF(Input!$A$10&gt;8,24/52,Input!$A$10/52)</f>
        <v>#N/A</v>
      </c>
      <c r="F30" s="197" t="e">
        <f t="shared" si="1"/>
        <v>#N/A</v>
      </c>
      <c r="G30" s="207"/>
      <c r="H30" s="197" t="e">
        <f t="shared" si="2"/>
        <v>#N/A</v>
      </c>
    </row>
    <row r="31" spans="1:8" x14ac:dyDescent="0.25">
      <c r="A31" s="194" t="str">
        <f>IF('2020 Payroll'!B34="","",'2020 Payroll'!B34)</f>
        <v/>
      </c>
      <c r="B31" s="195" t="e">
        <f>IF(Input!$A$11="Weekly",IF(Input!$A$10&gt;8,'Sch A Payroll'!E29*52/24,'Sch A Payroll'!C29*52/8),IF(Input!$A$11="Bi-Weekly",IF(Input!$A$10&gt;8,'Sch A Payroll'!E29*26/12,'Sch A Payroll'!C29*26/8),IF(Input!$A$11="Bi-Monthly",IF(Input!$A$10&gt;8,'Sch A Payroll'!E29*24/12,'Sch A Payroll'!C29*24/8),"Wrong Input")))</f>
        <v>#N/A</v>
      </c>
      <c r="C31" s="195">
        <f>IF(A31="",0,VLOOKUP(A31,'2020 Payroll'!$B$10:$HI$137,(COUNTA('2020 Payroll'!B34:HI34)+COUNTBLANK('2020 Payroll'!B34:HI34)),FALSE)*4)</f>
        <v>0</v>
      </c>
      <c r="D31" s="196" t="e">
        <f t="shared" si="3"/>
        <v>#N/A</v>
      </c>
      <c r="E31" s="195" t="e">
        <f>IF(D31&gt;0.749999999999999,0,C31*0.75-B31)*IF(Input!$A$10&gt;8,24/52,Input!$A$10/52)</f>
        <v>#N/A</v>
      </c>
      <c r="F31" s="197" t="e">
        <f t="shared" si="1"/>
        <v>#N/A</v>
      </c>
      <c r="G31" s="207"/>
      <c r="H31" s="197" t="e">
        <f t="shared" si="2"/>
        <v>#N/A</v>
      </c>
    </row>
    <row r="32" spans="1:8" x14ac:dyDescent="0.25">
      <c r="A32" s="194" t="str">
        <f>IF('2020 Payroll'!B35="","",'2020 Payroll'!B35)</f>
        <v/>
      </c>
      <c r="B32" s="195" t="e">
        <f>IF(Input!$A$11="Weekly",IF(Input!$A$10&gt;8,'Sch A Payroll'!E30*52/24,'Sch A Payroll'!C30*52/8),IF(Input!$A$11="Bi-Weekly",IF(Input!$A$10&gt;8,'Sch A Payroll'!E30*26/12,'Sch A Payroll'!C30*26/8),IF(Input!$A$11="Bi-Monthly",IF(Input!$A$10&gt;8,'Sch A Payroll'!E30*24/12,'Sch A Payroll'!C30*24/8),"Wrong Input")))</f>
        <v>#N/A</v>
      </c>
      <c r="C32" s="195">
        <f>IF(A32="",0,VLOOKUP(A32,'2020 Payroll'!$B$10:$HI$137,(COUNTA('2020 Payroll'!B35:HI35)+COUNTBLANK('2020 Payroll'!B35:HI35)),FALSE)*4)</f>
        <v>0</v>
      </c>
      <c r="D32" s="196" t="e">
        <f t="shared" si="3"/>
        <v>#N/A</v>
      </c>
      <c r="E32" s="195" t="e">
        <f>IF(D32&gt;0.749999999999999,0,C32*0.75-B32)*IF(Input!$A$10&gt;8,24/52,Input!$A$10/52)</f>
        <v>#N/A</v>
      </c>
      <c r="F32" s="197" t="e">
        <f t="shared" si="1"/>
        <v>#N/A</v>
      </c>
      <c r="G32" s="207"/>
      <c r="H32" s="197" t="e">
        <f t="shared" si="2"/>
        <v>#N/A</v>
      </c>
    </row>
    <row r="33" spans="1:8" x14ac:dyDescent="0.25">
      <c r="A33" s="194" t="str">
        <f>IF('2020 Payroll'!B36="","",'2020 Payroll'!B36)</f>
        <v/>
      </c>
      <c r="B33" s="195" t="e">
        <f>IF(Input!$A$11="Weekly",IF(Input!$A$10&gt;8,'Sch A Payroll'!E31*52/24,'Sch A Payroll'!C31*52/8),IF(Input!$A$11="Bi-Weekly",IF(Input!$A$10&gt;8,'Sch A Payroll'!E31*26/12,'Sch A Payroll'!C31*26/8),IF(Input!$A$11="Bi-Monthly",IF(Input!$A$10&gt;8,'Sch A Payroll'!E31*24/12,'Sch A Payroll'!C31*24/8),"Wrong Input")))</f>
        <v>#N/A</v>
      </c>
      <c r="C33" s="195">
        <f>IF(A33="",0,VLOOKUP(A33,'2020 Payroll'!$B$10:$HI$137,(COUNTA('2020 Payroll'!B36:HI36)+COUNTBLANK('2020 Payroll'!B36:HI36)),FALSE)*4)</f>
        <v>0</v>
      </c>
      <c r="D33" s="196" t="e">
        <f t="shared" si="3"/>
        <v>#N/A</v>
      </c>
      <c r="E33" s="195" t="e">
        <f>IF(D33&gt;0.749999999999999,0,C33*0.75-B33)*IF(Input!$A$10&gt;8,24/52,Input!$A$10/52)</f>
        <v>#N/A</v>
      </c>
      <c r="F33" s="197" t="e">
        <f t="shared" si="1"/>
        <v>#N/A</v>
      </c>
      <c r="G33" s="207"/>
      <c r="H33" s="197" t="e">
        <f t="shared" si="2"/>
        <v>#N/A</v>
      </c>
    </row>
    <row r="34" spans="1:8" x14ac:dyDescent="0.25">
      <c r="A34" s="194" t="str">
        <f>IF('2020 Payroll'!B37="","",'2020 Payroll'!B37)</f>
        <v/>
      </c>
      <c r="B34" s="195" t="e">
        <f>IF(Input!$A$11="Weekly",IF(Input!$A$10&gt;8,'Sch A Payroll'!E32*52/24,'Sch A Payroll'!C32*52/8),IF(Input!$A$11="Bi-Weekly",IF(Input!$A$10&gt;8,'Sch A Payroll'!E32*26/12,'Sch A Payroll'!C32*26/8),IF(Input!$A$11="Bi-Monthly",IF(Input!$A$10&gt;8,'Sch A Payroll'!E32*24/12,'Sch A Payroll'!C32*24/8),"Wrong Input")))</f>
        <v>#N/A</v>
      </c>
      <c r="C34" s="195">
        <f>IF(A34="",0,VLOOKUP(A34,'2020 Payroll'!$B$10:$HI$137,(COUNTA('2020 Payroll'!B37:HI37)+COUNTBLANK('2020 Payroll'!B37:HI37)),FALSE)*4)</f>
        <v>0</v>
      </c>
      <c r="D34" s="196" t="e">
        <f t="shared" si="3"/>
        <v>#N/A</v>
      </c>
      <c r="E34" s="195" t="e">
        <f>IF(D34&gt;0.749999999999999,0,C34*0.75-B34)*IF(Input!$A$10&gt;8,24/52,Input!$A$10/52)</f>
        <v>#N/A</v>
      </c>
      <c r="F34" s="197" t="e">
        <f t="shared" si="1"/>
        <v>#N/A</v>
      </c>
      <c r="G34" s="207"/>
      <c r="H34" s="197" t="e">
        <f t="shared" si="2"/>
        <v>#N/A</v>
      </c>
    </row>
    <row r="35" spans="1:8" x14ac:dyDescent="0.25">
      <c r="A35" s="194" t="str">
        <f>IF('2020 Payroll'!B38="","",'2020 Payroll'!B38)</f>
        <v/>
      </c>
      <c r="B35" s="195" t="e">
        <f>IF(Input!$A$11="Weekly",IF(Input!$A$10&gt;8,'Sch A Payroll'!E33*52/24,'Sch A Payroll'!C33*52/8),IF(Input!$A$11="Bi-Weekly",IF(Input!$A$10&gt;8,'Sch A Payroll'!E33*26/12,'Sch A Payroll'!C33*26/8),IF(Input!$A$11="Bi-Monthly",IF(Input!$A$10&gt;8,'Sch A Payroll'!E33*24/12,'Sch A Payroll'!C33*24/8),"Wrong Input")))</f>
        <v>#N/A</v>
      </c>
      <c r="C35" s="195">
        <f>IF(A35="",0,VLOOKUP(A35,'2020 Payroll'!$B$10:$HI$137,(COUNTA('2020 Payroll'!B38:HI38)+COUNTBLANK('2020 Payroll'!B38:HI38)),FALSE)*4)</f>
        <v>0</v>
      </c>
      <c r="D35" s="196" t="e">
        <f t="shared" si="3"/>
        <v>#N/A</v>
      </c>
      <c r="E35" s="195" t="e">
        <f>IF(D35&gt;0.749999999999999,0,C35*0.75-B35)*IF(Input!$A$10&gt;8,24/52,Input!$A$10/52)</f>
        <v>#N/A</v>
      </c>
      <c r="F35" s="197" t="e">
        <f t="shared" si="1"/>
        <v>#N/A</v>
      </c>
      <c r="G35" s="207"/>
      <c r="H35" s="197" t="e">
        <f t="shared" si="2"/>
        <v>#N/A</v>
      </c>
    </row>
    <row r="36" spans="1:8" x14ac:dyDescent="0.25">
      <c r="A36" s="194" t="str">
        <f>IF('2020 Payroll'!B39="","",'2020 Payroll'!B39)</f>
        <v/>
      </c>
      <c r="B36" s="195" t="e">
        <f>IF(Input!$A$11="Weekly",IF(Input!$A$10&gt;8,'Sch A Payroll'!E34*52/24,'Sch A Payroll'!C34*52/8),IF(Input!$A$11="Bi-Weekly",IF(Input!$A$10&gt;8,'Sch A Payroll'!E34*26/12,'Sch A Payroll'!C34*26/8),IF(Input!$A$11="Bi-Monthly",IF(Input!$A$10&gt;8,'Sch A Payroll'!E34*24/12,'Sch A Payroll'!C34*24/8),"Wrong Input")))</f>
        <v>#N/A</v>
      </c>
      <c r="C36" s="195">
        <f>IF(A36="",0,VLOOKUP(A36,'2020 Payroll'!$B$10:$HI$137,(COUNTA('2020 Payroll'!B39:HI39)+COUNTBLANK('2020 Payroll'!B39:HI39)),FALSE)*4)</f>
        <v>0</v>
      </c>
      <c r="D36" s="196" t="e">
        <f t="shared" si="3"/>
        <v>#N/A</v>
      </c>
      <c r="E36" s="195" t="e">
        <f>IF(D36&gt;0.749999999999999,0,C36*0.75-B36)*IF(Input!$A$10&gt;8,24/52,Input!$A$10/52)</f>
        <v>#N/A</v>
      </c>
      <c r="F36" s="197" t="e">
        <f t="shared" si="1"/>
        <v>#N/A</v>
      </c>
      <c r="G36" s="207"/>
      <c r="H36" s="197" t="e">
        <f t="shared" si="2"/>
        <v>#N/A</v>
      </c>
    </row>
    <row r="37" spans="1:8" x14ac:dyDescent="0.25">
      <c r="A37" s="194" t="str">
        <f>IF('2020 Payroll'!B40="","",'2020 Payroll'!B40)</f>
        <v/>
      </c>
      <c r="B37" s="195" t="e">
        <f>IF(Input!$A$11="Weekly",IF(Input!$A$10&gt;8,'Sch A Payroll'!E35*52/24,'Sch A Payroll'!C35*52/8),IF(Input!$A$11="Bi-Weekly",IF(Input!$A$10&gt;8,'Sch A Payroll'!E35*26/12,'Sch A Payroll'!C35*26/8),IF(Input!$A$11="Bi-Monthly",IF(Input!$A$10&gt;8,'Sch A Payroll'!E35*24/12,'Sch A Payroll'!C35*24/8),"Wrong Input")))</f>
        <v>#N/A</v>
      </c>
      <c r="C37" s="195">
        <f>IF(A37="",0,VLOOKUP(A37,'2020 Payroll'!$B$10:$HI$137,(COUNTA('2020 Payroll'!B40:HI40)+COUNTBLANK('2020 Payroll'!B40:HI40)),FALSE)*4)</f>
        <v>0</v>
      </c>
      <c r="D37" s="196" t="e">
        <f t="shared" si="3"/>
        <v>#N/A</v>
      </c>
      <c r="E37" s="195" t="e">
        <f>IF(D37&gt;0.749999999999999,0,C37*0.75-B37)*IF(Input!$A$10&gt;8,24/52,Input!$A$10/52)</f>
        <v>#N/A</v>
      </c>
      <c r="F37" s="197" t="e">
        <f t="shared" si="1"/>
        <v>#N/A</v>
      </c>
      <c r="G37" s="207"/>
      <c r="H37" s="197" t="e">
        <f t="shared" si="2"/>
        <v>#N/A</v>
      </c>
    </row>
    <row r="38" spans="1:8" x14ac:dyDescent="0.25">
      <c r="A38" s="194" t="str">
        <f>IF('2020 Payroll'!B41="","",'2020 Payroll'!B41)</f>
        <v/>
      </c>
      <c r="B38" s="195" t="e">
        <f>IF(Input!$A$11="Weekly",IF(Input!$A$10&gt;8,'Sch A Payroll'!E36*52/24,'Sch A Payroll'!C36*52/8),IF(Input!$A$11="Bi-Weekly",IF(Input!$A$10&gt;8,'Sch A Payroll'!E36*26/12,'Sch A Payroll'!C36*26/8),IF(Input!$A$11="Bi-Monthly",IF(Input!$A$10&gt;8,'Sch A Payroll'!E36*24/12,'Sch A Payroll'!C36*24/8),"Wrong Input")))</f>
        <v>#N/A</v>
      </c>
      <c r="C38" s="195">
        <f>IF(A38="",0,VLOOKUP(A38,'2020 Payroll'!$B$10:$HI$137,(COUNTA('2020 Payroll'!B41:HI41)+COUNTBLANK('2020 Payroll'!B41:HI41)),FALSE)*4)</f>
        <v>0</v>
      </c>
      <c r="D38" s="196" t="e">
        <f t="shared" si="3"/>
        <v>#N/A</v>
      </c>
      <c r="E38" s="195" t="e">
        <f>IF(D38&gt;0.749999999999999,0,C38*0.75-B38)*IF(Input!$A$10&gt;8,24/52,Input!$A$10/52)</f>
        <v>#N/A</v>
      </c>
      <c r="F38" s="197" t="e">
        <f t="shared" si="1"/>
        <v>#N/A</v>
      </c>
      <c r="G38" s="207"/>
      <c r="H38" s="197" t="e">
        <f t="shared" si="2"/>
        <v>#N/A</v>
      </c>
    </row>
    <row r="39" spans="1:8" x14ac:dyDescent="0.25">
      <c r="A39" s="194" t="str">
        <f>IF('2020 Payroll'!B42="","",'2020 Payroll'!B42)</f>
        <v/>
      </c>
      <c r="B39" s="195" t="e">
        <f>IF(Input!$A$11="Weekly",IF(Input!$A$10&gt;8,'Sch A Payroll'!E37*52/24,'Sch A Payroll'!C37*52/8),IF(Input!$A$11="Bi-Weekly",IF(Input!$A$10&gt;8,'Sch A Payroll'!E37*26/12,'Sch A Payroll'!C37*26/8),IF(Input!$A$11="Bi-Monthly",IF(Input!$A$10&gt;8,'Sch A Payroll'!E37*24/12,'Sch A Payroll'!C37*24/8),"Wrong Input")))</f>
        <v>#N/A</v>
      </c>
      <c r="C39" s="195">
        <f>IF(A39="",0,VLOOKUP(A39,'2020 Payroll'!$B$10:$HI$137,(COUNTA('2020 Payroll'!B42:HI42)+COUNTBLANK('2020 Payroll'!B42:HI42)),FALSE)*4)</f>
        <v>0</v>
      </c>
      <c r="D39" s="196" t="e">
        <f t="shared" si="3"/>
        <v>#N/A</v>
      </c>
      <c r="E39" s="195" t="e">
        <f>IF(D39&gt;0.749999999999999,0,C39*0.75-B39)*IF(Input!$A$10&gt;8,24/52,Input!$A$10/52)</f>
        <v>#N/A</v>
      </c>
      <c r="F39" s="197" t="e">
        <f t="shared" si="1"/>
        <v>#N/A</v>
      </c>
      <c r="G39" s="207"/>
      <c r="H39" s="197" t="e">
        <f t="shared" si="2"/>
        <v>#N/A</v>
      </c>
    </row>
    <row r="40" spans="1:8" x14ac:dyDescent="0.25">
      <c r="A40" s="194" t="str">
        <f>IF('2020 Payroll'!B43="","",'2020 Payroll'!B43)</f>
        <v/>
      </c>
      <c r="B40" s="195" t="e">
        <f>IF(Input!$A$11="Weekly",IF(Input!$A$10&gt;8,'Sch A Payroll'!E38*52/24,'Sch A Payroll'!C38*52/8),IF(Input!$A$11="Bi-Weekly",IF(Input!$A$10&gt;8,'Sch A Payroll'!E38*26/12,'Sch A Payroll'!C38*26/8),IF(Input!$A$11="Bi-Monthly",IF(Input!$A$10&gt;8,'Sch A Payroll'!E38*24/12,'Sch A Payroll'!C38*24/8),"Wrong Input")))</f>
        <v>#N/A</v>
      </c>
      <c r="C40" s="195">
        <f>IF(A40="",0,VLOOKUP(A40,'2020 Payroll'!$B$10:$HI$137,(COUNTA('2020 Payroll'!B43:HI43)+COUNTBLANK('2020 Payroll'!B43:HI43)),FALSE)*4)</f>
        <v>0</v>
      </c>
      <c r="D40" s="196" t="e">
        <f t="shared" si="3"/>
        <v>#N/A</v>
      </c>
      <c r="E40" s="195" t="e">
        <f>IF(D40&gt;0.749999999999999,0,C40*0.75-B40)*IF(Input!$A$10&gt;8,24/52,Input!$A$10/52)</f>
        <v>#N/A</v>
      </c>
      <c r="F40" s="197" t="e">
        <f t="shared" si="1"/>
        <v>#N/A</v>
      </c>
      <c r="G40" s="207"/>
      <c r="H40" s="197" t="e">
        <f t="shared" si="2"/>
        <v>#N/A</v>
      </c>
    </row>
    <row r="41" spans="1:8" x14ac:dyDescent="0.25">
      <c r="A41" s="194" t="str">
        <f>IF('2020 Payroll'!B44="","",'2020 Payroll'!B44)</f>
        <v/>
      </c>
      <c r="B41" s="195" t="e">
        <f>IF(Input!$A$11="Weekly",IF(Input!$A$10&gt;8,'Sch A Payroll'!E39*52/24,'Sch A Payroll'!C39*52/8),IF(Input!$A$11="Bi-Weekly",IF(Input!$A$10&gt;8,'Sch A Payroll'!E39*26/12,'Sch A Payroll'!C39*26/8),IF(Input!$A$11="Bi-Monthly",IF(Input!$A$10&gt;8,'Sch A Payroll'!E39*24/12,'Sch A Payroll'!C39*24/8),"Wrong Input")))</f>
        <v>#N/A</v>
      </c>
      <c r="C41" s="195">
        <f>IF(A41="",0,VLOOKUP(A41,'2020 Payroll'!$B$10:$HI$137,(COUNTA('2020 Payroll'!B44:HI44)+COUNTBLANK('2020 Payroll'!B44:HI44)),FALSE)*4)</f>
        <v>0</v>
      </c>
      <c r="D41" s="196" t="e">
        <f t="shared" si="3"/>
        <v>#N/A</v>
      </c>
      <c r="E41" s="195" t="e">
        <f>IF(D41&gt;0.749999999999999,0,C41*0.75-B41)*IF(Input!$A$10&gt;8,24/52,Input!$A$10/52)</f>
        <v>#N/A</v>
      </c>
      <c r="F41" s="197" t="e">
        <f t="shared" si="1"/>
        <v>#N/A</v>
      </c>
      <c r="G41" s="207"/>
      <c r="H41" s="197" t="e">
        <f t="shared" si="2"/>
        <v>#N/A</v>
      </c>
    </row>
    <row r="42" spans="1:8" x14ac:dyDescent="0.25">
      <c r="A42" s="194" t="str">
        <f>IF('2020 Payroll'!B45="","",'2020 Payroll'!B45)</f>
        <v/>
      </c>
      <c r="B42" s="195" t="e">
        <f>IF(Input!$A$11="Weekly",IF(Input!$A$10&gt;8,'Sch A Payroll'!E40*52/24,'Sch A Payroll'!C40*52/8),IF(Input!$A$11="Bi-Weekly",IF(Input!$A$10&gt;8,'Sch A Payroll'!E40*26/12,'Sch A Payroll'!C40*26/8),IF(Input!$A$11="Bi-Monthly",IF(Input!$A$10&gt;8,'Sch A Payroll'!E40*24/12,'Sch A Payroll'!C40*24/8),"Wrong Input")))</f>
        <v>#N/A</v>
      </c>
      <c r="C42" s="195">
        <f>IF(A42="",0,VLOOKUP(A42,'2020 Payroll'!$B$10:$HI$137,(COUNTA('2020 Payroll'!B45:HI45)+COUNTBLANK('2020 Payroll'!B45:HI45)),FALSE)*4)</f>
        <v>0</v>
      </c>
      <c r="D42" s="196" t="e">
        <f t="shared" si="3"/>
        <v>#N/A</v>
      </c>
      <c r="E42" s="195" t="e">
        <f>IF(D42&gt;0.749999999999999,0,C42*0.75-B42)*IF(Input!$A$10&gt;8,24/52,Input!$A$10/52)</f>
        <v>#N/A</v>
      </c>
      <c r="F42" s="197" t="e">
        <f t="shared" si="1"/>
        <v>#N/A</v>
      </c>
      <c r="G42" s="207"/>
      <c r="H42" s="197" t="e">
        <f t="shared" si="2"/>
        <v>#N/A</v>
      </c>
    </row>
    <row r="43" spans="1:8" x14ac:dyDescent="0.25">
      <c r="A43" s="194" t="str">
        <f>IF('2020 Payroll'!B46="","",'2020 Payroll'!B46)</f>
        <v/>
      </c>
      <c r="B43" s="195" t="e">
        <f>IF(Input!$A$11="Weekly",IF(Input!$A$10&gt;8,'Sch A Payroll'!E41*52/24,'Sch A Payroll'!C41*52/8),IF(Input!$A$11="Bi-Weekly",IF(Input!$A$10&gt;8,'Sch A Payroll'!E41*26/12,'Sch A Payroll'!C41*26/8),IF(Input!$A$11="Bi-Monthly",IF(Input!$A$10&gt;8,'Sch A Payroll'!E41*24/12,'Sch A Payroll'!C41*24/8),"Wrong Input")))</f>
        <v>#N/A</v>
      </c>
      <c r="C43" s="195">
        <f>IF(A43="",0,VLOOKUP(A43,'2020 Payroll'!$B$10:$HI$137,(COUNTA('2020 Payroll'!B46:HI46)+COUNTBLANK('2020 Payroll'!B46:HI46)),FALSE)*4)</f>
        <v>0</v>
      </c>
      <c r="D43" s="196" t="e">
        <f t="shared" si="3"/>
        <v>#N/A</v>
      </c>
      <c r="E43" s="195" t="e">
        <f>IF(D43&gt;0.749999999999999,0,C43*0.75-B43)*IF(Input!$A$10&gt;8,24/52,Input!$A$10/52)</f>
        <v>#N/A</v>
      </c>
      <c r="F43" s="197" t="e">
        <f t="shared" si="1"/>
        <v>#N/A</v>
      </c>
      <c r="G43" s="207"/>
      <c r="H43" s="197" t="e">
        <f t="shared" si="2"/>
        <v>#N/A</v>
      </c>
    </row>
    <row r="44" spans="1:8" x14ac:dyDescent="0.25">
      <c r="A44" s="194" t="str">
        <f>IF('2020 Payroll'!B47="","",'2020 Payroll'!B47)</f>
        <v/>
      </c>
      <c r="B44" s="195" t="e">
        <f>IF(Input!$A$11="Weekly",IF(Input!$A$10&gt;8,'Sch A Payroll'!E42*52/24,'Sch A Payroll'!C42*52/8),IF(Input!$A$11="Bi-Weekly",IF(Input!$A$10&gt;8,'Sch A Payroll'!E42*26/12,'Sch A Payroll'!C42*26/8),IF(Input!$A$11="Bi-Monthly",IF(Input!$A$10&gt;8,'Sch A Payroll'!E42*24/12,'Sch A Payroll'!C42*24/8),"Wrong Input")))</f>
        <v>#N/A</v>
      </c>
      <c r="C44" s="195">
        <f>IF(A44="",0,VLOOKUP(A44,'2020 Payroll'!$B$10:$HI$137,(COUNTA('2020 Payroll'!B47:HI47)+COUNTBLANK('2020 Payroll'!B47:HI47)),FALSE)*4)</f>
        <v>0</v>
      </c>
      <c r="D44" s="196" t="e">
        <f t="shared" si="3"/>
        <v>#N/A</v>
      </c>
      <c r="E44" s="195" t="e">
        <f>IF(D44&gt;0.749999999999999,0,C44*0.75-B44)*IF(Input!$A$10&gt;8,24/52,Input!$A$10/52)</f>
        <v>#N/A</v>
      </c>
      <c r="F44" s="197" t="e">
        <f t="shared" si="1"/>
        <v>#N/A</v>
      </c>
      <c r="G44" s="207"/>
      <c r="H44" s="197" t="e">
        <f t="shared" si="2"/>
        <v>#N/A</v>
      </c>
    </row>
    <row r="45" spans="1:8" x14ac:dyDescent="0.25">
      <c r="A45" s="194" t="str">
        <f>IF('2020 Payroll'!B48="","",'2020 Payroll'!B48)</f>
        <v/>
      </c>
      <c r="B45" s="195" t="e">
        <f>IF(Input!$A$11="Weekly",IF(Input!$A$10&gt;8,'Sch A Payroll'!E43*52/24,'Sch A Payroll'!C43*52/8),IF(Input!$A$11="Bi-Weekly",IF(Input!$A$10&gt;8,'Sch A Payroll'!E43*26/12,'Sch A Payroll'!C43*26/8),IF(Input!$A$11="Bi-Monthly",IF(Input!$A$10&gt;8,'Sch A Payroll'!E43*24/12,'Sch A Payroll'!C43*24/8),"Wrong Input")))</f>
        <v>#N/A</v>
      </c>
      <c r="C45" s="195">
        <f>IF(A45="",0,VLOOKUP(A45,'2020 Payroll'!$B$10:$HI$137,(COUNTA('2020 Payroll'!B48:HI48)+COUNTBLANK('2020 Payroll'!B48:HI48)),FALSE)*4)</f>
        <v>0</v>
      </c>
      <c r="D45" s="196" t="e">
        <f t="shared" si="3"/>
        <v>#N/A</v>
      </c>
      <c r="E45" s="195" t="e">
        <f>IF(D45&gt;0.749999999999999,0,C45*0.75-B45)*IF(Input!$A$10&gt;8,24/52,Input!$A$10/52)</f>
        <v>#N/A</v>
      </c>
      <c r="F45" s="197" t="e">
        <f t="shared" si="1"/>
        <v>#N/A</v>
      </c>
      <c r="G45" s="207"/>
      <c r="H45" s="197" t="e">
        <f t="shared" si="2"/>
        <v>#N/A</v>
      </c>
    </row>
    <row r="46" spans="1:8" x14ac:dyDescent="0.25">
      <c r="A46" s="194" t="str">
        <f>IF('2020 Payroll'!B49="","",'2020 Payroll'!B49)</f>
        <v/>
      </c>
      <c r="B46" s="195" t="e">
        <f>IF(Input!$A$11="Weekly",IF(Input!$A$10&gt;8,'Sch A Payroll'!E44*52/24,'Sch A Payroll'!C44*52/8),IF(Input!$A$11="Bi-Weekly",IF(Input!$A$10&gt;8,'Sch A Payroll'!E44*26/12,'Sch A Payroll'!C44*26/8),IF(Input!$A$11="Bi-Monthly",IF(Input!$A$10&gt;8,'Sch A Payroll'!E44*24/12,'Sch A Payroll'!C44*24/8),"Wrong Input")))</f>
        <v>#N/A</v>
      </c>
      <c r="C46" s="195">
        <f>IF(A46="",0,VLOOKUP(A46,'2020 Payroll'!$B$10:$HI$137,(COUNTA('2020 Payroll'!B49:HI49)+COUNTBLANK('2020 Payroll'!B49:HI49)),FALSE)*4)</f>
        <v>0</v>
      </c>
      <c r="D46" s="196" t="e">
        <f t="shared" si="3"/>
        <v>#N/A</v>
      </c>
      <c r="E46" s="195" t="e">
        <f>IF(D46&gt;0.749999999999999,0,C46*0.75-B46)*IF(Input!$A$10&gt;8,24/52,Input!$A$10/52)</f>
        <v>#N/A</v>
      </c>
      <c r="F46" s="197" t="e">
        <f t="shared" si="1"/>
        <v>#N/A</v>
      </c>
      <c r="G46" s="207"/>
      <c r="H46" s="197" t="e">
        <f t="shared" si="2"/>
        <v>#N/A</v>
      </c>
    </row>
    <row r="47" spans="1:8" x14ac:dyDescent="0.25">
      <c r="A47" s="194" t="str">
        <f>IF('2020 Payroll'!B50="","",'2020 Payroll'!B50)</f>
        <v/>
      </c>
      <c r="B47" s="195" t="e">
        <f>IF(Input!$A$11="Weekly",IF(Input!$A$10&gt;8,'Sch A Payroll'!E45*52/24,'Sch A Payroll'!C45*52/8),IF(Input!$A$11="Bi-Weekly",IF(Input!$A$10&gt;8,'Sch A Payroll'!E45*26/12,'Sch A Payroll'!C45*26/8),IF(Input!$A$11="Bi-Monthly",IF(Input!$A$10&gt;8,'Sch A Payroll'!E45*24/12,'Sch A Payroll'!C45*24/8),"Wrong Input")))</f>
        <v>#N/A</v>
      </c>
      <c r="C47" s="195">
        <f>IF(A47="",0,VLOOKUP(A47,'2020 Payroll'!$B$10:$HI$137,(COUNTA('2020 Payroll'!B50:HI50)+COUNTBLANK('2020 Payroll'!B50:HI50)),FALSE)*4)</f>
        <v>0</v>
      </c>
      <c r="D47" s="196" t="e">
        <f t="shared" si="3"/>
        <v>#N/A</v>
      </c>
      <c r="E47" s="195" t="e">
        <f>IF(D47&gt;0.749999999999999,0,C47*0.75-B47)*IF(Input!$A$10&gt;8,24/52,Input!$A$10/52)</f>
        <v>#N/A</v>
      </c>
      <c r="F47" s="197" t="e">
        <f t="shared" si="1"/>
        <v>#N/A</v>
      </c>
      <c r="G47" s="207"/>
      <c r="H47" s="197" t="e">
        <f t="shared" si="2"/>
        <v>#N/A</v>
      </c>
    </row>
    <row r="48" spans="1:8" x14ac:dyDescent="0.25">
      <c r="A48" s="194" t="str">
        <f>IF('2020 Payroll'!B51="","",'2020 Payroll'!B51)</f>
        <v/>
      </c>
      <c r="B48" s="195" t="e">
        <f>IF(Input!$A$11="Weekly",IF(Input!$A$10&gt;8,'Sch A Payroll'!E46*52/24,'Sch A Payroll'!C46*52/8),IF(Input!$A$11="Bi-Weekly",IF(Input!$A$10&gt;8,'Sch A Payroll'!E46*26/12,'Sch A Payroll'!C46*26/8),IF(Input!$A$11="Bi-Monthly",IF(Input!$A$10&gt;8,'Sch A Payroll'!E46*24/12,'Sch A Payroll'!C46*24/8),"Wrong Input")))</f>
        <v>#N/A</v>
      </c>
      <c r="C48" s="195">
        <f>IF(A48="",0,VLOOKUP(A48,'2020 Payroll'!$B$10:$HI$137,(COUNTA('2020 Payroll'!B51:HI51)+COUNTBLANK('2020 Payroll'!B51:HI51)),FALSE)*4)</f>
        <v>0</v>
      </c>
      <c r="D48" s="196" t="e">
        <f t="shared" si="3"/>
        <v>#N/A</v>
      </c>
      <c r="E48" s="195" t="e">
        <f>IF(D48&gt;0.749999999999999,0,C48*0.75-B48)*IF(Input!$A$10&gt;8,24/52,Input!$A$10/52)</f>
        <v>#N/A</v>
      </c>
      <c r="F48" s="197" t="e">
        <f t="shared" si="1"/>
        <v>#N/A</v>
      </c>
      <c r="G48" s="207"/>
      <c r="H48" s="197" t="e">
        <f t="shared" si="2"/>
        <v>#N/A</v>
      </c>
    </row>
    <row r="49" spans="1:11" x14ac:dyDescent="0.25">
      <c r="A49" s="194" t="str">
        <f>IF('2020 Payroll'!B52="","",'2020 Payroll'!B52)</f>
        <v/>
      </c>
      <c r="B49" s="195" t="e">
        <f>IF(Input!$A$11="Weekly",IF(Input!$A$10&gt;8,'Sch A Payroll'!E47*52/24,'Sch A Payroll'!C47*52/8),IF(Input!$A$11="Bi-Weekly",IF(Input!$A$10&gt;8,'Sch A Payroll'!E47*26/12,'Sch A Payroll'!C47*26/8),IF(Input!$A$11="Bi-Monthly",IF(Input!$A$10&gt;8,'Sch A Payroll'!E47*24/12,'Sch A Payroll'!C47*24/8),"Wrong Input")))</f>
        <v>#N/A</v>
      </c>
      <c r="C49" s="195">
        <f>IF(A49="",0,VLOOKUP(A49,'2020 Payroll'!$B$10:$HI$137,(COUNTA('2020 Payroll'!B52:HI52)+COUNTBLANK('2020 Payroll'!B52:HI52)),FALSE)*4)</f>
        <v>0</v>
      </c>
      <c r="D49" s="196" t="e">
        <f t="shared" si="3"/>
        <v>#N/A</v>
      </c>
      <c r="E49" s="195" t="e">
        <f>IF(D49&gt;0.749999999999999,0,C49*0.75-B49)*IF(Input!$A$10&gt;8,24/52,Input!$A$10/52)</f>
        <v>#N/A</v>
      </c>
      <c r="F49" s="197" t="e">
        <f t="shared" si="1"/>
        <v>#N/A</v>
      </c>
      <c r="G49" s="207"/>
      <c r="H49" s="197" t="e">
        <f t="shared" si="2"/>
        <v>#N/A</v>
      </c>
    </row>
    <row r="50" spans="1:11" x14ac:dyDescent="0.25">
      <c r="A50" s="194" t="str">
        <f>IF('2020 Payroll'!B53="","",'2020 Payroll'!B53)</f>
        <v/>
      </c>
      <c r="B50" s="195" t="e">
        <f>IF(Input!$A$11="Weekly",IF(Input!$A$10&gt;8,'Sch A Payroll'!E48*52/24,'Sch A Payroll'!C48*52/8),IF(Input!$A$11="Bi-Weekly",IF(Input!$A$10&gt;8,'Sch A Payroll'!E48*26/12,'Sch A Payroll'!C48*26/8),IF(Input!$A$11="Bi-Monthly",IF(Input!$A$10&gt;8,'Sch A Payroll'!E48*24/12,'Sch A Payroll'!C48*24/8),"Wrong Input")))</f>
        <v>#N/A</v>
      </c>
      <c r="C50" s="195">
        <f>IF(A50="",0,VLOOKUP(A50,'2020 Payroll'!$B$10:$HI$137,(COUNTA('2020 Payroll'!B53:HI53)+COUNTBLANK('2020 Payroll'!B53:HI53)),FALSE)*4)</f>
        <v>0</v>
      </c>
      <c r="D50" s="196" t="e">
        <f t="shared" si="3"/>
        <v>#N/A</v>
      </c>
      <c r="E50" s="195" t="e">
        <f>IF(D50&gt;0.749999999999999,0,C50*0.75-B50)*IF(Input!$A$10&gt;8,24/52,Input!$A$10/52)</f>
        <v>#N/A</v>
      </c>
      <c r="F50" s="197" t="e">
        <f t="shared" si="1"/>
        <v>#N/A</v>
      </c>
      <c r="G50" s="207"/>
      <c r="H50" s="197" t="e">
        <f t="shared" si="2"/>
        <v>#N/A</v>
      </c>
    </row>
    <row r="51" spans="1:11" x14ac:dyDescent="0.25">
      <c r="A51" s="194" t="str">
        <f>IF('2020 Payroll'!B54="","",'2020 Payroll'!B54)</f>
        <v/>
      </c>
      <c r="B51" s="195" t="e">
        <f>IF(Input!$A$11="Weekly",IF(Input!$A$10&gt;8,'Sch A Payroll'!E49*52/24,'Sch A Payroll'!C49*52/8),IF(Input!$A$11="Bi-Weekly",IF(Input!$A$10&gt;8,'Sch A Payroll'!E49*26/12,'Sch A Payroll'!C49*26/8),IF(Input!$A$11="Bi-Monthly",IF(Input!$A$10&gt;8,'Sch A Payroll'!E49*24/12,'Sch A Payroll'!C49*24/8),"Wrong Input")))</f>
        <v>#N/A</v>
      </c>
      <c r="C51" s="195">
        <f>IF(A51="",0,VLOOKUP(A51,'2020 Payroll'!$B$10:$HI$137,(COUNTA('2020 Payroll'!B54:HI54)+COUNTBLANK('2020 Payroll'!B54:HI54)),FALSE)*4)</f>
        <v>0</v>
      </c>
      <c r="D51" s="196" t="e">
        <f t="shared" si="3"/>
        <v>#N/A</v>
      </c>
      <c r="E51" s="195" t="e">
        <f>IF(D51&gt;0.749999999999999,0,C51*0.75-B51)*IF(Input!$A$10&gt;8,24/52,Input!$A$10/52)</f>
        <v>#N/A</v>
      </c>
      <c r="F51" s="197" t="e">
        <f t="shared" si="1"/>
        <v>#N/A</v>
      </c>
      <c r="G51" s="207"/>
      <c r="H51" s="197" t="e">
        <f t="shared" si="2"/>
        <v>#N/A</v>
      </c>
    </row>
    <row r="52" spans="1:11" x14ac:dyDescent="0.25">
      <c r="A52" s="194" t="str">
        <f>IF('2020 Payroll'!B55="","",'2020 Payroll'!B55)</f>
        <v/>
      </c>
      <c r="B52" s="195" t="e">
        <f>IF(Input!$A$11="Weekly",IF(Input!$A$10&gt;8,'Sch A Payroll'!E50*52/24,'Sch A Payroll'!C50*52/8),IF(Input!$A$11="Bi-Weekly",IF(Input!$A$10&gt;8,'Sch A Payroll'!E50*26/12,'Sch A Payroll'!C50*26/8),IF(Input!$A$11="Bi-Monthly",IF(Input!$A$10&gt;8,'Sch A Payroll'!E50*24/12,'Sch A Payroll'!C50*24/8),"Wrong Input")))</f>
        <v>#N/A</v>
      </c>
      <c r="C52" s="195">
        <f>IF(A52="",0,VLOOKUP(A52,'2020 Payroll'!$B$10:$HI$137,(COUNTA('2020 Payroll'!B55:HI55)+COUNTBLANK('2020 Payroll'!B55:HI55)),FALSE)*4)</f>
        <v>0</v>
      </c>
      <c r="D52" s="196" t="e">
        <f t="shared" si="3"/>
        <v>#N/A</v>
      </c>
      <c r="E52" s="195" t="e">
        <f>IF(D52&gt;0.749999999999999,0,C52*0.75-B52)*IF(Input!$A$10&gt;8,24/52,Input!$A$10/52)</f>
        <v>#N/A</v>
      </c>
      <c r="F52" s="197" t="e">
        <f t="shared" si="1"/>
        <v>#N/A</v>
      </c>
      <c r="G52" s="207"/>
      <c r="H52" s="197" t="e">
        <f t="shared" si="2"/>
        <v>#N/A</v>
      </c>
    </row>
    <row r="53" spans="1:11" x14ac:dyDescent="0.25">
      <c r="A53" s="194" t="str">
        <f>IF('2020 Payroll'!B56="","",'2020 Payroll'!B56)</f>
        <v/>
      </c>
      <c r="B53" s="195" t="e">
        <f>IF(Input!$A$11="Weekly",IF(Input!$A$10&gt;8,'Sch A Payroll'!E51*52/24,'Sch A Payroll'!C51*52/8),IF(Input!$A$11="Bi-Weekly",IF(Input!$A$10&gt;8,'Sch A Payroll'!E51*26/12,'Sch A Payroll'!C51*26/8),IF(Input!$A$11="Bi-Monthly",IF(Input!$A$10&gt;8,'Sch A Payroll'!E51*24/12,'Sch A Payroll'!C51*24/8),"Wrong Input")))</f>
        <v>#N/A</v>
      </c>
      <c r="C53" s="195">
        <f>IF(A53="",0,VLOOKUP(A53,'2020 Payroll'!$B$10:$HI$137,(COUNTA('2020 Payroll'!B56:HI56)+COUNTBLANK('2020 Payroll'!B56:HI56)),FALSE)*4)</f>
        <v>0</v>
      </c>
      <c r="D53" s="196" t="e">
        <f t="shared" si="3"/>
        <v>#N/A</v>
      </c>
      <c r="E53" s="195" t="e">
        <f>IF(D53&gt;0.749999999999999,0,C53*0.75-B53)*IF(Input!$A$10&gt;8,24/52,Input!$A$10/52)</f>
        <v>#N/A</v>
      </c>
      <c r="F53" s="197" t="e">
        <f t="shared" si="1"/>
        <v>#N/A</v>
      </c>
      <c r="G53" s="207"/>
      <c r="H53" s="197" t="e">
        <f t="shared" si="2"/>
        <v>#N/A</v>
      </c>
    </row>
    <row r="54" spans="1:11" x14ac:dyDescent="0.25">
      <c r="A54" s="194" t="str">
        <f>IF('2020 Payroll'!B57="","",'2020 Payroll'!B57)</f>
        <v/>
      </c>
      <c r="B54" s="195" t="e">
        <f>IF(Input!$A$11="Weekly",IF(Input!$A$10&gt;8,'Sch A Payroll'!E52*52/24,'Sch A Payroll'!C52*52/8),IF(Input!$A$11="Bi-Weekly",IF(Input!$A$10&gt;8,'Sch A Payroll'!E52*26/12,'Sch A Payroll'!C52*26/8),IF(Input!$A$11="Bi-Monthly",IF(Input!$A$10&gt;8,'Sch A Payroll'!E52*24/12,'Sch A Payroll'!C52*24/8),"Wrong Input")))</f>
        <v>#N/A</v>
      </c>
      <c r="C54" s="195">
        <f>IF(A54="",0,VLOOKUP(A54,'2020 Payroll'!$B$10:$HI$137,(COUNTA('2020 Payroll'!B57:HI57)+COUNTBLANK('2020 Payroll'!B57:HI57)),FALSE)*4)</f>
        <v>0</v>
      </c>
      <c r="D54" s="196" t="e">
        <f t="shared" si="3"/>
        <v>#N/A</v>
      </c>
      <c r="E54" s="195" t="e">
        <f>IF(D54&gt;0.749999999999999,0,C54*0.75-B54)*IF(Input!$A$10&gt;8,24/52,Input!$A$10/52)</f>
        <v>#N/A</v>
      </c>
      <c r="F54" s="197" t="e">
        <f t="shared" si="1"/>
        <v>#N/A</v>
      </c>
      <c r="G54" s="207"/>
      <c r="H54" s="197" t="e">
        <f t="shared" si="2"/>
        <v>#N/A</v>
      </c>
    </row>
    <row r="55" spans="1:11" x14ac:dyDescent="0.25">
      <c r="A55" s="194" t="str">
        <f>IF('2020 Payroll'!B58="","",'2020 Payroll'!B58)</f>
        <v/>
      </c>
      <c r="B55" s="195" t="e">
        <f>IF(Input!$A$11="Weekly",IF(Input!$A$10&gt;8,'Sch A Payroll'!E53*52/24,'Sch A Payroll'!C53*52/8),IF(Input!$A$11="Bi-Weekly",IF(Input!$A$10&gt;8,'Sch A Payroll'!E53*26/12,'Sch A Payroll'!C53*26/8),IF(Input!$A$11="Bi-Monthly",IF(Input!$A$10&gt;8,'Sch A Payroll'!E53*24/12,'Sch A Payroll'!C53*24/8),"Wrong Input")))</f>
        <v>#N/A</v>
      </c>
      <c r="C55" s="195">
        <f>IF(A55="",0,VLOOKUP(A55,'2020 Payroll'!$B$10:$HI$137,(COUNTA('2020 Payroll'!B58:HI58)+COUNTBLANK('2020 Payroll'!B58:HI58)),FALSE)*4)</f>
        <v>0</v>
      </c>
      <c r="D55" s="196" t="e">
        <f t="shared" si="3"/>
        <v>#N/A</v>
      </c>
      <c r="E55" s="195" t="e">
        <f>IF(D55&gt;0.749999999999999,0,C55*0.75-B55)*IF(Input!$A$10&gt;8,24/52,Input!$A$10/52)</f>
        <v>#N/A</v>
      </c>
      <c r="F55" s="197" t="e">
        <f t="shared" si="1"/>
        <v>#N/A</v>
      </c>
      <c r="G55" s="207"/>
      <c r="H55" s="197" t="e">
        <f t="shared" si="2"/>
        <v>#N/A</v>
      </c>
    </row>
    <row r="56" spans="1:11" x14ac:dyDescent="0.25">
      <c r="A56" s="194" t="str">
        <f>IF('2020 Payroll'!B59="","",'2020 Payroll'!B59)</f>
        <v/>
      </c>
      <c r="B56" s="195" t="e">
        <f>IF(Input!$A$11="Weekly",IF(Input!$A$10&gt;8,'Sch A Payroll'!E54*52/24,'Sch A Payroll'!C54*52/8),IF(Input!$A$11="Bi-Weekly",IF(Input!$A$10&gt;8,'Sch A Payroll'!E54*26/12,'Sch A Payroll'!C54*26/8),IF(Input!$A$11="Bi-Monthly",IF(Input!$A$10&gt;8,'Sch A Payroll'!E54*24/12,'Sch A Payroll'!C54*24/8),"Wrong Input")))</f>
        <v>#N/A</v>
      </c>
      <c r="C56" s="195">
        <f>IF(A56="",0,VLOOKUP(A56,'2020 Payroll'!$B$10:$HI$137,(COUNTA('2020 Payroll'!B59:HI59)+COUNTBLANK('2020 Payroll'!B59:HI59)),FALSE)*4)</f>
        <v>0</v>
      </c>
      <c r="D56" s="196" t="e">
        <f t="shared" si="3"/>
        <v>#N/A</v>
      </c>
      <c r="E56" s="195" t="e">
        <f>IF(D56&gt;0.749999999999999,0,C56*0.75-B56)*IF(Input!$A$10&gt;8,24/52,Input!$A$10/52)</f>
        <v>#N/A</v>
      </c>
      <c r="F56" s="197" t="e">
        <f t="shared" si="1"/>
        <v>#N/A</v>
      </c>
      <c r="G56" s="207"/>
      <c r="H56" s="197" t="e">
        <f t="shared" si="2"/>
        <v>#N/A</v>
      </c>
    </row>
    <row r="57" spans="1:11" x14ac:dyDescent="0.25">
      <c r="A57" s="194" t="str">
        <f>IF('2020 Payroll'!B60="","",'2020 Payroll'!B60)</f>
        <v/>
      </c>
      <c r="B57" s="195" t="e">
        <f>IF(Input!$A$11="Weekly",IF(Input!$A$10&gt;8,'Sch A Payroll'!E55*52/24,'Sch A Payroll'!C55*52/8),IF(Input!$A$11="Bi-Weekly",IF(Input!$A$10&gt;8,'Sch A Payroll'!E55*26/12,'Sch A Payroll'!C55*26/8),IF(Input!$A$11="Bi-Monthly",IF(Input!$A$10&gt;8,'Sch A Payroll'!E55*24/12,'Sch A Payroll'!C55*24/8),"Wrong Input")))</f>
        <v>#N/A</v>
      </c>
      <c r="C57" s="195">
        <f>IF(A57="",0,VLOOKUP(A57,'2020 Payroll'!$B$10:$HI$137,(COUNTA('2020 Payroll'!B60:HI60)+COUNTBLANK('2020 Payroll'!B60:HI60)),FALSE)*4)</f>
        <v>0</v>
      </c>
      <c r="D57" s="196" t="e">
        <f t="shared" si="3"/>
        <v>#N/A</v>
      </c>
      <c r="E57" s="195" t="e">
        <f>IF(D57&gt;0.749999999999999,0,C57*0.75-B57)*IF(Input!$A$10&gt;8,24/52,Input!$A$10/52)</f>
        <v>#N/A</v>
      </c>
      <c r="F57" s="197" t="e">
        <f t="shared" si="1"/>
        <v>#N/A</v>
      </c>
      <c r="G57" s="207"/>
      <c r="H57" s="197" t="e">
        <f t="shared" si="2"/>
        <v>#N/A</v>
      </c>
    </row>
    <row r="58" spans="1:11" ht="15.75" thickBot="1" x14ac:dyDescent="0.3">
      <c r="A58" s="194" t="str">
        <f>IF('2020 Payroll'!B61="","",'2020 Payroll'!B61)</f>
        <v>2020 Payroll Supplemental Totals</v>
      </c>
      <c r="B58" s="195">
        <f>IF(Input!$A$11="Weekly",IF(Input!$A$10&gt;8,'Sch A Payroll'!E56*52/24,'Sch A Payroll'!C56*52/8),IF(Input!$A$11="Bi-Weekly",IF(Input!$A$10&gt;8,'Sch A Payroll'!E56*26/12,'Sch A Payroll'!C56*26/8),IF(Input!$A$11="Bi-Monthly",IF(Input!$A$10&gt;8,'Sch A Payroll'!E56*24/12,'Sch A Payroll'!C56*24/8),"Wrong Input")))</f>
        <v>0</v>
      </c>
      <c r="C58" s="195">
        <f>IF(A58="",0,VLOOKUP(A58,'2020 Payroll'!$B$10:$HI$137,(COUNTA('2020 Payroll'!B61:HI61)+COUNTBLANK('2020 Payroll'!B61:HI61)),FALSE)*4)</f>
        <v>0</v>
      </c>
      <c r="D58" s="196">
        <f t="shared" si="3"/>
        <v>1</v>
      </c>
      <c r="E58" s="195">
        <f>IF(D58&gt;0.749999999999999,0,C58*0.75-B58)*IF(Input!$A$10&gt;8,24/52,Input!$A$10/52)</f>
        <v>0</v>
      </c>
      <c r="F58" s="197">
        <f t="shared" si="1"/>
        <v>0</v>
      </c>
      <c r="G58" s="207"/>
      <c r="H58" s="197">
        <f t="shared" si="2"/>
        <v>0</v>
      </c>
    </row>
    <row r="59" spans="1:11" ht="30.75" customHeight="1" thickBot="1" x14ac:dyDescent="0.3">
      <c r="A59" s="185"/>
      <c r="B59" s="198" t="e">
        <f t="shared" ref="B59:C59" si="4">SUM(B8:B58)</f>
        <v>#N/A</v>
      </c>
      <c r="C59" s="198">
        <f t="shared" si="4"/>
        <v>0</v>
      </c>
      <c r="D59" s="198"/>
      <c r="E59" s="198" t="e">
        <f>SUM(E8:E58)</f>
        <v>#N/A</v>
      </c>
      <c r="F59" s="199" t="e">
        <f t="shared" ref="F59:H59" si="5">SUM(F8:F58)</f>
        <v>#N/A</v>
      </c>
      <c r="G59" s="207"/>
      <c r="H59" s="199" t="e">
        <f t="shared" si="5"/>
        <v>#N/A</v>
      </c>
    </row>
    <row r="60" spans="1:11" x14ac:dyDescent="0.25">
      <c r="A60" s="185"/>
      <c r="B60" s="185"/>
      <c r="C60" s="185"/>
      <c r="D60" s="185"/>
      <c r="E60" s="185"/>
      <c r="G60" s="207"/>
      <c r="H60" s="206" t="s">
        <v>47</v>
      </c>
    </row>
    <row r="61" spans="1:11" x14ac:dyDescent="0.25">
      <c r="A61" s="185"/>
      <c r="B61" s="185"/>
      <c r="C61" s="185"/>
      <c r="D61" s="185"/>
      <c r="E61" s="185"/>
      <c r="K61" s="147"/>
    </row>
    <row r="62" spans="1:11" x14ac:dyDescent="0.25">
      <c r="B62" s="185"/>
      <c r="C62" s="185"/>
      <c r="D62" s="185"/>
      <c r="E62" s="185"/>
      <c r="J62" s="197"/>
      <c r="K62" s="147"/>
    </row>
    <row r="63" spans="1:11" x14ac:dyDescent="0.25">
      <c r="A63" s="201" t="s">
        <v>45</v>
      </c>
      <c r="B63" s="185"/>
      <c r="C63" s="185"/>
      <c r="D63" s="185"/>
      <c r="E63" s="185"/>
      <c r="J63" s="197"/>
    </row>
    <row r="64" spans="1:11" ht="60" x14ac:dyDescent="0.25">
      <c r="A64" s="192"/>
      <c r="B64" s="193" t="s">
        <v>121</v>
      </c>
      <c r="C64" s="193" t="s">
        <v>122</v>
      </c>
      <c r="D64" s="193" t="s">
        <v>123</v>
      </c>
      <c r="E64" s="193" t="s">
        <v>45</v>
      </c>
      <c r="F64" s="202"/>
    </row>
    <row r="65" spans="1:18" x14ac:dyDescent="0.25">
      <c r="A65" s="192" t="s">
        <v>0</v>
      </c>
      <c r="B65" s="203">
        <f>Formulas!A13</f>
        <v>43876</v>
      </c>
      <c r="C65" s="203">
        <f>Formulas!A14</f>
        <v>43947</v>
      </c>
      <c r="D65" s="203">
        <f>MIN(Input!A13,Formulas!A7)</f>
        <v>44196</v>
      </c>
      <c r="E65" s="185"/>
      <c r="F65" s="202"/>
      <c r="G65" s="22"/>
      <c r="H65" s="200"/>
      <c r="I65" s="200"/>
      <c r="J65" s="200"/>
      <c r="K65"/>
      <c r="L65"/>
      <c r="M65"/>
      <c r="N65"/>
      <c r="O65"/>
      <c r="P65"/>
      <c r="Q65"/>
      <c r="R65"/>
    </row>
    <row r="66" spans="1:18" x14ac:dyDescent="0.25">
      <c r="A66" s="204" t="e">
        <f t="shared" ref="A66:A85" si="6">IF(D8&lt;0.75,A8,"")</f>
        <v>#N/A</v>
      </c>
      <c r="B66" s="195" t="e">
        <f>IF(A66="",0,IF(VLOOKUP(A66,'2020 Payroll'!$B$11:$HH$99,MATCH(HLOOKUP($B$65,'2020 Payroll'!$A$7:$HE$61,1,TRUE),'2020 Payroll'!$7:$7,0),FALSE)*(IF(Input!$A$10="Weekly",52,IF(Input!$A$10="Bi-Weekly",26,24)))=0,VLOOKUP(A66,'2020 Payroll'!$B$11:$HH$99,MATCH(HLOOKUP($B$65,'2020 Payroll'!$A$7:$HE$61,1,TRUE)+7,'2020 Payroll'!$7:$7,0),FALSE)*(IF(Input!$A$11="Weekly",52,IF(Input!$A$11="Bi-Weekly",26,24))),VLOOKUP(A66,'2020 Payroll'!$B$11:$HH$99,MATCH(HLOOKUP($B$65,'2020 Payroll'!$A$7:$HE$61,1,TRUE),'2020 Payroll'!$7:$7,0),FALSE)*(IF(Input!$A$11="Weekly",52,IF(Input!$A$11="Bi-Weekly",26,24)))))</f>
        <v>#N/A</v>
      </c>
      <c r="C66" s="195" t="e">
        <f>IF(A66="",0,(SUMIFS('2020 Payroll'!11:11,'2020 Payroll'!$10:$10,"="&amp;"Gross Wage",'2020 Payroll'!$9:$9,"&gt;="&amp;HLOOKUP($B$65,'2020 Payroll'!$9:$9,1,TRUE),'2020 Payroll'!$9:$9,"&lt;="&amp;HLOOKUP($C$65,'2020 Payroll'!$9:$9,1,TRUE)))*(IF(Input!$A$11="Weekly",52/ROUND(($C$65-$B$65)/7,0),IF(Input!$A$11="Bi-Weekly",26/ROUND(($C$65-$B$65)/14,0),IF(Input!$A$11="Bi-Monthly",24/ROUND(($C$65-$B$65)/15,0))))))</f>
        <v>#N/A</v>
      </c>
      <c r="D66" s="195" t="e">
        <f>IF(A66="",0,IF(VLOOKUP(A66,'2020 Payroll'!$B$11:$HH$99,MATCH(HLOOKUP($D$65,'2020 Payroll'!$A$7:$HE$61,1,TRUE),'2020 Payroll'!$7:$7,0),FALSE)*(IF(Input!$A$10="Weekly",52,IF(Input!$A$10="Bi-Weekly",26,24)))=0,VLOOKUP(A66,'2020 Payroll'!$B$11:$HH$99,MATCH(HLOOKUP($D$65,'2020 Payroll'!$A$7:$HE$61,1,TRUE)+7,'2020 Payroll'!$7:$7,0),FALSE)*(IF(Input!$A$11="Weekly",52,IF(Input!$A$11="Bi-Weekly",26,24))),VLOOKUP(A66,'2020 Payroll'!$B$11:$HH$99,MATCH(HLOOKUP($D$65,'2020 Payroll'!$A$7:$HE$61,1,TRUE),'2020 Payroll'!$7:$7,0),FALSE)*(IF(Input!$A$11="Weekly",52,IF(Input!$A$11="Bi-Weekly",26,24)))))</f>
        <v>#N/A</v>
      </c>
      <c r="E66" s="189" t="e">
        <f t="shared" ref="E66:E97" si="7">IF(SUM(B66:D66)=0,0,IF(C66&gt;B66,0,IF(D66&gt;=B66,E8,0)))</f>
        <v>#N/A</v>
      </c>
      <c r="F66" s="202"/>
      <c r="G66" s="22"/>
      <c r="H66" s="200"/>
      <c r="I66" s="200"/>
      <c r="J66" s="200"/>
      <c r="K66"/>
      <c r="P66"/>
      <c r="Q66"/>
      <c r="R66"/>
    </row>
    <row r="67" spans="1:18" x14ac:dyDescent="0.25">
      <c r="A67" s="204" t="e">
        <f t="shared" si="6"/>
        <v>#N/A</v>
      </c>
      <c r="B67" s="195" t="e">
        <f>IF(A67="",0,IF(VLOOKUP(A67,'2020 Payroll'!$B$11:$HH$99,MATCH(HLOOKUP($B$65,'2020 Payroll'!$A$7:$HE$61,1,TRUE),'2020 Payroll'!$7:$7,0),FALSE)*(IF(Input!$A$10="Weekly",52,IF(Input!$A$10="Bi-Weekly",26,24)))=0,VLOOKUP(A67,'2020 Payroll'!$B$11:$HH$99,MATCH(HLOOKUP($B$65,'2020 Payroll'!$A$7:$HE$61,1,TRUE)+7,'2020 Payroll'!$7:$7,0),FALSE)*(IF(Input!$A$11="Weekly",52,IF(Input!$A$11="Bi-Weekly",26,24))),VLOOKUP(A67,'2020 Payroll'!$B$11:$HH$99,MATCH(HLOOKUP($B$65,'2020 Payroll'!$A$7:$HE$61,1,TRUE),'2020 Payroll'!$7:$7,0),FALSE)*(IF(Input!$A$11="Weekly",52,IF(Input!$A$11="Bi-Weekly",26,24)))))</f>
        <v>#N/A</v>
      </c>
      <c r="C67" s="195" t="e">
        <f>IF(A67="",0,(SUMIFS('2020 Payroll'!12:12,'2020 Payroll'!$10:$10,"="&amp;"Gross Wage",'2020 Payroll'!$9:$9,"&gt;="&amp;HLOOKUP($B$65,'2020 Payroll'!$9:$9,1,TRUE),'2020 Payroll'!$9:$9,"&lt;="&amp;HLOOKUP($C$65,'2020 Payroll'!$9:$9,1,TRUE)))*(IF(Input!$A$11="Weekly",52/ROUND(($C$65-$B$65)/7,0),IF(Input!$A$11="Bi-Weekly",26/ROUND(($C$65-$B$65)/14,0),IF(Input!$A$11="Bi-Monthly",24/ROUND(($C$65-$B$65)/15,0))))))</f>
        <v>#N/A</v>
      </c>
      <c r="D67" s="195" t="e">
        <f>IF(A67="",0,IF(VLOOKUP(A67,'2020 Payroll'!$B$11:$HH$99,MATCH(HLOOKUP($D$65,'2020 Payroll'!$A$7:$HE$61,1,TRUE),'2020 Payroll'!$7:$7,0),FALSE)*(IF(Input!$A$10="Weekly",52,IF(Input!$A$10="Bi-Weekly",26,24)))=0,VLOOKUP(A67,'2020 Payroll'!$B$11:$HH$99,MATCH(HLOOKUP($D$65,'2020 Payroll'!$A$7:$HE$61,1,TRUE)+7,'2020 Payroll'!$7:$7,0),FALSE)*(IF(Input!$A$11="Weekly",52,IF(Input!$A$11="Bi-Weekly",26,24))),VLOOKUP(A67,'2020 Payroll'!$B$11:$HH$99,MATCH(HLOOKUP($D$65,'2020 Payroll'!$A$7:$HE$61,1,TRUE),'2020 Payroll'!$7:$7,0),FALSE)*(IF(Input!$A$11="Weekly",52,IF(Input!$A$11="Bi-Weekly",26,24)))))</f>
        <v>#N/A</v>
      </c>
      <c r="E67" s="189" t="e">
        <f t="shared" si="7"/>
        <v>#N/A</v>
      </c>
      <c r="F67" s="202"/>
      <c r="G67" s="22"/>
      <c r="H67" s="200"/>
      <c r="I67" s="200"/>
      <c r="J67" s="200"/>
      <c r="K67"/>
      <c r="L67"/>
      <c r="M67"/>
      <c r="N67"/>
      <c r="O67"/>
      <c r="P67"/>
      <c r="Q67"/>
      <c r="R67"/>
    </row>
    <row r="68" spans="1:18" x14ac:dyDescent="0.25">
      <c r="A68" s="204" t="e">
        <f t="shared" si="6"/>
        <v>#N/A</v>
      </c>
      <c r="B68" s="195" t="e">
        <f>IF(A68="",0,IF(VLOOKUP(A68,'2020 Payroll'!$B$11:$HH$99,MATCH(HLOOKUP($B$65,'2020 Payroll'!$A$7:$HE$61,1,TRUE),'2020 Payroll'!$7:$7,0),FALSE)*(IF(Input!$A$10="Weekly",52,IF(Input!$A$10="Bi-Weekly",26,24)))=0,VLOOKUP(A68,'2020 Payroll'!$B$11:$HH$99,MATCH(HLOOKUP($B$65,'2020 Payroll'!$A$7:$HE$61,1,TRUE)+7,'2020 Payroll'!$7:$7,0),FALSE)*(IF(Input!$A$11="Weekly",52,IF(Input!$A$11="Bi-Weekly",26,24))),VLOOKUP(A68,'2020 Payroll'!$B$11:$HH$99,MATCH(HLOOKUP($B$65,'2020 Payroll'!$A$7:$HE$61,1,TRUE),'2020 Payroll'!$7:$7,0),FALSE)*(IF(Input!$A$11="Weekly",52,IF(Input!$A$11="Bi-Weekly",26,24)))))</f>
        <v>#N/A</v>
      </c>
      <c r="C68" s="195" t="e">
        <f>IF(A68="",0,(SUMIFS('2020 Payroll'!13:13,'2020 Payroll'!$10:$10,"="&amp;"Gross Wage",'2020 Payroll'!$9:$9,"&gt;="&amp;HLOOKUP($B$65,'2020 Payroll'!$9:$9,1,TRUE),'2020 Payroll'!$9:$9,"&lt;="&amp;HLOOKUP($C$65,'2020 Payroll'!$9:$9,1,TRUE)))*(IF(Input!$A$11="Weekly",52/ROUND(($C$65-$B$65)/7,0),IF(Input!$A$11="Bi-Weekly",26/ROUND(($C$65-$B$65)/14,0),IF(Input!$A$11="Bi-Monthly",24/ROUND(($C$65-$B$65)/15,0))))))</f>
        <v>#N/A</v>
      </c>
      <c r="D68" s="195" t="e">
        <f>IF(A68="",0,IF(VLOOKUP(A68,'2020 Payroll'!$B$11:$HH$99,MATCH(HLOOKUP($D$65,'2020 Payroll'!$A$7:$HE$61,1,TRUE),'2020 Payroll'!$7:$7,0),FALSE)*(IF(Input!$A$10="Weekly",52,IF(Input!$A$10="Bi-Weekly",26,24)))=0,VLOOKUP(A68,'2020 Payroll'!$B$11:$HH$99,MATCH(HLOOKUP($D$65,'2020 Payroll'!$A$7:$HE$61,1,TRUE)+7,'2020 Payroll'!$7:$7,0),FALSE)*(IF(Input!$A$11="Weekly",52,IF(Input!$A$11="Bi-Weekly",26,24))),VLOOKUP(A68,'2020 Payroll'!$B$11:$HH$99,MATCH(HLOOKUP($D$65,'2020 Payroll'!$A$7:$HE$61,1,TRUE),'2020 Payroll'!$7:$7,0),FALSE)*(IF(Input!$A$11="Weekly",52,IF(Input!$A$11="Bi-Weekly",26,24)))))</f>
        <v>#N/A</v>
      </c>
      <c r="E68" s="189" t="e">
        <f t="shared" si="7"/>
        <v>#N/A</v>
      </c>
      <c r="F68" s="202"/>
      <c r="G68" s="22"/>
      <c r="H68" s="200"/>
      <c r="I68" s="200"/>
      <c r="J68" s="200"/>
      <c r="K68"/>
      <c r="L68"/>
      <c r="M68"/>
      <c r="N68"/>
      <c r="O68"/>
      <c r="P68"/>
      <c r="Q68"/>
      <c r="R68"/>
    </row>
    <row r="69" spans="1:18" x14ac:dyDescent="0.25">
      <c r="A69" s="204" t="e">
        <f t="shared" si="6"/>
        <v>#N/A</v>
      </c>
      <c r="B69" s="195" t="e">
        <f>IF(A69="",0,IF(VLOOKUP(A69,'2020 Payroll'!$B$11:$HH$99,MATCH(HLOOKUP($B$65,'2020 Payroll'!$A$7:$HE$61,1,TRUE),'2020 Payroll'!$7:$7,0),FALSE)*(IF(Input!$A$10="Weekly",52,IF(Input!$A$10="Bi-Weekly",26,24)))=0,VLOOKUP(A69,'2020 Payroll'!$B$11:$HH$99,MATCH(HLOOKUP($B$65,'2020 Payroll'!$A$7:$HE$61,1,TRUE)+7,'2020 Payroll'!$7:$7,0),FALSE)*(IF(Input!$A$11="Weekly",52,IF(Input!$A$11="Bi-Weekly",26,24))),VLOOKUP(A69,'2020 Payroll'!$B$11:$HH$99,MATCH(HLOOKUP($B$65,'2020 Payroll'!$A$7:$HE$61,1,TRUE),'2020 Payroll'!$7:$7,0),FALSE)*(IF(Input!$A$11="Weekly",52,IF(Input!$A$11="Bi-Weekly",26,24)))))</f>
        <v>#N/A</v>
      </c>
      <c r="C69" s="195" t="e">
        <f>IF(A69="",0,(SUMIFS('2020 Payroll'!14:14,'2020 Payroll'!$10:$10,"="&amp;"Gross Wage",'2020 Payroll'!$9:$9,"&gt;="&amp;HLOOKUP($B$65,'2020 Payroll'!$9:$9,1,TRUE),'2020 Payroll'!$9:$9,"&lt;="&amp;HLOOKUP($C$65,'2020 Payroll'!$9:$9,1,TRUE)))*(IF(Input!$A$11="Weekly",52/ROUND(($C$65-$B$65)/7,0),IF(Input!$A$11="Bi-Weekly",26/ROUND(($C$65-$B$65)/14,0),IF(Input!$A$11="Bi-Monthly",24/ROUND(($C$65-$B$65)/15,0))))))</f>
        <v>#N/A</v>
      </c>
      <c r="D69" s="195" t="e">
        <f>IF(A69="",0,IF(VLOOKUP(A69,'2020 Payroll'!$B$11:$HH$99,MATCH(HLOOKUP($D$65,'2020 Payroll'!$A$7:$HE$61,1,TRUE),'2020 Payroll'!$7:$7,0),FALSE)*(IF(Input!$A$10="Weekly",52,IF(Input!$A$10="Bi-Weekly",26,24)))=0,VLOOKUP(A69,'2020 Payroll'!$B$11:$HH$99,MATCH(HLOOKUP($D$65,'2020 Payroll'!$A$7:$HE$61,1,TRUE)+7,'2020 Payroll'!$7:$7,0),FALSE)*(IF(Input!$A$11="Weekly",52,IF(Input!$A$11="Bi-Weekly",26,24))),VLOOKUP(A69,'2020 Payroll'!$B$11:$HH$99,MATCH(HLOOKUP($D$65,'2020 Payroll'!$A$7:$HE$61,1,TRUE),'2020 Payroll'!$7:$7,0),FALSE)*(IF(Input!$A$11="Weekly",52,IF(Input!$A$11="Bi-Weekly",26,24)))))</f>
        <v>#N/A</v>
      </c>
      <c r="E69" s="189" t="e">
        <f t="shared" si="7"/>
        <v>#N/A</v>
      </c>
      <c r="F69" s="202"/>
      <c r="G69" s="22"/>
      <c r="H69" s="200"/>
      <c r="I69" s="200"/>
      <c r="J69" s="200"/>
      <c r="K69"/>
      <c r="L69"/>
      <c r="M69"/>
      <c r="N69"/>
      <c r="O69"/>
      <c r="P69"/>
      <c r="Q69"/>
      <c r="R69"/>
    </row>
    <row r="70" spans="1:18" x14ac:dyDescent="0.25">
      <c r="A70" s="204" t="e">
        <f t="shared" si="6"/>
        <v>#N/A</v>
      </c>
      <c r="B70" s="195" t="e">
        <f>IF(A70="",0,IF(VLOOKUP(A70,'2020 Payroll'!$B$11:$HH$99,MATCH(HLOOKUP($B$65,'2020 Payroll'!$A$7:$HE$61,1,TRUE),'2020 Payroll'!$7:$7,0),FALSE)*(IF(Input!$A$10="Weekly",52,IF(Input!$A$10="Bi-Weekly",26,24)))=0,VLOOKUP(A70,'2020 Payroll'!$B$11:$HH$99,MATCH(HLOOKUP($B$65,'2020 Payroll'!$A$7:$HE$61,1,TRUE)+7,'2020 Payroll'!$7:$7,0),FALSE)*(IF(Input!$A$11="Weekly",52,IF(Input!$A$11="Bi-Weekly",26,24))),VLOOKUP(A70,'2020 Payroll'!$B$11:$HH$99,MATCH(HLOOKUP($B$65,'2020 Payroll'!$A$7:$HE$61,1,TRUE),'2020 Payroll'!$7:$7,0),FALSE)*(IF(Input!$A$11="Weekly",52,IF(Input!$A$11="Bi-Weekly",26,24)))))</f>
        <v>#N/A</v>
      </c>
      <c r="C70" s="195" t="e">
        <f>IF(A70="",0,(SUMIFS('2020 Payroll'!15:15,'2020 Payroll'!$10:$10,"="&amp;"Gross Wage",'2020 Payroll'!$9:$9,"&gt;="&amp;HLOOKUP($B$65,'2020 Payroll'!$9:$9,1,TRUE),'2020 Payroll'!$9:$9,"&lt;="&amp;HLOOKUP($C$65,'2020 Payroll'!$9:$9,1,TRUE)))*(IF(Input!$A$11="Weekly",52/ROUND(($C$65-$B$65)/7,0),IF(Input!$A$11="Bi-Weekly",26/ROUND(($C$65-$B$65)/14,0),IF(Input!$A$11="Bi-Monthly",24/ROUND(($C$65-$B$65)/15,0))))))</f>
        <v>#N/A</v>
      </c>
      <c r="D70" s="195" t="e">
        <f>IF(A70="",0,IF(VLOOKUP(A70,'2020 Payroll'!$B$11:$HH$99,MATCH(HLOOKUP($D$65,'2020 Payroll'!$A$7:$HE$61,1,TRUE),'2020 Payroll'!$7:$7,0),FALSE)*(IF(Input!$A$10="Weekly",52,IF(Input!$A$10="Bi-Weekly",26,24)))=0,VLOOKUP(A70,'2020 Payroll'!$B$11:$HH$99,MATCH(HLOOKUP($D$65,'2020 Payroll'!$A$7:$HE$61,1,TRUE)+7,'2020 Payroll'!$7:$7,0),FALSE)*(IF(Input!$A$11="Weekly",52,IF(Input!$A$11="Bi-Weekly",26,24))),VLOOKUP(A70,'2020 Payroll'!$B$11:$HH$99,MATCH(HLOOKUP($D$65,'2020 Payroll'!$A$7:$HE$61,1,TRUE),'2020 Payroll'!$7:$7,0),FALSE)*(IF(Input!$A$11="Weekly",52,IF(Input!$A$11="Bi-Weekly",26,24)))))</f>
        <v>#N/A</v>
      </c>
      <c r="E70" s="189" t="e">
        <f t="shared" si="7"/>
        <v>#N/A</v>
      </c>
      <c r="F70" s="202"/>
      <c r="G70" s="22"/>
      <c r="H70" s="200"/>
      <c r="I70" s="200"/>
      <c r="J70" s="200"/>
      <c r="K70"/>
      <c r="L70"/>
      <c r="M70"/>
      <c r="N70"/>
      <c r="O70"/>
      <c r="P70"/>
      <c r="Q70"/>
      <c r="R70"/>
    </row>
    <row r="71" spans="1:18" x14ac:dyDescent="0.25">
      <c r="A71" s="204" t="e">
        <f t="shared" si="6"/>
        <v>#N/A</v>
      </c>
      <c r="B71" s="195" t="e">
        <f>IF(A71="",0,IF(VLOOKUP(A71,'2020 Payroll'!$B$11:$HH$99,MATCH(HLOOKUP($B$65,'2020 Payroll'!$A$7:$HE$61,1,TRUE),'2020 Payroll'!$7:$7,0),FALSE)*(IF(Input!$A$10="Weekly",52,IF(Input!$A$10="Bi-Weekly",26,24)))=0,VLOOKUP(A71,'2020 Payroll'!$B$11:$HH$99,MATCH(HLOOKUP($B$65,'2020 Payroll'!$A$7:$HE$61,1,TRUE)+7,'2020 Payroll'!$7:$7,0),FALSE)*(IF(Input!$A$11="Weekly",52,IF(Input!$A$11="Bi-Weekly",26,24))),VLOOKUP(A71,'2020 Payroll'!$B$11:$HH$99,MATCH(HLOOKUP($B$65,'2020 Payroll'!$A$7:$HE$61,1,TRUE),'2020 Payroll'!$7:$7,0),FALSE)*(IF(Input!$A$11="Weekly",52,IF(Input!$A$11="Bi-Weekly",26,24)))))</f>
        <v>#N/A</v>
      </c>
      <c r="C71" s="195" t="e">
        <f>IF(A71="",0,(SUMIFS('2020 Payroll'!16:16,'2020 Payroll'!$10:$10,"="&amp;"Gross Wage",'2020 Payroll'!$9:$9,"&gt;="&amp;HLOOKUP($B$65,'2020 Payroll'!$9:$9,1,TRUE),'2020 Payroll'!$9:$9,"&lt;="&amp;HLOOKUP($C$65,'2020 Payroll'!$9:$9,1,TRUE)))*(IF(Input!$A$11="Weekly",52/ROUND(($C$65-$B$65)/7,0),IF(Input!$A$11="Bi-Weekly",26/ROUND(($C$65-$B$65)/14,0),IF(Input!$A$11="Bi-Monthly",24/ROUND(($C$65-$B$65)/15,0))))))</f>
        <v>#N/A</v>
      </c>
      <c r="D71" s="195" t="e">
        <f>IF(A71="",0,IF(VLOOKUP(A71,'2020 Payroll'!$B$11:$HH$99,MATCH(HLOOKUP($D$65,'2020 Payroll'!$A$7:$HE$61,1,TRUE),'2020 Payroll'!$7:$7,0),FALSE)*(IF(Input!$A$10="Weekly",52,IF(Input!$A$10="Bi-Weekly",26,24)))=0,VLOOKUP(A71,'2020 Payroll'!$B$11:$HH$99,MATCH(HLOOKUP($D$65,'2020 Payroll'!$A$7:$HE$61,1,TRUE)+7,'2020 Payroll'!$7:$7,0),FALSE)*(IF(Input!$A$11="Weekly",52,IF(Input!$A$11="Bi-Weekly",26,24))),VLOOKUP(A71,'2020 Payroll'!$B$11:$HH$99,MATCH(HLOOKUP($D$65,'2020 Payroll'!$A$7:$HE$61,1,TRUE),'2020 Payroll'!$7:$7,0),FALSE)*(IF(Input!$A$11="Weekly",52,IF(Input!$A$11="Bi-Weekly",26,24)))))</f>
        <v>#N/A</v>
      </c>
      <c r="E71" s="189" t="e">
        <f t="shared" si="7"/>
        <v>#N/A</v>
      </c>
      <c r="F71" s="202"/>
      <c r="G71" s="22"/>
      <c r="H71" s="200"/>
      <c r="I71" s="200"/>
      <c r="J71" s="200"/>
      <c r="K71"/>
      <c r="L71"/>
      <c r="M71"/>
      <c r="N71"/>
      <c r="O71"/>
      <c r="P71"/>
      <c r="Q71"/>
      <c r="R71"/>
    </row>
    <row r="72" spans="1:18" x14ac:dyDescent="0.25">
      <c r="A72" s="204" t="e">
        <f t="shared" si="6"/>
        <v>#N/A</v>
      </c>
      <c r="B72" s="195" t="e">
        <f>IF(A72="",0,IF(VLOOKUP(A72,'2020 Payroll'!$B$11:$HH$99,MATCH(HLOOKUP($B$65,'2020 Payroll'!$A$7:$HE$61,1,TRUE),'2020 Payroll'!$7:$7,0),FALSE)*(IF(Input!$A$10="Weekly",52,IF(Input!$A$10="Bi-Weekly",26,24)))=0,VLOOKUP(A72,'2020 Payroll'!$B$11:$HH$99,MATCH(HLOOKUP($B$65,'2020 Payroll'!$A$7:$HE$61,1,TRUE)+7,'2020 Payroll'!$7:$7,0),FALSE)*(IF(Input!$A$11="Weekly",52,IF(Input!$A$11="Bi-Weekly",26,24))),VLOOKUP(A72,'2020 Payroll'!$B$11:$HH$99,MATCH(HLOOKUP($B$65,'2020 Payroll'!$A$7:$HE$61,1,TRUE),'2020 Payroll'!$7:$7,0),FALSE)*(IF(Input!$A$11="Weekly",52,IF(Input!$A$11="Bi-Weekly",26,24)))))</f>
        <v>#N/A</v>
      </c>
      <c r="C72" s="195" t="e">
        <f>IF(A72="",0,(SUMIFS('2020 Payroll'!17:17,'2020 Payroll'!$10:$10,"="&amp;"Gross Wage",'2020 Payroll'!$9:$9,"&gt;="&amp;HLOOKUP($B$65,'2020 Payroll'!$9:$9,1,TRUE),'2020 Payroll'!$9:$9,"&lt;="&amp;HLOOKUP($C$65,'2020 Payroll'!$9:$9,1,TRUE)))*(IF(Input!$A$11="Weekly",52/ROUND(($C$65-$B$65)/7,0),IF(Input!$A$11="Bi-Weekly",26/ROUND(($C$65-$B$65)/14,0),IF(Input!$A$11="Bi-Monthly",24/ROUND(($C$65-$B$65)/15,0))))))</f>
        <v>#N/A</v>
      </c>
      <c r="D72" s="195" t="e">
        <f>IF(A72="",0,IF(VLOOKUP(A72,'2020 Payroll'!$B$11:$HH$99,MATCH(HLOOKUP($D$65,'2020 Payroll'!$A$7:$HE$61,1,TRUE),'2020 Payroll'!$7:$7,0),FALSE)*(IF(Input!$A$10="Weekly",52,IF(Input!$A$10="Bi-Weekly",26,24)))=0,VLOOKUP(A72,'2020 Payroll'!$B$11:$HH$99,MATCH(HLOOKUP($D$65,'2020 Payroll'!$A$7:$HE$61,1,TRUE)+7,'2020 Payroll'!$7:$7,0),FALSE)*(IF(Input!$A$11="Weekly",52,IF(Input!$A$11="Bi-Weekly",26,24))),VLOOKUP(A72,'2020 Payroll'!$B$11:$HH$99,MATCH(HLOOKUP($D$65,'2020 Payroll'!$A$7:$HE$61,1,TRUE),'2020 Payroll'!$7:$7,0),FALSE)*(IF(Input!$A$11="Weekly",52,IF(Input!$A$11="Bi-Weekly",26,24)))))</f>
        <v>#N/A</v>
      </c>
      <c r="E72" s="189" t="e">
        <f t="shared" si="7"/>
        <v>#N/A</v>
      </c>
      <c r="F72" s="202"/>
      <c r="G72" s="22"/>
      <c r="H72" s="200"/>
      <c r="I72" s="200"/>
      <c r="J72" s="200"/>
      <c r="K72"/>
      <c r="L72"/>
      <c r="M72"/>
      <c r="N72"/>
      <c r="O72"/>
      <c r="P72"/>
      <c r="Q72"/>
      <c r="R72"/>
    </row>
    <row r="73" spans="1:18" x14ac:dyDescent="0.25">
      <c r="A73" s="204" t="e">
        <f t="shared" si="6"/>
        <v>#N/A</v>
      </c>
      <c r="B73" s="195" t="e">
        <f>IF(A73="",0,IF(VLOOKUP(A73,'2020 Payroll'!$B$11:$HH$99,MATCH(HLOOKUP($B$65,'2020 Payroll'!$A$7:$HE$61,1,TRUE),'2020 Payroll'!$7:$7,0),FALSE)*(IF(Input!$A$10="Weekly",52,IF(Input!$A$10="Bi-Weekly",26,24)))=0,VLOOKUP(A73,'2020 Payroll'!$B$11:$HH$99,MATCH(HLOOKUP($B$65,'2020 Payroll'!$A$7:$HE$61,1,TRUE)+7,'2020 Payroll'!$7:$7,0),FALSE)*(IF(Input!$A$11="Weekly",52,IF(Input!$A$11="Bi-Weekly",26,24))),VLOOKUP(A73,'2020 Payroll'!$B$11:$HH$99,MATCH(HLOOKUP($B$65,'2020 Payroll'!$A$7:$HE$61,1,TRUE),'2020 Payroll'!$7:$7,0),FALSE)*(IF(Input!$A$11="Weekly",52,IF(Input!$A$11="Bi-Weekly",26,24)))))</f>
        <v>#N/A</v>
      </c>
      <c r="C73" s="195" t="e">
        <f>IF(A73="",0,(SUMIFS('2020 Payroll'!18:18,'2020 Payroll'!$10:$10,"="&amp;"Gross Wage",'2020 Payroll'!$9:$9,"&gt;="&amp;HLOOKUP($B$65,'2020 Payroll'!$9:$9,1,TRUE),'2020 Payroll'!$9:$9,"&lt;="&amp;HLOOKUP($C$65,'2020 Payroll'!$9:$9,1,TRUE)))*(IF(Input!$A$11="Weekly",52/ROUND(($C$65-$B$65)/7,0),IF(Input!$A$11="Bi-Weekly",26/ROUND(($C$65-$B$65)/14,0),IF(Input!$A$11="Bi-Monthly",24/ROUND(($C$65-$B$65)/15,0))))))</f>
        <v>#N/A</v>
      </c>
      <c r="D73" s="195" t="e">
        <f>IF(A73="",0,IF(VLOOKUP(A73,'2020 Payroll'!$B$11:$HH$99,MATCH(HLOOKUP($D$65,'2020 Payroll'!$A$7:$HE$61,1,TRUE),'2020 Payroll'!$7:$7,0),FALSE)*(IF(Input!$A$10="Weekly",52,IF(Input!$A$10="Bi-Weekly",26,24)))=0,VLOOKUP(A73,'2020 Payroll'!$B$11:$HH$99,MATCH(HLOOKUP($D$65,'2020 Payroll'!$A$7:$HE$61,1,TRUE)+7,'2020 Payroll'!$7:$7,0),FALSE)*(IF(Input!$A$11="Weekly",52,IF(Input!$A$11="Bi-Weekly",26,24))),VLOOKUP(A73,'2020 Payroll'!$B$11:$HH$99,MATCH(HLOOKUP($D$65,'2020 Payroll'!$A$7:$HE$61,1,TRUE),'2020 Payroll'!$7:$7,0),FALSE)*(IF(Input!$A$11="Weekly",52,IF(Input!$A$11="Bi-Weekly",26,24)))))</f>
        <v>#N/A</v>
      </c>
      <c r="E73" s="189" t="e">
        <f t="shared" si="7"/>
        <v>#N/A</v>
      </c>
      <c r="F73" s="202"/>
      <c r="G73" s="22"/>
      <c r="H73" s="200"/>
      <c r="I73" s="200"/>
      <c r="J73" s="200"/>
      <c r="K73"/>
      <c r="L73"/>
      <c r="M73"/>
      <c r="N73"/>
      <c r="O73"/>
      <c r="P73"/>
      <c r="Q73"/>
      <c r="R73"/>
    </row>
    <row r="74" spans="1:18" x14ac:dyDescent="0.25">
      <c r="A74" s="204" t="e">
        <f t="shared" si="6"/>
        <v>#N/A</v>
      </c>
      <c r="B74" s="195" t="e">
        <f>IF(A74="",0,IF(VLOOKUP(A74,'2020 Payroll'!$B$11:$HH$99,MATCH(HLOOKUP($B$65,'2020 Payroll'!$A$7:$HE$61,1,TRUE),'2020 Payroll'!$7:$7,0),FALSE)*(IF(Input!$A$10="Weekly",52,IF(Input!$A$10="Bi-Weekly",26,24)))=0,VLOOKUP(A74,'2020 Payroll'!$B$11:$HH$99,MATCH(HLOOKUP($B$65,'2020 Payroll'!$A$7:$HE$61,1,TRUE)+7,'2020 Payroll'!$7:$7,0),FALSE)*(IF(Input!$A$11="Weekly",52,IF(Input!$A$11="Bi-Weekly",26,24))),VLOOKUP(A74,'2020 Payroll'!$B$11:$HH$99,MATCH(HLOOKUP($B$65,'2020 Payroll'!$A$7:$HE$61,1,TRUE),'2020 Payroll'!$7:$7,0),FALSE)*(IF(Input!$A$11="Weekly",52,IF(Input!$A$11="Bi-Weekly",26,24)))))</f>
        <v>#N/A</v>
      </c>
      <c r="C74" s="195" t="e">
        <f>IF(A74="",0,(SUMIFS('2020 Payroll'!19:19,'2020 Payroll'!$10:$10,"="&amp;"Gross Wage",'2020 Payroll'!$9:$9,"&gt;="&amp;HLOOKUP($B$65,'2020 Payroll'!$9:$9,1,TRUE),'2020 Payroll'!$9:$9,"&lt;="&amp;HLOOKUP($C$65,'2020 Payroll'!$9:$9,1,TRUE)))*(IF(Input!$A$11="Weekly",52/ROUND(($C$65-$B$65)/7,0),IF(Input!$A$11="Bi-Weekly",26/ROUND(($C$65-$B$65)/14,0),IF(Input!$A$11="Bi-Monthly",24/ROUND(($C$65-$B$65)/15,0))))))</f>
        <v>#N/A</v>
      </c>
      <c r="D74" s="195" t="e">
        <f>IF(A74="",0,IF(VLOOKUP(A74,'2020 Payroll'!$B$11:$HH$99,MATCH(HLOOKUP($D$65,'2020 Payroll'!$A$7:$HE$61,1,TRUE),'2020 Payroll'!$7:$7,0),FALSE)*(IF(Input!$A$10="Weekly",52,IF(Input!$A$10="Bi-Weekly",26,24)))=0,VLOOKUP(A74,'2020 Payroll'!$B$11:$HH$99,MATCH(HLOOKUP($D$65,'2020 Payroll'!$A$7:$HE$61,1,TRUE)+7,'2020 Payroll'!$7:$7,0),FALSE)*(IF(Input!$A$11="Weekly",52,IF(Input!$A$11="Bi-Weekly",26,24))),VLOOKUP(A74,'2020 Payroll'!$B$11:$HH$99,MATCH(HLOOKUP($D$65,'2020 Payroll'!$A$7:$HE$61,1,TRUE),'2020 Payroll'!$7:$7,0),FALSE)*(IF(Input!$A$11="Weekly",52,IF(Input!$A$11="Bi-Weekly",26,24)))))</f>
        <v>#N/A</v>
      </c>
      <c r="E74" s="189" t="e">
        <f t="shared" si="7"/>
        <v>#N/A</v>
      </c>
      <c r="F74" s="202"/>
      <c r="G74" s="22"/>
      <c r="H74" s="200"/>
      <c r="I74" s="200"/>
      <c r="J74" s="200"/>
      <c r="K74"/>
      <c r="L74"/>
      <c r="M74"/>
      <c r="N74"/>
      <c r="O74"/>
      <c r="P74"/>
      <c r="Q74"/>
      <c r="R74"/>
    </row>
    <row r="75" spans="1:18" x14ac:dyDescent="0.25">
      <c r="A75" s="204" t="e">
        <f t="shared" si="6"/>
        <v>#N/A</v>
      </c>
      <c r="B75" s="195" t="e">
        <f>IF(A75="",0,IF(VLOOKUP(A75,'2020 Payroll'!$B$11:$HH$99,MATCH(HLOOKUP($B$65,'2020 Payroll'!$A$7:$HE$61,1,TRUE),'2020 Payroll'!$7:$7,0),FALSE)*(IF(Input!$A$10="Weekly",52,IF(Input!$A$10="Bi-Weekly",26,24)))=0,VLOOKUP(A75,'2020 Payroll'!$B$11:$HH$99,MATCH(HLOOKUP($B$65,'2020 Payroll'!$A$7:$HE$61,1,TRUE)+7,'2020 Payroll'!$7:$7,0),FALSE)*(IF(Input!$A$11="Weekly",52,IF(Input!$A$11="Bi-Weekly",26,24))),VLOOKUP(A75,'2020 Payroll'!$B$11:$HH$99,MATCH(HLOOKUP($B$65,'2020 Payroll'!$A$7:$HE$61,1,TRUE),'2020 Payroll'!$7:$7,0),FALSE)*(IF(Input!$A$11="Weekly",52,IF(Input!$A$11="Bi-Weekly",26,24)))))</f>
        <v>#N/A</v>
      </c>
      <c r="C75" s="195" t="e">
        <f>IF(A75="",0,(SUMIFS('2020 Payroll'!20:20,'2020 Payroll'!$10:$10,"="&amp;"Gross Wage",'2020 Payroll'!$9:$9,"&gt;="&amp;HLOOKUP($B$65,'2020 Payroll'!$9:$9,1,TRUE),'2020 Payroll'!$9:$9,"&lt;="&amp;HLOOKUP($C$65,'2020 Payroll'!$9:$9,1,TRUE)))*(IF(Input!$A$11="Weekly",52/ROUND(($C$65-$B$65)/7,0),IF(Input!$A$11="Bi-Weekly",26/ROUND(($C$65-$B$65)/14,0),IF(Input!$A$11="Bi-Monthly",24/ROUND(($C$65-$B$65)/15,0))))))</f>
        <v>#N/A</v>
      </c>
      <c r="D75" s="195" t="e">
        <f>IF(A75="",0,IF(VLOOKUP(A75,'2020 Payroll'!$B$11:$HH$99,MATCH(HLOOKUP($D$65,'2020 Payroll'!$A$7:$HE$61,1,TRUE),'2020 Payroll'!$7:$7,0),FALSE)*(IF(Input!$A$10="Weekly",52,IF(Input!$A$10="Bi-Weekly",26,24)))=0,VLOOKUP(A75,'2020 Payroll'!$B$11:$HH$99,MATCH(HLOOKUP($D$65,'2020 Payroll'!$A$7:$HE$61,1,TRUE)+7,'2020 Payroll'!$7:$7,0),FALSE)*(IF(Input!$A$11="Weekly",52,IF(Input!$A$11="Bi-Weekly",26,24))),VLOOKUP(A75,'2020 Payroll'!$B$11:$HH$99,MATCH(HLOOKUP($D$65,'2020 Payroll'!$A$7:$HE$61,1,TRUE),'2020 Payroll'!$7:$7,0),FALSE)*(IF(Input!$A$11="Weekly",52,IF(Input!$A$11="Bi-Weekly",26,24)))))</f>
        <v>#N/A</v>
      </c>
      <c r="E75" s="189" t="e">
        <f t="shared" si="7"/>
        <v>#N/A</v>
      </c>
      <c r="F75" s="202"/>
      <c r="G75" s="22"/>
      <c r="H75" s="200"/>
      <c r="I75" s="200"/>
      <c r="J75" s="200"/>
      <c r="K75"/>
      <c r="L75"/>
      <c r="M75"/>
      <c r="N75"/>
      <c r="O75"/>
      <c r="P75"/>
      <c r="Q75"/>
      <c r="R75"/>
    </row>
    <row r="76" spans="1:18" x14ac:dyDescent="0.25">
      <c r="A76" s="204" t="e">
        <f t="shared" si="6"/>
        <v>#N/A</v>
      </c>
      <c r="B76" s="195" t="e">
        <f>IF(A76="",0,IF(VLOOKUP(A76,'2020 Payroll'!$B$11:$HH$99,MATCH(HLOOKUP($B$65,'2020 Payroll'!$A$7:$HE$61,1,TRUE),'2020 Payroll'!$7:$7,0),FALSE)*(IF(Input!$A$10="Weekly",52,IF(Input!$A$10="Bi-Weekly",26,24)))=0,VLOOKUP(A76,'2020 Payroll'!$B$11:$HH$99,MATCH(HLOOKUP($B$65,'2020 Payroll'!$A$7:$HE$61,1,TRUE)+7,'2020 Payroll'!$7:$7,0),FALSE)*(IF(Input!$A$11="Weekly",52,IF(Input!$A$11="Bi-Weekly",26,24))),VLOOKUP(A76,'2020 Payroll'!$B$11:$HH$99,MATCH(HLOOKUP($B$65,'2020 Payroll'!$A$7:$HE$61,1,TRUE),'2020 Payroll'!$7:$7,0),FALSE)*(IF(Input!$A$11="Weekly",52,IF(Input!$A$11="Bi-Weekly",26,24)))))</f>
        <v>#N/A</v>
      </c>
      <c r="C76" s="195" t="e">
        <f>IF(A76="",0,(SUMIFS('2020 Payroll'!21:21,'2020 Payroll'!$10:$10,"="&amp;"Gross Wage",'2020 Payroll'!$9:$9,"&gt;="&amp;HLOOKUP($B$65,'2020 Payroll'!$9:$9,1,TRUE),'2020 Payroll'!$9:$9,"&lt;="&amp;HLOOKUP($C$65,'2020 Payroll'!$9:$9,1,TRUE)))*(IF(Input!$A$11="Weekly",52/ROUND(($C$65-$B$65)/7,0),IF(Input!$A$11="Bi-Weekly",26/ROUND(($C$65-$B$65)/14,0),IF(Input!$A$11="Bi-Monthly",24/ROUND(($C$65-$B$65)/15,0))))))</f>
        <v>#N/A</v>
      </c>
      <c r="D76" s="195" t="e">
        <f>IF(A76="",0,IF(VLOOKUP(A76,'2020 Payroll'!$B$11:$HH$99,MATCH(HLOOKUP($D$65,'2020 Payroll'!$A$7:$HE$61,1,TRUE),'2020 Payroll'!$7:$7,0),FALSE)*(IF(Input!$A$10="Weekly",52,IF(Input!$A$10="Bi-Weekly",26,24)))=0,VLOOKUP(A76,'2020 Payroll'!$B$11:$HH$99,MATCH(HLOOKUP($D$65,'2020 Payroll'!$A$7:$HE$61,1,TRUE)+7,'2020 Payroll'!$7:$7,0),FALSE)*(IF(Input!$A$11="Weekly",52,IF(Input!$A$11="Bi-Weekly",26,24))),VLOOKUP(A76,'2020 Payroll'!$B$11:$HH$99,MATCH(HLOOKUP($D$65,'2020 Payroll'!$A$7:$HE$61,1,TRUE),'2020 Payroll'!$7:$7,0),FALSE)*(IF(Input!$A$11="Weekly",52,IF(Input!$A$11="Bi-Weekly",26,24)))))</f>
        <v>#N/A</v>
      </c>
      <c r="E76" s="189" t="e">
        <f t="shared" si="7"/>
        <v>#N/A</v>
      </c>
      <c r="F76" s="202"/>
      <c r="G76" s="22"/>
      <c r="H76" s="200"/>
      <c r="I76" s="200"/>
      <c r="J76" s="200"/>
      <c r="K76"/>
      <c r="L76"/>
      <c r="M76"/>
      <c r="N76"/>
      <c r="O76"/>
      <c r="P76"/>
      <c r="Q76"/>
      <c r="R76"/>
    </row>
    <row r="77" spans="1:18" x14ac:dyDescent="0.25">
      <c r="A77" s="204" t="e">
        <f t="shared" si="6"/>
        <v>#N/A</v>
      </c>
      <c r="B77" s="195" t="e">
        <f>IF(A77="",0,IF(VLOOKUP(A77,'2020 Payroll'!$B$11:$HH$99,MATCH(HLOOKUP($B$65,'2020 Payroll'!$A$7:$HE$61,1,TRUE),'2020 Payroll'!$7:$7,0),FALSE)*(IF(Input!$A$10="Weekly",52,IF(Input!$A$10="Bi-Weekly",26,24)))=0,VLOOKUP(A77,'2020 Payroll'!$B$11:$HH$99,MATCH(HLOOKUP($B$65,'2020 Payroll'!$A$7:$HE$61,1,TRUE)+7,'2020 Payroll'!$7:$7,0),FALSE)*(IF(Input!$A$11="Weekly",52,IF(Input!$A$11="Bi-Weekly",26,24))),VLOOKUP(A77,'2020 Payroll'!$B$11:$HH$99,MATCH(HLOOKUP($B$65,'2020 Payroll'!$A$7:$HE$61,1,TRUE),'2020 Payroll'!$7:$7,0),FALSE)*(IF(Input!$A$11="Weekly",52,IF(Input!$A$11="Bi-Weekly",26,24)))))</f>
        <v>#N/A</v>
      </c>
      <c r="C77" s="195" t="e">
        <f>IF(A77="",0,(SUMIFS('2020 Payroll'!22:22,'2020 Payroll'!$10:$10,"="&amp;"Gross Wage",'2020 Payroll'!$9:$9,"&gt;="&amp;HLOOKUP($B$65,'2020 Payroll'!$9:$9,1,TRUE),'2020 Payroll'!$9:$9,"&lt;="&amp;HLOOKUP($C$65,'2020 Payroll'!$9:$9,1,TRUE)))*(IF(Input!$A$11="Weekly",52/ROUND(($C$65-$B$65)/7,0),IF(Input!$A$11="Bi-Weekly",26/ROUND(($C$65-$B$65)/14,0),IF(Input!$A$11="Bi-Monthly",24/ROUND(($C$65-$B$65)/15,0))))))</f>
        <v>#N/A</v>
      </c>
      <c r="D77" s="195" t="e">
        <f>IF(A77="",0,IF(VLOOKUP(A77,'2020 Payroll'!$B$11:$HH$99,MATCH(HLOOKUP($D$65,'2020 Payroll'!$A$7:$HE$61,1,TRUE),'2020 Payroll'!$7:$7,0),FALSE)*(IF(Input!$A$10="Weekly",52,IF(Input!$A$10="Bi-Weekly",26,24)))=0,VLOOKUP(A77,'2020 Payroll'!$B$11:$HH$99,MATCH(HLOOKUP($D$65,'2020 Payroll'!$A$7:$HE$61,1,TRUE)+7,'2020 Payroll'!$7:$7,0),FALSE)*(IF(Input!$A$11="Weekly",52,IF(Input!$A$11="Bi-Weekly",26,24))),VLOOKUP(A77,'2020 Payroll'!$B$11:$HH$99,MATCH(HLOOKUP($D$65,'2020 Payroll'!$A$7:$HE$61,1,TRUE),'2020 Payroll'!$7:$7,0),FALSE)*(IF(Input!$A$11="Weekly",52,IF(Input!$A$11="Bi-Weekly",26,24)))))</f>
        <v>#N/A</v>
      </c>
      <c r="E77" s="189" t="e">
        <f t="shared" si="7"/>
        <v>#N/A</v>
      </c>
      <c r="F77" s="202"/>
      <c r="G77" s="22"/>
      <c r="H77" s="200"/>
      <c r="I77" s="200"/>
      <c r="J77" s="200"/>
      <c r="K77"/>
      <c r="L77"/>
      <c r="M77"/>
      <c r="N77"/>
      <c r="O77"/>
      <c r="P77"/>
      <c r="Q77"/>
      <c r="R77"/>
    </row>
    <row r="78" spans="1:18" x14ac:dyDescent="0.25">
      <c r="A78" s="204" t="e">
        <f t="shared" si="6"/>
        <v>#N/A</v>
      </c>
      <c r="B78" s="195" t="e">
        <f>IF(A78="",0,IF(VLOOKUP(A78,'2020 Payroll'!$B$11:$HH$99,MATCH(HLOOKUP($B$65,'2020 Payroll'!$A$7:$HE$61,1,TRUE),'2020 Payroll'!$7:$7,0),FALSE)*(IF(Input!$A$10="Weekly",52,IF(Input!$A$10="Bi-Weekly",26,24)))=0,VLOOKUP(A78,'2020 Payroll'!$B$11:$HH$99,MATCH(HLOOKUP($B$65,'2020 Payroll'!$A$7:$HE$61,1,TRUE)+7,'2020 Payroll'!$7:$7,0),FALSE)*(IF(Input!$A$11="Weekly",52,IF(Input!$A$11="Bi-Weekly",26,24))),VLOOKUP(A78,'2020 Payroll'!$B$11:$HH$99,MATCH(HLOOKUP($B$65,'2020 Payroll'!$A$7:$HE$61,1,TRUE),'2020 Payroll'!$7:$7,0),FALSE)*(IF(Input!$A$11="Weekly",52,IF(Input!$A$11="Bi-Weekly",26,24)))))</f>
        <v>#N/A</v>
      </c>
      <c r="C78" s="195" t="e">
        <f>IF(A78="",0,(SUMIFS('2020 Payroll'!23:23,'2020 Payroll'!$10:$10,"="&amp;"Gross Wage",'2020 Payroll'!$9:$9,"&gt;="&amp;HLOOKUP($B$65,'2020 Payroll'!$9:$9,1,TRUE),'2020 Payroll'!$9:$9,"&lt;="&amp;HLOOKUP($C$65,'2020 Payroll'!$9:$9,1,TRUE)))*(IF(Input!$A$11="Weekly",52/ROUND(($C$65-$B$65)/7,0),IF(Input!$A$11="Bi-Weekly",26/ROUND(($C$65-$B$65)/14,0),IF(Input!$A$11="Bi-Monthly",24/ROUND(($C$65-$B$65)/15,0))))))</f>
        <v>#N/A</v>
      </c>
      <c r="D78" s="195" t="e">
        <f>IF(A78="",0,IF(VLOOKUP(A78,'2020 Payroll'!$B$11:$HH$99,MATCH(HLOOKUP($D$65,'2020 Payroll'!$A$7:$HE$61,1,TRUE),'2020 Payroll'!$7:$7,0),FALSE)*(IF(Input!$A$10="Weekly",52,IF(Input!$A$10="Bi-Weekly",26,24)))=0,VLOOKUP(A78,'2020 Payroll'!$B$11:$HH$99,MATCH(HLOOKUP($D$65,'2020 Payroll'!$A$7:$HE$61,1,TRUE)+7,'2020 Payroll'!$7:$7,0),FALSE)*(IF(Input!$A$11="Weekly",52,IF(Input!$A$11="Bi-Weekly",26,24))),VLOOKUP(A78,'2020 Payroll'!$B$11:$HH$99,MATCH(HLOOKUP($D$65,'2020 Payroll'!$A$7:$HE$61,1,TRUE),'2020 Payroll'!$7:$7,0),FALSE)*(IF(Input!$A$11="Weekly",52,IF(Input!$A$11="Bi-Weekly",26,24)))))</f>
        <v>#N/A</v>
      </c>
      <c r="E78" s="189" t="e">
        <f t="shared" si="7"/>
        <v>#N/A</v>
      </c>
      <c r="F78" s="202"/>
      <c r="G78" s="22"/>
      <c r="H78" s="200"/>
      <c r="I78" s="200"/>
      <c r="J78" s="200"/>
      <c r="K78"/>
      <c r="L78"/>
      <c r="M78"/>
      <c r="N78"/>
      <c r="O78"/>
      <c r="P78"/>
      <c r="Q78"/>
      <c r="R78"/>
    </row>
    <row r="79" spans="1:18" x14ac:dyDescent="0.25">
      <c r="A79" s="204" t="e">
        <f t="shared" si="6"/>
        <v>#N/A</v>
      </c>
      <c r="B79" s="195" t="e">
        <f>IF(A79="",0,IF(VLOOKUP(A79,'2020 Payroll'!$B$11:$HH$99,MATCH(HLOOKUP($B$65,'2020 Payroll'!$A$7:$HE$61,1,TRUE),'2020 Payroll'!$7:$7,0),FALSE)*(IF(Input!$A$10="Weekly",52,IF(Input!$A$10="Bi-Weekly",26,24)))=0,VLOOKUP(A79,'2020 Payroll'!$B$11:$HH$99,MATCH(HLOOKUP($B$65,'2020 Payroll'!$A$7:$HE$61,1,TRUE)+7,'2020 Payroll'!$7:$7,0),FALSE)*(IF(Input!$A$11="Weekly",52,IF(Input!$A$11="Bi-Weekly",26,24))),VLOOKUP(A79,'2020 Payroll'!$B$11:$HH$99,MATCH(HLOOKUP($B$65,'2020 Payroll'!$A$7:$HE$61,1,TRUE),'2020 Payroll'!$7:$7,0),FALSE)*(IF(Input!$A$11="Weekly",52,IF(Input!$A$11="Bi-Weekly",26,24)))))</f>
        <v>#N/A</v>
      </c>
      <c r="C79" s="195" t="e">
        <f>IF(A79="",0,(SUMIFS('2020 Payroll'!24:24,'2020 Payroll'!$10:$10,"="&amp;"Gross Wage",'2020 Payroll'!$9:$9,"&gt;="&amp;HLOOKUP($B$65,'2020 Payroll'!$9:$9,1,TRUE),'2020 Payroll'!$9:$9,"&lt;="&amp;HLOOKUP($C$65,'2020 Payroll'!$9:$9,1,TRUE)))*(IF(Input!$A$11="Weekly",52/ROUND(($C$65-$B$65)/7,0),IF(Input!$A$11="Bi-Weekly",26/ROUND(($C$65-$B$65)/14,0),IF(Input!$A$11="Bi-Monthly",24/ROUND(($C$65-$B$65)/15,0))))))</f>
        <v>#N/A</v>
      </c>
      <c r="D79" s="195" t="e">
        <f>IF(A79="",0,IF(VLOOKUP(A79,'2020 Payroll'!$B$11:$HH$99,MATCH(HLOOKUP($D$65,'2020 Payroll'!$A$7:$HE$61,1,TRUE),'2020 Payroll'!$7:$7,0),FALSE)*(IF(Input!$A$10="Weekly",52,IF(Input!$A$10="Bi-Weekly",26,24)))=0,VLOOKUP(A79,'2020 Payroll'!$B$11:$HH$99,MATCH(HLOOKUP($D$65,'2020 Payroll'!$A$7:$HE$61,1,TRUE)+7,'2020 Payroll'!$7:$7,0),FALSE)*(IF(Input!$A$11="Weekly",52,IF(Input!$A$11="Bi-Weekly",26,24))),VLOOKUP(A79,'2020 Payroll'!$B$11:$HH$99,MATCH(HLOOKUP($D$65,'2020 Payroll'!$A$7:$HE$61,1,TRUE),'2020 Payroll'!$7:$7,0),FALSE)*(IF(Input!$A$11="Weekly",52,IF(Input!$A$11="Bi-Weekly",26,24)))))</f>
        <v>#N/A</v>
      </c>
      <c r="E79" s="189" t="e">
        <f t="shared" si="7"/>
        <v>#N/A</v>
      </c>
      <c r="F79" s="202"/>
      <c r="G79" s="22"/>
      <c r="H79" s="200"/>
      <c r="I79" s="200"/>
      <c r="J79" s="200"/>
      <c r="K79"/>
      <c r="L79"/>
      <c r="M79"/>
      <c r="N79"/>
      <c r="O79"/>
      <c r="P79"/>
      <c r="Q79"/>
      <c r="R79"/>
    </row>
    <row r="80" spans="1:18" x14ac:dyDescent="0.25">
      <c r="A80" s="204" t="e">
        <f t="shared" si="6"/>
        <v>#N/A</v>
      </c>
      <c r="B80" s="195" t="e">
        <f>IF(A80="",0,IF(VLOOKUP(A80,'2020 Payroll'!$B$11:$HH$99,MATCH(HLOOKUP($B$65,'2020 Payroll'!$A$7:$HE$61,1,TRUE),'2020 Payroll'!$7:$7,0),FALSE)*(IF(Input!$A$10="Weekly",52,IF(Input!$A$10="Bi-Weekly",26,24)))=0,VLOOKUP(A80,'2020 Payroll'!$B$11:$HH$99,MATCH(HLOOKUP($B$65,'2020 Payroll'!$A$7:$HE$61,1,TRUE)+7,'2020 Payroll'!$7:$7,0),FALSE)*(IF(Input!$A$11="Weekly",52,IF(Input!$A$11="Bi-Weekly",26,24))),VLOOKUP(A80,'2020 Payroll'!$B$11:$HH$99,MATCH(HLOOKUP($B$65,'2020 Payroll'!$A$7:$HE$61,1,TRUE),'2020 Payroll'!$7:$7,0),FALSE)*(IF(Input!$A$11="Weekly",52,IF(Input!$A$11="Bi-Weekly",26,24)))))</f>
        <v>#N/A</v>
      </c>
      <c r="C80" s="195" t="e">
        <f>IF(A80="",0,(SUMIFS('2020 Payroll'!25:25,'2020 Payroll'!$10:$10,"="&amp;"Gross Wage",'2020 Payroll'!$9:$9,"&gt;="&amp;HLOOKUP($B$65,'2020 Payroll'!$9:$9,1,TRUE),'2020 Payroll'!$9:$9,"&lt;="&amp;HLOOKUP($C$65,'2020 Payroll'!$9:$9,1,TRUE)))*(IF(Input!$A$11="Weekly",52/ROUND(($C$65-$B$65)/7,0),IF(Input!$A$11="Bi-Weekly",26/ROUND(($C$65-$B$65)/14,0),IF(Input!$A$11="Bi-Monthly",24/ROUND(($C$65-$B$65)/15,0))))))</f>
        <v>#N/A</v>
      </c>
      <c r="D80" s="195" t="e">
        <f>IF(A80="",0,IF(VLOOKUP(A80,'2020 Payroll'!$B$11:$HH$99,MATCH(HLOOKUP($D$65,'2020 Payroll'!$A$7:$HE$61,1,TRUE),'2020 Payroll'!$7:$7,0),FALSE)*(IF(Input!$A$10="Weekly",52,IF(Input!$A$10="Bi-Weekly",26,24)))=0,VLOOKUP(A80,'2020 Payroll'!$B$11:$HH$99,MATCH(HLOOKUP($D$65,'2020 Payroll'!$A$7:$HE$61,1,TRUE)+7,'2020 Payroll'!$7:$7,0),FALSE)*(IF(Input!$A$11="Weekly",52,IF(Input!$A$11="Bi-Weekly",26,24))),VLOOKUP(A80,'2020 Payroll'!$B$11:$HH$99,MATCH(HLOOKUP($D$65,'2020 Payroll'!$A$7:$HE$61,1,TRUE),'2020 Payroll'!$7:$7,0),FALSE)*(IF(Input!$A$11="Weekly",52,IF(Input!$A$11="Bi-Weekly",26,24)))))</f>
        <v>#N/A</v>
      </c>
      <c r="E80" s="189" t="e">
        <f t="shared" si="7"/>
        <v>#N/A</v>
      </c>
      <c r="F80" s="202"/>
      <c r="G80" s="22"/>
      <c r="H80" s="200"/>
      <c r="I80" s="200"/>
      <c r="J80" s="200"/>
      <c r="K80"/>
      <c r="L80"/>
      <c r="M80"/>
      <c r="N80"/>
      <c r="O80"/>
      <c r="P80"/>
      <c r="Q80"/>
      <c r="R80"/>
    </row>
    <row r="81" spans="1:18" x14ac:dyDescent="0.25">
      <c r="A81" s="204" t="e">
        <f t="shared" si="6"/>
        <v>#N/A</v>
      </c>
      <c r="B81" s="195" t="e">
        <f>IF(A81="",0,IF(VLOOKUP(A81,'2020 Payroll'!$B$11:$HH$99,MATCH(HLOOKUP($B$65,'2020 Payroll'!$A$7:$HE$61,1,TRUE),'2020 Payroll'!$7:$7,0),FALSE)*(IF(Input!$A$10="Weekly",52,IF(Input!$A$10="Bi-Weekly",26,24)))=0,VLOOKUP(A81,'2020 Payroll'!$B$11:$HH$99,MATCH(HLOOKUP($B$65,'2020 Payroll'!$A$7:$HE$61,1,TRUE)+7,'2020 Payroll'!$7:$7,0),FALSE)*(IF(Input!$A$11="Weekly",52,IF(Input!$A$11="Bi-Weekly",26,24))),VLOOKUP(A81,'2020 Payroll'!$B$11:$HH$99,MATCH(HLOOKUP($B$65,'2020 Payroll'!$A$7:$HE$61,1,TRUE),'2020 Payroll'!$7:$7,0),FALSE)*(IF(Input!$A$11="Weekly",52,IF(Input!$A$11="Bi-Weekly",26,24)))))</f>
        <v>#N/A</v>
      </c>
      <c r="C81" s="195" t="e">
        <f>IF(A81="",0,(SUMIFS('2020 Payroll'!26:26,'2020 Payroll'!$10:$10,"="&amp;"Gross Wage",'2020 Payroll'!$9:$9,"&gt;="&amp;HLOOKUP($B$65,'2020 Payroll'!$9:$9,1,TRUE),'2020 Payroll'!$9:$9,"&lt;="&amp;HLOOKUP($C$65,'2020 Payroll'!$9:$9,1,TRUE)))*(IF(Input!$A$11="Weekly",52/ROUND(($C$65-$B$65)/7,0),IF(Input!$A$11="Bi-Weekly",26/ROUND(($C$65-$B$65)/14,0),IF(Input!$A$11="Bi-Monthly",24/ROUND(($C$65-$B$65)/15,0))))))</f>
        <v>#N/A</v>
      </c>
      <c r="D81" s="195" t="e">
        <f>IF(A81="",0,IF(VLOOKUP(A81,'2020 Payroll'!$B$11:$HH$99,MATCH(HLOOKUP($D$65,'2020 Payroll'!$A$7:$HE$61,1,TRUE),'2020 Payroll'!$7:$7,0),FALSE)*(IF(Input!$A$10="Weekly",52,IF(Input!$A$10="Bi-Weekly",26,24)))=0,VLOOKUP(A81,'2020 Payroll'!$B$11:$HH$99,MATCH(HLOOKUP($D$65,'2020 Payroll'!$A$7:$HE$61,1,TRUE)+7,'2020 Payroll'!$7:$7,0),FALSE)*(IF(Input!$A$11="Weekly",52,IF(Input!$A$11="Bi-Weekly",26,24))),VLOOKUP(A81,'2020 Payroll'!$B$11:$HH$99,MATCH(HLOOKUP($D$65,'2020 Payroll'!$A$7:$HE$61,1,TRUE),'2020 Payroll'!$7:$7,0),FALSE)*(IF(Input!$A$11="Weekly",52,IF(Input!$A$11="Bi-Weekly",26,24)))))</f>
        <v>#N/A</v>
      </c>
      <c r="E81" s="189" t="e">
        <f t="shared" si="7"/>
        <v>#N/A</v>
      </c>
      <c r="F81" s="202"/>
      <c r="G81" s="22"/>
      <c r="H81" s="200"/>
      <c r="I81" s="200"/>
      <c r="J81" s="200"/>
      <c r="K81"/>
      <c r="L81"/>
      <c r="M81"/>
      <c r="N81"/>
      <c r="O81"/>
      <c r="P81"/>
      <c r="Q81"/>
      <c r="R81"/>
    </row>
    <row r="82" spans="1:18" x14ac:dyDescent="0.25">
      <c r="A82" s="204" t="e">
        <f t="shared" si="6"/>
        <v>#N/A</v>
      </c>
      <c r="B82" s="195" t="e">
        <f>IF(A82="",0,IF(VLOOKUP(A82,'2020 Payroll'!$B$11:$HH$99,MATCH(HLOOKUP($B$65,'2020 Payroll'!$A$7:$HE$61,1,TRUE),'2020 Payroll'!$7:$7,0),FALSE)*(IF(Input!$A$10="Weekly",52,IF(Input!$A$10="Bi-Weekly",26,24)))=0,VLOOKUP(A82,'2020 Payroll'!$B$11:$HH$99,MATCH(HLOOKUP($B$65,'2020 Payroll'!$A$7:$HE$61,1,TRUE)+7,'2020 Payroll'!$7:$7,0),FALSE)*(IF(Input!$A$11="Weekly",52,IF(Input!$A$11="Bi-Weekly",26,24))),VLOOKUP(A82,'2020 Payroll'!$B$11:$HH$99,MATCH(HLOOKUP($B$65,'2020 Payroll'!$A$7:$HE$61,1,TRUE),'2020 Payroll'!$7:$7,0),FALSE)*(IF(Input!$A$11="Weekly",52,IF(Input!$A$11="Bi-Weekly",26,24)))))</f>
        <v>#N/A</v>
      </c>
      <c r="C82" s="195" t="e">
        <f>IF(A82="",0,(SUMIFS('2020 Payroll'!27:27,'2020 Payroll'!$10:$10,"="&amp;"Gross Wage",'2020 Payroll'!$9:$9,"&gt;="&amp;HLOOKUP($B$65,'2020 Payroll'!$9:$9,1,TRUE),'2020 Payroll'!$9:$9,"&lt;="&amp;HLOOKUP($C$65,'2020 Payroll'!$9:$9,1,TRUE)))*(IF(Input!$A$11="Weekly",52/ROUND(($C$65-$B$65)/7,0),IF(Input!$A$11="Bi-Weekly",26/ROUND(($C$65-$B$65)/14,0),IF(Input!$A$11="Bi-Monthly",24/ROUND(($C$65-$B$65)/15,0))))))</f>
        <v>#N/A</v>
      </c>
      <c r="D82" s="195" t="e">
        <f>IF(A82="",0,IF(VLOOKUP(A82,'2020 Payroll'!$B$11:$HH$99,MATCH(HLOOKUP($D$65,'2020 Payroll'!$A$7:$HE$61,1,TRUE),'2020 Payroll'!$7:$7,0),FALSE)*(IF(Input!$A$10="Weekly",52,IF(Input!$A$10="Bi-Weekly",26,24)))=0,VLOOKUP(A82,'2020 Payroll'!$B$11:$HH$99,MATCH(HLOOKUP($D$65,'2020 Payroll'!$A$7:$HE$61,1,TRUE)+7,'2020 Payroll'!$7:$7,0),FALSE)*(IF(Input!$A$11="Weekly",52,IF(Input!$A$11="Bi-Weekly",26,24))),VLOOKUP(A82,'2020 Payroll'!$B$11:$HH$99,MATCH(HLOOKUP($D$65,'2020 Payroll'!$A$7:$HE$61,1,TRUE),'2020 Payroll'!$7:$7,0),FALSE)*(IF(Input!$A$11="Weekly",52,IF(Input!$A$11="Bi-Weekly",26,24)))))</f>
        <v>#N/A</v>
      </c>
      <c r="E82" s="189" t="e">
        <f t="shared" si="7"/>
        <v>#N/A</v>
      </c>
      <c r="F82" s="202"/>
      <c r="G82" s="22"/>
      <c r="H82" s="200"/>
      <c r="I82" s="200"/>
      <c r="J82" s="200"/>
      <c r="K82"/>
      <c r="L82"/>
      <c r="M82"/>
      <c r="N82"/>
      <c r="O82"/>
      <c r="P82"/>
      <c r="Q82"/>
      <c r="R82"/>
    </row>
    <row r="83" spans="1:18" x14ac:dyDescent="0.25">
      <c r="A83" s="204" t="e">
        <f t="shared" si="6"/>
        <v>#N/A</v>
      </c>
      <c r="B83" s="195" t="e">
        <f>IF(A83="",0,IF(VLOOKUP(A83,'2020 Payroll'!$B$11:$HH$99,MATCH(HLOOKUP($B$65,'2020 Payroll'!$A$7:$HE$61,1,TRUE),'2020 Payroll'!$7:$7,0),FALSE)*(IF(Input!$A$10="Weekly",52,IF(Input!$A$10="Bi-Weekly",26,24)))=0,VLOOKUP(A83,'2020 Payroll'!$B$11:$HH$99,MATCH(HLOOKUP($B$65,'2020 Payroll'!$A$7:$HE$61,1,TRUE)+7,'2020 Payroll'!$7:$7,0),FALSE)*(IF(Input!$A$11="Weekly",52,IF(Input!$A$11="Bi-Weekly",26,24))),VLOOKUP(A83,'2020 Payroll'!$B$11:$HH$99,MATCH(HLOOKUP($B$65,'2020 Payroll'!$A$7:$HE$61,1,TRUE),'2020 Payroll'!$7:$7,0),FALSE)*(IF(Input!$A$11="Weekly",52,IF(Input!$A$11="Bi-Weekly",26,24)))))</f>
        <v>#N/A</v>
      </c>
      <c r="C83" s="195" t="e">
        <f>IF(A83="",0,(SUMIFS('2020 Payroll'!28:28,'2020 Payroll'!$10:$10,"="&amp;"Gross Wage",'2020 Payroll'!$9:$9,"&gt;="&amp;HLOOKUP($B$65,'2020 Payroll'!$9:$9,1,TRUE),'2020 Payroll'!$9:$9,"&lt;="&amp;HLOOKUP($C$65,'2020 Payroll'!$9:$9,1,TRUE)))*(IF(Input!$A$11="Weekly",52/ROUND(($C$65-$B$65)/7,0),IF(Input!$A$11="Bi-Weekly",26/ROUND(($C$65-$B$65)/14,0),IF(Input!$A$11="Bi-Monthly",24/ROUND(($C$65-$B$65)/15,0))))))</f>
        <v>#N/A</v>
      </c>
      <c r="D83" s="195" t="e">
        <f>IF(A83="",0,IF(VLOOKUP(A83,'2020 Payroll'!$B$11:$HH$99,MATCH(HLOOKUP($D$65,'2020 Payroll'!$A$7:$HE$61,1,TRUE),'2020 Payroll'!$7:$7,0),FALSE)*(IF(Input!$A$10="Weekly",52,IF(Input!$A$10="Bi-Weekly",26,24)))=0,VLOOKUP(A83,'2020 Payroll'!$B$11:$HH$99,MATCH(HLOOKUP($D$65,'2020 Payroll'!$A$7:$HE$61,1,TRUE)+7,'2020 Payroll'!$7:$7,0),FALSE)*(IF(Input!$A$11="Weekly",52,IF(Input!$A$11="Bi-Weekly",26,24))),VLOOKUP(A83,'2020 Payroll'!$B$11:$HH$99,MATCH(HLOOKUP($D$65,'2020 Payroll'!$A$7:$HE$61,1,TRUE),'2020 Payroll'!$7:$7,0),FALSE)*(IF(Input!$A$11="Weekly",52,IF(Input!$A$11="Bi-Weekly",26,24)))))</f>
        <v>#N/A</v>
      </c>
      <c r="E83" s="189" t="e">
        <f t="shared" si="7"/>
        <v>#N/A</v>
      </c>
      <c r="F83" s="202"/>
      <c r="G83" s="22"/>
      <c r="H83" s="200"/>
      <c r="I83" s="200"/>
      <c r="J83" s="200"/>
      <c r="K83"/>
      <c r="L83"/>
      <c r="M83"/>
      <c r="N83"/>
      <c r="O83"/>
      <c r="P83"/>
      <c r="Q83"/>
      <c r="R83"/>
    </row>
    <row r="84" spans="1:18" x14ac:dyDescent="0.25">
      <c r="A84" s="204" t="e">
        <f t="shared" si="6"/>
        <v>#N/A</v>
      </c>
      <c r="B84" s="195" t="e">
        <f>IF(A84="",0,IF(VLOOKUP(A84,'2020 Payroll'!$B$11:$HH$99,MATCH(HLOOKUP($B$65,'2020 Payroll'!$A$7:$HE$61,1,TRUE),'2020 Payroll'!$7:$7,0),FALSE)*(IF(Input!$A$10="Weekly",52,IF(Input!$A$10="Bi-Weekly",26,24)))=0,VLOOKUP(A84,'2020 Payroll'!$B$11:$HH$99,MATCH(HLOOKUP($B$65,'2020 Payroll'!$A$7:$HE$61,1,TRUE)+7,'2020 Payroll'!$7:$7,0),FALSE)*(IF(Input!$A$11="Weekly",52,IF(Input!$A$11="Bi-Weekly",26,24))),VLOOKUP(A84,'2020 Payroll'!$B$11:$HH$99,MATCH(HLOOKUP($B$65,'2020 Payroll'!$A$7:$HE$61,1,TRUE),'2020 Payroll'!$7:$7,0),FALSE)*(IF(Input!$A$11="Weekly",52,IF(Input!$A$11="Bi-Weekly",26,24)))))</f>
        <v>#N/A</v>
      </c>
      <c r="C84" s="195" t="e">
        <f>IF(A84="",0,(SUMIFS('2020 Payroll'!29:29,'2020 Payroll'!$10:$10,"="&amp;"Gross Wage",'2020 Payroll'!$9:$9,"&gt;="&amp;HLOOKUP($B$65,'2020 Payroll'!$9:$9,1,TRUE),'2020 Payroll'!$9:$9,"&lt;="&amp;HLOOKUP($C$65,'2020 Payroll'!$9:$9,1,TRUE)))*(IF(Input!$A$11="Weekly",52/ROUND(($C$65-$B$65)/7,0),IF(Input!$A$11="Bi-Weekly",26/ROUND(($C$65-$B$65)/14,0),IF(Input!$A$11="Bi-Monthly",24/ROUND(($C$65-$B$65)/15,0))))))</f>
        <v>#N/A</v>
      </c>
      <c r="D84" s="195" t="e">
        <f>IF(A84="",0,IF(VLOOKUP(A84,'2020 Payroll'!$B$11:$HH$99,MATCH(HLOOKUP($D$65,'2020 Payroll'!$A$7:$HE$61,1,TRUE),'2020 Payroll'!$7:$7,0),FALSE)*(IF(Input!$A$10="Weekly",52,IF(Input!$A$10="Bi-Weekly",26,24)))=0,VLOOKUP(A84,'2020 Payroll'!$B$11:$HH$99,MATCH(HLOOKUP($D$65,'2020 Payroll'!$A$7:$HE$61,1,TRUE)+7,'2020 Payroll'!$7:$7,0),FALSE)*(IF(Input!$A$11="Weekly",52,IF(Input!$A$11="Bi-Weekly",26,24))),VLOOKUP(A84,'2020 Payroll'!$B$11:$HH$99,MATCH(HLOOKUP($D$65,'2020 Payroll'!$A$7:$HE$61,1,TRUE),'2020 Payroll'!$7:$7,0),FALSE)*(IF(Input!$A$11="Weekly",52,IF(Input!$A$11="Bi-Weekly",26,24)))))</f>
        <v>#N/A</v>
      </c>
      <c r="E84" s="189" t="e">
        <f t="shared" si="7"/>
        <v>#N/A</v>
      </c>
      <c r="F84" s="202"/>
      <c r="G84" s="22"/>
      <c r="H84" s="200"/>
      <c r="I84" s="200"/>
      <c r="J84" s="200"/>
      <c r="K84"/>
      <c r="L84"/>
      <c r="M84"/>
      <c r="N84"/>
      <c r="O84"/>
      <c r="P84"/>
      <c r="Q84"/>
      <c r="R84"/>
    </row>
    <row r="85" spans="1:18" x14ac:dyDescent="0.25">
      <c r="A85" s="204" t="e">
        <f t="shared" si="6"/>
        <v>#N/A</v>
      </c>
      <c r="B85" s="195" t="e">
        <f>IF(A85="",0,IF(VLOOKUP(A85,'2020 Payroll'!$B$11:$HH$99,MATCH(HLOOKUP($B$65,'2020 Payroll'!$A$7:$HE$61,1,TRUE),'2020 Payroll'!$7:$7,0),FALSE)*(IF(Input!$A$10="Weekly",52,IF(Input!$A$10="Bi-Weekly",26,24)))=0,VLOOKUP(A85,'2020 Payroll'!$B$11:$HH$99,MATCH(HLOOKUP($B$65,'2020 Payroll'!$A$7:$HE$61,1,TRUE)+7,'2020 Payroll'!$7:$7,0),FALSE)*(IF(Input!$A$11="Weekly",52,IF(Input!$A$11="Bi-Weekly",26,24))),VLOOKUP(A85,'2020 Payroll'!$B$11:$HH$99,MATCH(HLOOKUP($B$65,'2020 Payroll'!$A$7:$HE$61,1,TRUE),'2020 Payroll'!$7:$7,0),FALSE)*(IF(Input!$A$11="Weekly",52,IF(Input!$A$11="Bi-Weekly",26,24)))))</f>
        <v>#N/A</v>
      </c>
      <c r="C85" s="195" t="e">
        <f>IF(A85="",0,(SUMIFS('2020 Payroll'!30:30,'2020 Payroll'!$10:$10,"="&amp;"Gross Wage",'2020 Payroll'!$9:$9,"&gt;="&amp;HLOOKUP($B$65,'2020 Payroll'!$9:$9,1,TRUE),'2020 Payroll'!$9:$9,"&lt;="&amp;HLOOKUP($C$65,'2020 Payroll'!$9:$9,1,TRUE)))*(IF(Input!$A$11="Weekly",52/ROUND(($C$65-$B$65)/7,0),IF(Input!$A$11="Bi-Weekly",26/ROUND(($C$65-$B$65)/14,0),IF(Input!$A$11="Bi-Monthly",24/ROUND(($C$65-$B$65)/15,0))))))</f>
        <v>#N/A</v>
      </c>
      <c r="D85" s="195" t="e">
        <f>IF(A85="",0,IF(VLOOKUP(A85,'2020 Payroll'!$B$11:$HH$99,MATCH(HLOOKUP($D$65,'2020 Payroll'!$A$7:$HE$61,1,TRUE),'2020 Payroll'!$7:$7,0),FALSE)*(IF(Input!$A$10="Weekly",52,IF(Input!$A$10="Bi-Weekly",26,24)))=0,VLOOKUP(A85,'2020 Payroll'!$B$11:$HH$99,MATCH(HLOOKUP($D$65,'2020 Payroll'!$A$7:$HE$61,1,TRUE)+7,'2020 Payroll'!$7:$7,0),FALSE)*(IF(Input!$A$11="Weekly",52,IF(Input!$A$11="Bi-Weekly",26,24))),VLOOKUP(A85,'2020 Payroll'!$B$11:$HH$99,MATCH(HLOOKUP($D$65,'2020 Payroll'!$A$7:$HE$61,1,TRUE),'2020 Payroll'!$7:$7,0),FALSE)*(IF(Input!$A$11="Weekly",52,IF(Input!$A$11="Bi-Weekly",26,24)))))</f>
        <v>#N/A</v>
      </c>
      <c r="E85" s="189" t="e">
        <f t="shared" si="7"/>
        <v>#N/A</v>
      </c>
      <c r="F85" s="202"/>
      <c r="G85" s="22"/>
      <c r="H85" s="200"/>
      <c r="I85" s="200"/>
      <c r="J85" s="200"/>
      <c r="K85"/>
      <c r="L85"/>
      <c r="M85"/>
      <c r="N85"/>
      <c r="O85"/>
      <c r="P85"/>
      <c r="Q85"/>
      <c r="R85"/>
    </row>
    <row r="86" spans="1:18" x14ac:dyDescent="0.25">
      <c r="A86" s="204" t="e">
        <f t="shared" ref="A86:A116" si="8">IF(D28&lt;0.75,A28,"")</f>
        <v>#N/A</v>
      </c>
      <c r="B86" s="195" t="e">
        <f>IF(A86="",0,IF(VLOOKUP(A86,'2020 Payroll'!$B$11:$HH$99,MATCH(HLOOKUP($B$65,'2020 Payroll'!$A$7:$HE$61,1,TRUE),'2020 Payroll'!$7:$7,0),FALSE)*(IF(Input!$A$10="Weekly",52,IF(Input!$A$10="Bi-Weekly",26,24)))=0,VLOOKUP(A86,'2020 Payroll'!$B$11:$HH$99,MATCH(HLOOKUP($B$65,'2020 Payroll'!$A$7:$HE$61,1,TRUE)+7,'2020 Payroll'!$7:$7,0),FALSE)*(IF(Input!$A$11="Weekly",52,IF(Input!$A$11="Bi-Weekly",26,24))),VLOOKUP(A86,'2020 Payroll'!$B$11:$HH$99,MATCH(HLOOKUP($B$65,'2020 Payroll'!$A$7:$HE$61,1,TRUE),'2020 Payroll'!$7:$7,0),FALSE)*(IF(Input!$A$11="Weekly",52,IF(Input!$A$11="Bi-Weekly",26,24)))))</f>
        <v>#N/A</v>
      </c>
      <c r="C86" s="195" t="e">
        <f>IF(A86="",0,(SUMIFS('2020 Payroll'!31:31,'2020 Payroll'!$10:$10,"="&amp;"Gross Wage",'2020 Payroll'!$9:$9,"&gt;="&amp;HLOOKUP($B$65,'2020 Payroll'!$9:$9,1,TRUE),'2020 Payroll'!$9:$9,"&lt;="&amp;HLOOKUP($C$65,'2020 Payroll'!$9:$9,1,TRUE)))*(IF(Input!$A$11="Weekly",52/ROUND(($C$65-$B$65)/7,0),IF(Input!$A$11="Bi-Weekly",26/ROUND(($C$65-$B$65)/14,0),IF(Input!$A$11="Bi-Monthly",24/ROUND(($C$65-$B$65)/15,0))))))</f>
        <v>#N/A</v>
      </c>
      <c r="D86" s="195" t="e">
        <f>IF(A86="",0,IF(VLOOKUP(A86,'2020 Payroll'!$B$11:$HH$99,MATCH(HLOOKUP($D$65,'2020 Payroll'!$A$7:$HE$61,1,TRUE),'2020 Payroll'!$7:$7,0),FALSE)*(IF(Input!$A$10="Weekly",52,IF(Input!$A$10="Bi-Weekly",26,24)))=0,VLOOKUP(A86,'2020 Payroll'!$B$11:$HH$99,MATCH(HLOOKUP($D$65,'2020 Payroll'!$A$7:$HE$61,1,TRUE)+7,'2020 Payroll'!$7:$7,0),FALSE)*(IF(Input!$A$11="Weekly",52,IF(Input!$A$11="Bi-Weekly",26,24))),VLOOKUP(A86,'2020 Payroll'!$B$11:$HH$99,MATCH(HLOOKUP($D$65,'2020 Payroll'!$A$7:$HE$61,1,TRUE),'2020 Payroll'!$7:$7,0),FALSE)*(IF(Input!$A$11="Weekly",52,IF(Input!$A$11="Bi-Weekly",26,24)))))</f>
        <v>#N/A</v>
      </c>
      <c r="E86" s="189" t="e">
        <f t="shared" si="7"/>
        <v>#N/A</v>
      </c>
      <c r="F86" s="202"/>
      <c r="G86" s="22"/>
      <c r="H86" s="200"/>
      <c r="I86" s="200"/>
      <c r="J86" s="200"/>
      <c r="K86"/>
      <c r="L86"/>
      <c r="M86"/>
      <c r="N86"/>
      <c r="O86"/>
      <c r="P86"/>
      <c r="Q86"/>
      <c r="R86"/>
    </row>
    <row r="87" spans="1:18" x14ac:dyDescent="0.25">
      <c r="A87" s="204" t="e">
        <f t="shared" si="8"/>
        <v>#N/A</v>
      </c>
      <c r="B87" s="195" t="e">
        <f>IF(A87="",0,IF(VLOOKUP(A87,'2020 Payroll'!$B$11:$HH$99,MATCH(HLOOKUP($B$65,'2020 Payroll'!$A$7:$HE$61,1,TRUE),'2020 Payroll'!$7:$7,0),FALSE)*(IF(Input!$A$10="Weekly",52,IF(Input!$A$10="Bi-Weekly",26,24)))=0,VLOOKUP(A87,'2020 Payroll'!$B$11:$HH$99,MATCH(HLOOKUP($B$65,'2020 Payroll'!$A$7:$HE$61,1,TRUE)+7,'2020 Payroll'!$7:$7,0),FALSE)*(IF(Input!$A$11="Weekly",52,IF(Input!$A$11="Bi-Weekly",26,24))),VLOOKUP(A87,'2020 Payroll'!$B$11:$HH$99,MATCH(HLOOKUP($B$65,'2020 Payroll'!$A$7:$HE$61,1,TRUE),'2020 Payroll'!$7:$7,0),FALSE)*(IF(Input!$A$11="Weekly",52,IF(Input!$A$11="Bi-Weekly",26,24)))))</f>
        <v>#N/A</v>
      </c>
      <c r="C87" s="195" t="e">
        <f>IF(A87="",0,(SUMIFS('2020 Payroll'!32:32,'2020 Payroll'!$10:$10,"="&amp;"Gross Wage",'2020 Payroll'!$9:$9,"&gt;="&amp;HLOOKUP($B$65,'2020 Payroll'!$9:$9,1,TRUE),'2020 Payroll'!$9:$9,"&lt;="&amp;HLOOKUP($C$65,'2020 Payroll'!$9:$9,1,TRUE)))*(IF(Input!$A$11="Weekly",52/ROUND(($C$65-$B$65)/7,0),IF(Input!$A$11="Bi-Weekly",26/ROUND(($C$65-$B$65)/14,0),IF(Input!$A$11="Bi-Monthly",24/ROUND(($C$65-$B$65)/15,0))))))</f>
        <v>#N/A</v>
      </c>
      <c r="D87" s="195" t="e">
        <f>IF(A87="",0,IF(VLOOKUP(A87,'2020 Payroll'!$B$11:$HH$99,MATCH(HLOOKUP($D$65,'2020 Payroll'!$A$7:$HE$61,1,TRUE),'2020 Payroll'!$7:$7,0),FALSE)*(IF(Input!$A$10="Weekly",52,IF(Input!$A$10="Bi-Weekly",26,24)))=0,VLOOKUP(A87,'2020 Payroll'!$B$11:$HH$99,MATCH(HLOOKUP($D$65,'2020 Payroll'!$A$7:$HE$61,1,TRUE)+7,'2020 Payroll'!$7:$7,0),FALSE)*(IF(Input!$A$11="Weekly",52,IF(Input!$A$11="Bi-Weekly",26,24))),VLOOKUP(A87,'2020 Payroll'!$B$11:$HH$99,MATCH(HLOOKUP($D$65,'2020 Payroll'!$A$7:$HE$61,1,TRUE),'2020 Payroll'!$7:$7,0),FALSE)*(IF(Input!$A$11="Weekly",52,IF(Input!$A$11="Bi-Weekly",26,24)))))</f>
        <v>#N/A</v>
      </c>
      <c r="E87" s="189" t="e">
        <f t="shared" si="7"/>
        <v>#N/A</v>
      </c>
      <c r="F87" s="202"/>
      <c r="G87" s="22"/>
      <c r="H87" s="200"/>
      <c r="I87" s="200"/>
      <c r="J87" s="200"/>
      <c r="K87"/>
      <c r="L87"/>
      <c r="M87"/>
      <c r="N87"/>
      <c r="O87"/>
      <c r="P87"/>
      <c r="Q87"/>
      <c r="R87"/>
    </row>
    <row r="88" spans="1:18" x14ac:dyDescent="0.25">
      <c r="A88" s="204" t="e">
        <f t="shared" si="8"/>
        <v>#N/A</v>
      </c>
      <c r="B88" s="195" t="e">
        <f>IF(A88="",0,IF(VLOOKUP(A88,'2020 Payroll'!$B$11:$HH$99,MATCH(HLOOKUP($B$65,'2020 Payroll'!$A$7:$HE$61,1,TRUE),'2020 Payroll'!$7:$7,0),FALSE)*(IF(Input!$A$10="Weekly",52,IF(Input!$A$10="Bi-Weekly",26,24)))=0,VLOOKUP(A88,'2020 Payroll'!$B$11:$HH$99,MATCH(HLOOKUP($B$65,'2020 Payroll'!$A$7:$HE$61,1,TRUE)+7,'2020 Payroll'!$7:$7,0),FALSE)*(IF(Input!$A$11="Weekly",52,IF(Input!$A$11="Bi-Weekly",26,24))),VLOOKUP(A88,'2020 Payroll'!$B$11:$HH$99,MATCH(HLOOKUP($B$65,'2020 Payroll'!$A$7:$HE$61,1,TRUE),'2020 Payroll'!$7:$7,0),FALSE)*(IF(Input!$A$11="Weekly",52,IF(Input!$A$11="Bi-Weekly",26,24)))))</f>
        <v>#N/A</v>
      </c>
      <c r="C88" s="195" t="e">
        <f>IF(A88="",0,(SUMIFS('2020 Payroll'!33:33,'2020 Payroll'!$10:$10,"="&amp;"Gross Wage",'2020 Payroll'!$9:$9,"&gt;="&amp;HLOOKUP($B$65,'2020 Payroll'!$9:$9,1,TRUE),'2020 Payroll'!$9:$9,"&lt;="&amp;HLOOKUP($C$65,'2020 Payroll'!$9:$9,1,TRUE)))*(IF(Input!$A$11="Weekly",52/ROUND(($C$65-$B$65)/7,0),IF(Input!$A$11="Bi-Weekly",26/ROUND(($C$65-$B$65)/14,0),IF(Input!$A$11="Bi-Monthly",24/ROUND(($C$65-$B$65)/15,0))))))</f>
        <v>#N/A</v>
      </c>
      <c r="D88" s="195" t="e">
        <f>IF(A88="",0,IF(VLOOKUP(A88,'2020 Payroll'!$B$11:$HH$99,MATCH(HLOOKUP($D$65,'2020 Payroll'!$A$7:$HE$61,1,TRUE),'2020 Payroll'!$7:$7,0),FALSE)*(IF(Input!$A$10="Weekly",52,IF(Input!$A$10="Bi-Weekly",26,24)))=0,VLOOKUP(A88,'2020 Payroll'!$B$11:$HH$99,MATCH(HLOOKUP($D$65,'2020 Payroll'!$A$7:$HE$61,1,TRUE)+7,'2020 Payroll'!$7:$7,0),FALSE)*(IF(Input!$A$11="Weekly",52,IF(Input!$A$11="Bi-Weekly",26,24))),VLOOKUP(A88,'2020 Payroll'!$B$11:$HH$99,MATCH(HLOOKUP($D$65,'2020 Payroll'!$A$7:$HE$61,1,TRUE),'2020 Payroll'!$7:$7,0),FALSE)*(IF(Input!$A$11="Weekly",52,IF(Input!$A$11="Bi-Weekly",26,24)))))</f>
        <v>#N/A</v>
      </c>
      <c r="E88" s="189" t="e">
        <f t="shared" si="7"/>
        <v>#N/A</v>
      </c>
      <c r="F88" s="202"/>
      <c r="G88" s="22"/>
      <c r="H88" s="200"/>
      <c r="I88" s="200"/>
      <c r="J88" s="200"/>
      <c r="K88"/>
      <c r="L88"/>
      <c r="M88"/>
      <c r="N88"/>
      <c r="O88"/>
      <c r="P88"/>
      <c r="Q88"/>
      <c r="R88"/>
    </row>
    <row r="89" spans="1:18" x14ac:dyDescent="0.25">
      <c r="A89" s="204" t="e">
        <f t="shared" si="8"/>
        <v>#N/A</v>
      </c>
      <c r="B89" s="195" t="e">
        <f>IF(A89="",0,IF(VLOOKUP(A89,'2020 Payroll'!$B$11:$HH$99,MATCH(HLOOKUP($B$65,'2020 Payroll'!$A$7:$HE$61,1,TRUE),'2020 Payroll'!$7:$7,0),FALSE)*(IF(Input!$A$10="Weekly",52,IF(Input!$A$10="Bi-Weekly",26,24)))=0,VLOOKUP(A89,'2020 Payroll'!$B$11:$HH$99,MATCH(HLOOKUP($B$65,'2020 Payroll'!$A$7:$HE$61,1,TRUE)+7,'2020 Payroll'!$7:$7,0),FALSE)*(IF(Input!$A$11="Weekly",52,IF(Input!$A$11="Bi-Weekly",26,24))),VLOOKUP(A89,'2020 Payroll'!$B$11:$HH$99,MATCH(HLOOKUP($B$65,'2020 Payroll'!$A$7:$HE$61,1,TRUE),'2020 Payroll'!$7:$7,0),FALSE)*(IF(Input!$A$11="Weekly",52,IF(Input!$A$11="Bi-Weekly",26,24)))))</f>
        <v>#N/A</v>
      </c>
      <c r="C89" s="195" t="e">
        <f>IF(A89="",0,(SUMIFS('2020 Payroll'!34:34,'2020 Payroll'!$10:$10,"="&amp;"Gross Wage",'2020 Payroll'!$9:$9,"&gt;="&amp;HLOOKUP($B$65,'2020 Payroll'!$9:$9,1,TRUE),'2020 Payroll'!$9:$9,"&lt;="&amp;HLOOKUP($C$65,'2020 Payroll'!$9:$9,1,TRUE)))*(IF(Input!$A$11="Weekly",52/ROUND(($C$65-$B$65)/7,0),IF(Input!$A$11="Bi-Weekly",26/ROUND(($C$65-$B$65)/14,0),IF(Input!$A$11="Bi-Monthly",24/ROUND(($C$65-$B$65)/15,0))))))</f>
        <v>#N/A</v>
      </c>
      <c r="D89" s="195" t="e">
        <f>IF(A89="",0,IF(VLOOKUP(A89,'2020 Payroll'!$B$11:$HH$99,MATCH(HLOOKUP($D$65,'2020 Payroll'!$A$7:$HE$61,1,TRUE),'2020 Payroll'!$7:$7,0),FALSE)*(IF(Input!$A$10="Weekly",52,IF(Input!$A$10="Bi-Weekly",26,24)))=0,VLOOKUP(A89,'2020 Payroll'!$B$11:$HH$99,MATCH(HLOOKUP($D$65,'2020 Payroll'!$A$7:$HE$61,1,TRUE)+7,'2020 Payroll'!$7:$7,0),FALSE)*(IF(Input!$A$11="Weekly",52,IF(Input!$A$11="Bi-Weekly",26,24))),VLOOKUP(A89,'2020 Payroll'!$B$11:$HH$99,MATCH(HLOOKUP($D$65,'2020 Payroll'!$A$7:$HE$61,1,TRUE),'2020 Payroll'!$7:$7,0),FALSE)*(IF(Input!$A$11="Weekly",52,IF(Input!$A$11="Bi-Weekly",26,24)))))</f>
        <v>#N/A</v>
      </c>
      <c r="E89" s="189" t="e">
        <f t="shared" si="7"/>
        <v>#N/A</v>
      </c>
      <c r="F89" s="202"/>
      <c r="G89" s="22"/>
      <c r="H89" s="200"/>
      <c r="I89" s="200"/>
      <c r="J89" s="200"/>
      <c r="K89"/>
      <c r="L89"/>
      <c r="M89"/>
      <c r="N89"/>
      <c r="O89"/>
      <c r="P89"/>
      <c r="Q89"/>
      <c r="R89"/>
    </row>
    <row r="90" spans="1:18" x14ac:dyDescent="0.25">
      <c r="A90" s="204" t="e">
        <f t="shared" si="8"/>
        <v>#N/A</v>
      </c>
      <c r="B90" s="195" t="e">
        <f>IF(A90="",0,IF(VLOOKUP(A90,'2020 Payroll'!$B$11:$HH$99,MATCH(HLOOKUP($B$65,'2020 Payroll'!$A$7:$HE$61,1,TRUE),'2020 Payroll'!$7:$7,0),FALSE)*(IF(Input!$A$10="Weekly",52,IF(Input!$A$10="Bi-Weekly",26,24)))=0,VLOOKUP(A90,'2020 Payroll'!$B$11:$HH$99,MATCH(HLOOKUP($B$65,'2020 Payroll'!$A$7:$HE$61,1,TRUE)+7,'2020 Payroll'!$7:$7,0),FALSE)*(IF(Input!$A$11="Weekly",52,IF(Input!$A$11="Bi-Weekly",26,24))),VLOOKUP(A90,'2020 Payroll'!$B$11:$HH$99,MATCH(HLOOKUP($B$65,'2020 Payroll'!$A$7:$HE$61,1,TRUE),'2020 Payroll'!$7:$7,0),FALSE)*(IF(Input!$A$11="Weekly",52,IF(Input!$A$11="Bi-Weekly",26,24)))))</f>
        <v>#N/A</v>
      </c>
      <c r="C90" s="195" t="e">
        <f>IF(A90="",0,(SUMIFS('2020 Payroll'!35:35,'2020 Payroll'!$10:$10,"="&amp;"Gross Wage",'2020 Payroll'!$9:$9,"&gt;="&amp;HLOOKUP($B$65,'2020 Payroll'!$9:$9,1,TRUE),'2020 Payroll'!$9:$9,"&lt;="&amp;HLOOKUP($C$65,'2020 Payroll'!$9:$9,1,TRUE)))*(IF(Input!$A$11="Weekly",52/ROUND(($C$65-$B$65)/7,0),IF(Input!$A$11="Bi-Weekly",26/ROUND(($C$65-$B$65)/14,0),IF(Input!$A$11="Bi-Monthly",24/ROUND(($C$65-$B$65)/15,0))))))</f>
        <v>#N/A</v>
      </c>
      <c r="D90" s="195" t="e">
        <f>IF(A90="",0,IF(VLOOKUP(A90,'2020 Payroll'!$B$11:$HH$99,MATCH(HLOOKUP($D$65,'2020 Payroll'!$A$7:$HE$61,1,TRUE),'2020 Payroll'!$7:$7,0),FALSE)*(IF(Input!$A$10="Weekly",52,IF(Input!$A$10="Bi-Weekly",26,24)))=0,VLOOKUP(A90,'2020 Payroll'!$B$11:$HH$99,MATCH(HLOOKUP($D$65,'2020 Payroll'!$A$7:$HE$61,1,TRUE)+7,'2020 Payroll'!$7:$7,0),FALSE)*(IF(Input!$A$11="Weekly",52,IF(Input!$A$11="Bi-Weekly",26,24))),VLOOKUP(A90,'2020 Payroll'!$B$11:$HH$99,MATCH(HLOOKUP($D$65,'2020 Payroll'!$A$7:$HE$61,1,TRUE),'2020 Payroll'!$7:$7,0),FALSE)*(IF(Input!$A$11="Weekly",52,IF(Input!$A$11="Bi-Weekly",26,24)))))</f>
        <v>#N/A</v>
      </c>
      <c r="E90" s="189" t="e">
        <f t="shared" si="7"/>
        <v>#N/A</v>
      </c>
      <c r="F90" s="202"/>
      <c r="G90" s="22"/>
      <c r="H90" s="200"/>
      <c r="I90" s="200"/>
      <c r="J90" s="200"/>
      <c r="K90"/>
      <c r="L90"/>
      <c r="M90"/>
      <c r="N90"/>
      <c r="O90"/>
      <c r="P90"/>
      <c r="Q90"/>
      <c r="R90"/>
    </row>
    <row r="91" spans="1:18" x14ac:dyDescent="0.25">
      <c r="A91" s="204" t="e">
        <f t="shared" si="8"/>
        <v>#N/A</v>
      </c>
      <c r="B91" s="195" t="e">
        <f>IF(A91="",0,IF(VLOOKUP(A91,'2020 Payroll'!$B$11:$HH$99,MATCH(HLOOKUP($B$65,'2020 Payroll'!$A$7:$HE$61,1,TRUE),'2020 Payroll'!$7:$7,0),FALSE)*(IF(Input!$A$10="Weekly",52,IF(Input!$A$10="Bi-Weekly",26,24)))=0,VLOOKUP(A91,'2020 Payroll'!$B$11:$HH$99,MATCH(HLOOKUP($B$65,'2020 Payroll'!$A$7:$HE$61,1,TRUE)+7,'2020 Payroll'!$7:$7,0),FALSE)*(IF(Input!$A$11="Weekly",52,IF(Input!$A$11="Bi-Weekly",26,24))),VLOOKUP(A91,'2020 Payroll'!$B$11:$HH$99,MATCH(HLOOKUP($B$65,'2020 Payroll'!$A$7:$HE$61,1,TRUE),'2020 Payroll'!$7:$7,0),FALSE)*(IF(Input!$A$11="Weekly",52,IF(Input!$A$11="Bi-Weekly",26,24)))))</f>
        <v>#N/A</v>
      </c>
      <c r="C91" s="195" t="e">
        <f>IF(A91="",0,(SUMIFS('2020 Payroll'!36:36,'2020 Payroll'!$10:$10,"="&amp;"Gross Wage",'2020 Payroll'!$9:$9,"&gt;="&amp;HLOOKUP($B$65,'2020 Payroll'!$9:$9,1,TRUE),'2020 Payroll'!$9:$9,"&lt;="&amp;HLOOKUP($C$65,'2020 Payroll'!$9:$9,1,TRUE)))*(IF(Input!$A$11="Weekly",52/ROUND(($C$65-$B$65)/7,0),IF(Input!$A$11="Bi-Weekly",26/ROUND(($C$65-$B$65)/14,0),IF(Input!$A$11="Bi-Monthly",24/ROUND(($C$65-$B$65)/15,0))))))</f>
        <v>#N/A</v>
      </c>
      <c r="D91" s="195" t="e">
        <f>IF(A91="",0,IF(VLOOKUP(A91,'2020 Payroll'!$B$11:$HH$99,MATCH(HLOOKUP($D$65,'2020 Payroll'!$A$7:$HE$61,1,TRUE),'2020 Payroll'!$7:$7,0),FALSE)*(IF(Input!$A$10="Weekly",52,IF(Input!$A$10="Bi-Weekly",26,24)))=0,VLOOKUP(A91,'2020 Payroll'!$B$11:$HH$99,MATCH(HLOOKUP($D$65,'2020 Payroll'!$A$7:$HE$61,1,TRUE)+7,'2020 Payroll'!$7:$7,0),FALSE)*(IF(Input!$A$11="Weekly",52,IF(Input!$A$11="Bi-Weekly",26,24))),VLOOKUP(A91,'2020 Payroll'!$B$11:$HH$99,MATCH(HLOOKUP($D$65,'2020 Payroll'!$A$7:$HE$61,1,TRUE),'2020 Payroll'!$7:$7,0),FALSE)*(IF(Input!$A$11="Weekly",52,IF(Input!$A$11="Bi-Weekly",26,24)))))</f>
        <v>#N/A</v>
      </c>
      <c r="E91" s="189" t="e">
        <f t="shared" si="7"/>
        <v>#N/A</v>
      </c>
      <c r="F91" s="202"/>
      <c r="G91" s="22"/>
      <c r="H91" s="200"/>
      <c r="I91" s="200"/>
      <c r="J91" s="200"/>
      <c r="K91"/>
      <c r="L91"/>
      <c r="M91"/>
      <c r="N91"/>
      <c r="O91"/>
      <c r="P91"/>
      <c r="Q91"/>
      <c r="R91"/>
    </row>
    <row r="92" spans="1:18" x14ac:dyDescent="0.25">
      <c r="A92" s="204" t="e">
        <f t="shared" si="8"/>
        <v>#N/A</v>
      </c>
      <c r="B92" s="195" t="e">
        <f>IF(A92="",0,IF(VLOOKUP(A92,'2020 Payroll'!$B$11:$HH$99,MATCH(HLOOKUP($B$65,'2020 Payroll'!$A$7:$HE$61,1,TRUE),'2020 Payroll'!$7:$7,0),FALSE)*(IF(Input!$A$10="Weekly",52,IF(Input!$A$10="Bi-Weekly",26,24)))=0,VLOOKUP(A92,'2020 Payroll'!$B$11:$HH$99,MATCH(HLOOKUP($B$65,'2020 Payroll'!$A$7:$HE$61,1,TRUE)+7,'2020 Payroll'!$7:$7,0),FALSE)*(IF(Input!$A$11="Weekly",52,IF(Input!$A$11="Bi-Weekly",26,24))),VLOOKUP(A92,'2020 Payroll'!$B$11:$HH$99,MATCH(HLOOKUP($B$65,'2020 Payroll'!$A$7:$HE$61,1,TRUE),'2020 Payroll'!$7:$7,0),FALSE)*(IF(Input!$A$11="Weekly",52,IF(Input!$A$11="Bi-Weekly",26,24)))))</f>
        <v>#N/A</v>
      </c>
      <c r="C92" s="195" t="e">
        <f>IF(A92="",0,(SUMIFS('2020 Payroll'!37:37,'2020 Payroll'!$10:$10,"="&amp;"Gross Wage",'2020 Payroll'!$9:$9,"&gt;="&amp;HLOOKUP($B$65,'2020 Payroll'!$9:$9,1,TRUE),'2020 Payroll'!$9:$9,"&lt;="&amp;HLOOKUP($C$65,'2020 Payroll'!$9:$9,1,TRUE)))*(IF(Input!$A$11="Weekly",52/ROUND(($C$65-$B$65)/7,0),IF(Input!$A$11="Bi-Weekly",26/ROUND(($C$65-$B$65)/14,0),IF(Input!$A$11="Bi-Monthly",24/ROUND(($C$65-$B$65)/15,0))))))</f>
        <v>#N/A</v>
      </c>
      <c r="D92" s="195" t="e">
        <f>IF(A92="",0,IF(VLOOKUP(A92,'2020 Payroll'!$B$11:$HH$99,MATCH(HLOOKUP($D$65,'2020 Payroll'!$A$7:$HE$61,1,TRUE),'2020 Payroll'!$7:$7,0),FALSE)*(IF(Input!$A$10="Weekly",52,IF(Input!$A$10="Bi-Weekly",26,24)))=0,VLOOKUP(A92,'2020 Payroll'!$B$11:$HH$99,MATCH(HLOOKUP($D$65,'2020 Payroll'!$A$7:$HE$61,1,TRUE)+7,'2020 Payroll'!$7:$7,0),FALSE)*(IF(Input!$A$11="Weekly",52,IF(Input!$A$11="Bi-Weekly",26,24))),VLOOKUP(A92,'2020 Payroll'!$B$11:$HH$99,MATCH(HLOOKUP($D$65,'2020 Payroll'!$A$7:$HE$61,1,TRUE),'2020 Payroll'!$7:$7,0),FALSE)*(IF(Input!$A$11="Weekly",52,IF(Input!$A$11="Bi-Weekly",26,24)))))</f>
        <v>#N/A</v>
      </c>
      <c r="E92" s="189" t="e">
        <f t="shared" si="7"/>
        <v>#N/A</v>
      </c>
      <c r="F92" s="202"/>
      <c r="G92" s="211"/>
    </row>
    <row r="93" spans="1:18" x14ac:dyDescent="0.25">
      <c r="A93" s="204" t="e">
        <f t="shared" si="8"/>
        <v>#N/A</v>
      </c>
      <c r="B93" s="195" t="e">
        <f>IF(A93="",0,IF(VLOOKUP(A93,'2020 Payroll'!$B$11:$HH$99,MATCH(HLOOKUP($B$65,'2020 Payroll'!$A$7:$HE$61,1,TRUE),'2020 Payroll'!$7:$7,0),FALSE)*(IF(Input!$A$10="Weekly",52,IF(Input!$A$10="Bi-Weekly",26,24)))=0,VLOOKUP(A93,'2020 Payroll'!$B$11:$HH$99,MATCH(HLOOKUP($B$65,'2020 Payroll'!$A$7:$HE$61,1,TRUE)+7,'2020 Payroll'!$7:$7,0),FALSE)*(IF(Input!$A$11="Weekly",52,IF(Input!$A$11="Bi-Weekly",26,24))),VLOOKUP(A93,'2020 Payroll'!$B$11:$HH$99,MATCH(HLOOKUP($B$65,'2020 Payroll'!$A$7:$HE$61,1,TRUE),'2020 Payroll'!$7:$7,0),FALSE)*(IF(Input!$A$11="Weekly",52,IF(Input!$A$11="Bi-Weekly",26,24)))))</f>
        <v>#N/A</v>
      </c>
      <c r="C93" s="195" t="e">
        <f>IF(A93="",0,(SUMIFS('2020 Payroll'!38:38,'2020 Payroll'!$10:$10,"="&amp;"Gross Wage",'2020 Payroll'!$9:$9,"&gt;="&amp;HLOOKUP($B$65,'2020 Payroll'!$9:$9,1,TRUE),'2020 Payroll'!$9:$9,"&lt;="&amp;HLOOKUP($C$65,'2020 Payroll'!$9:$9,1,TRUE)))*(IF(Input!$A$11="Weekly",52/ROUND(($C$65-$B$65)/7,0),IF(Input!$A$11="Bi-Weekly",26/ROUND(($C$65-$B$65)/14,0),IF(Input!$A$11="Bi-Monthly",24/ROUND(($C$65-$B$65)/15,0))))))</f>
        <v>#N/A</v>
      </c>
      <c r="D93" s="195" t="e">
        <f>IF(A93="",0,IF(VLOOKUP(A93,'2020 Payroll'!$B$11:$HH$99,MATCH(HLOOKUP($D$65,'2020 Payroll'!$A$7:$HE$61,1,TRUE),'2020 Payroll'!$7:$7,0),FALSE)*(IF(Input!$A$10="Weekly",52,IF(Input!$A$10="Bi-Weekly",26,24)))=0,VLOOKUP(A93,'2020 Payroll'!$B$11:$HH$99,MATCH(HLOOKUP($D$65,'2020 Payroll'!$A$7:$HE$61,1,TRUE)+7,'2020 Payroll'!$7:$7,0),FALSE)*(IF(Input!$A$11="Weekly",52,IF(Input!$A$11="Bi-Weekly",26,24))),VLOOKUP(A93,'2020 Payroll'!$B$11:$HH$99,MATCH(HLOOKUP($D$65,'2020 Payroll'!$A$7:$HE$61,1,TRUE),'2020 Payroll'!$7:$7,0),FALSE)*(IF(Input!$A$11="Weekly",52,IF(Input!$A$11="Bi-Weekly",26,24)))))</f>
        <v>#N/A</v>
      </c>
      <c r="E93" s="189" t="e">
        <f t="shared" si="7"/>
        <v>#N/A</v>
      </c>
      <c r="F93" s="202"/>
      <c r="G93" s="211"/>
    </row>
    <row r="94" spans="1:18" x14ac:dyDescent="0.25">
      <c r="A94" s="204" t="e">
        <f t="shared" si="8"/>
        <v>#N/A</v>
      </c>
      <c r="B94" s="195" t="e">
        <f>IF(A94="",0,IF(VLOOKUP(A94,'2020 Payroll'!$B$11:$HH$99,MATCH(HLOOKUP($B$65,'2020 Payroll'!$A$7:$HE$61,1,TRUE),'2020 Payroll'!$7:$7,0),FALSE)*(IF(Input!$A$10="Weekly",52,IF(Input!$A$10="Bi-Weekly",26,24)))=0,VLOOKUP(A94,'2020 Payroll'!$B$11:$HH$99,MATCH(HLOOKUP($B$65,'2020 Payroll'!$A$7:$HE$61,1,TRUE)+7,'2020 Payroll'!$7:$7,0),FALSE)*(IF(Input!$A$11="Weekly",52,IF(Input!$A$11="Bi-Weekly",26,24))),VLOOKUP(A94,'2020 Payroll'!$B$11:$HH$99,MATCH(HLOOKUP($B$65,'2020 Payroll'!$A$7:$HE$61,1,TRUE),'2020 Payroll'!$7:$7,0),FALSE)*(IF(Input!$A$11="Weekly",52,IF(Input!$A$11="Bi-Weekly",26,24)))))</f>
        <v>#N/A</v>
      </c>
      <c r="C94" s="195" t="e">
        <f>IF(A94="",0,(SUMIFS('2020 Payroll'!39:39,'2020 Payroll'!$10:$10,"="&amp;"Gross Wage",'2020 Payroll'!$9:$9,"&gt;="&amp;HLOOKUP($B$65,'2020 Payroll'!$9:$9,1,TRUE),'2020 Payroll'!$9:$9,"&lt;="&amp;HLOOKUP($C$65,'2020 Payroll'!$9:$9,1,TRUE)))*(IF(Input!$A$11="Weekly",52/ROUND(($C$65-$B$65)/7,0),IF(Input!$A$11="Bi-Weekly",26/ROUND(($C$65-$B$65)/14,0),IF(Input!$A$11="Bi-Monthly",24/ROUND(($C$65-$B$65)/15,0))))))</f>
        <v>#N/A</v>
      </c>
      <c r="D94" s="195" t="e">
        <f>IF(A94="",0,IF(VLOOKUP(A94,'2020 Payroll'!$B$11:$HH$99,MATCH(HLOOKUP($D$65,'2020 Payroll'!$A$7:$HE$61,1,TRUE),'2020 Payroll'!$7:$7,0),FALSE)*(IF(Input!$A$10="Weekly",52,IF(Input!$A$10="Bi-Weekly",26,24)))=0,VLOOKUP(A94,'2020 Payroll'!$B$11:$HH$99,MATCH(HLOOKUP($D$65,'2020 Payroll'!$A$7:$HE$61,1,TRUE)+7,'2020 Payroll'!$7:$7,0),FALSE)*(IF(Input!$A$11="Weekly",52,IF(Input!$A$11="Bi-Weekly",26,24))),VLOOKUP(A94,'2020 Payroll'!$B$11:$HH$99,MATCH(HLOOKUP($D$65,'2020 Payroll'!$A$7:$HE$61,1,TRUE),'2020 Payroll'!$7:$7,0),FALSE)*(IF(Input!$A$11="Weekly",52,IF(Input!$A$11="Bi-Weekly",26,24)))))</f>
        <v>#N/A</v>
      </c>
      <c r="E94" s="189" t="e">
        <f t="shared" si="7"/>
        <v>#N/A</v>
      </c>
      <c r="F94" s="202"/>
      <c r="G94" s="211"/>
    </row>
    <row r="95" spans="1:18" x14ac:dyDescent="0.25">
      <c r="A95" s="204" t="e">
        <f t="shared" si="8"/>
        <v>#N/A</v>
      </c>
      <c r="B95" s="195" t="e">
        <f>IF(A95="",0,IF(VLOOKUP(A95,'2020 Payroll'!$B$11:$HH$99,MATCH(HLOOKUP($B$65,'2020 Payroll'!$A$7:$HE$61,1,TRUE),'2020 Payroll'!$7:$7,0),FALSE)*(IF(Input!$A$10="Weekly",52,IF(Input!$A$10="Bi-Weekly",26,24)))=0,VLOOKUP(A95,'2020 Payroll'!$B$11:$HH$99,MATCH(HLOOKUP($B$65,'2020 Payroll'!$A$7:$HE$61,1,TRUE)+7,'2020 Payroll'!$7:$7,0),FALSE)*(IF(Input!$A$11="Weekly",52,IF(Input!$A$11="Bi-Weekly",26,24))),VLOOKUP(A95,'2020 Payroll'!$B$11:$HH$99,MATCH(HLOOKUP($B$65,'2020 Payroll'!$A$7:$HE$61,1,TRUE),'2020 Payroll'!$7:$7,0),FALSE)*(IF(Input!$A$11="Weekly",52,IF(Input!$A$11="Bi-Weekly",26,24)))))</f>
        <v>#N/A</v>
      </c>
      <c r="C95" s="195" t="e">
        <f>IF(A95="",0,(SUMIFS('2020 Payroll'!40:40,'2020 Payroll'!$10:$10,"="&amp;"Gross Wage",'2020 Payroll'!$9:$9,"&gt;="&amp;HLOOKUP($B$65,'2020 Payroll'!$9:$9,1,TRUE),'2020 Payroll'!$9:$9,"&lt;="&amp;HLOOKUP($C$65,'2020 Payroll'!$9:$9,1,TRUE)))*(IF(Input!$A$11="Weekly",52/ROUND(($C$65-$B$65)/7,0),IF(Input!$A$11="Bi-Weekly",26/ROUND(($C$65-$B$65)/14,0),IF(Input!$A$11="Bi-Monthly",24/ROUND(($C$65-$B$65)/15,0))))))</f>
        <v>#N/A</v>
      </c>
      <c r="D95" s="195" t="e">
        <f>IF(A95="",0,IF(VLOOKUP(A95,'2020 Payroll'!$B$11:$HH$99,MATCH(HLOOKUP($D$65,'2020 Payroll'!$A$7:$HE$61,1,TRUE),'2020 Payroll'!$7:$7,0),FALSE)*(IF(Input!$A$10="Weekly",52,IF(Input!$A$10="Bi-Weekly",26,24)))=0,VLOOKUP(A95,'2020 Payroll'!$B$11:$HH$99,MATCH(HLOOKUP($D$65,'2020 Payroll'!$A$7:$HE$61,1,TRUE)+7,'2020 Payroll'!$7:$7,0),FALSE)*(IF(Input!$A$11="Weekly",52,IF(Input!$A$11="Bi-Weekly",26,24))),VLOOKUP(A95,'2020 Payroll'!$B$11:$HH$99,MATCH(HLOOKUP($D$65,'2020 Payroll'!$A$7:$HE$61,1,TRUE),'2020 Payroll'!$7:$7,0),FALSE)*(IF(Input!$A$11="Weekly",52,IF(Input!$A$11="Bi-Weekly",26,24)))))</f>
        <v>#N/A</v>
      </c>
      <c r="E95" s="189" t="e">
        <f t="shared" si="7"/>
        <v>#N/A</v>
      </c>
      <c r="F95" s="202"/>
      <c r="G95" s="211"/>
    </row>
    <row r="96" spans="1:18" x14ac:dyDescent="0.25">
      <c r="A96" s="204" t="e">
        <f t="shared" si="8"/>
        <v>#N/A</v>
      </c>
      <c r="B96" s="195" t="e">
        <f>IF(A96="",0,IF(VLOOKUP(A96,'2020 Payroll'!$B$11:$HH$99,MATCH(HLOOKUP($B$65,'2020 Payroll'!$A$7:$HE$61,1,TRUE),'2020 Payroll'!$7:$7,0),FALSE)*(IF(Input!$A$10="Weekly",52,IF(Input!$A$10="Bi-Weekly",26,24)))=0,VLOOKUP(A96,'2020 Payroll'!$B$11:$HH$99,MATCH(HLOOKUP($B$65,'2020 Payroll'!$A$7:$HE$61,1,TRUE)+7,'2020 Payroll'!$7:$7,0),FALSE)*(IF(Input!$A$11="Weekly",52,IF(Input!$A$11="Bi-Weekly",26,24))),VLOOKUP(A96,'2020 Payroll'!$B$11:$HH$99,MATCH(HLOOKUP($B$65,'2020 Payroll'!$A$7:$HE$61,1,TRUE),'2020 Payroll'!$7:$7,0),FALSE)*(IF(Input!$A$11="Weekly",52,IF(Input!$A$11="Bi-Weekly",26,24)))))</f>
        <v>#N/A</v>
      </c>
      <c r="C96" s="195" t="e">
        <f>IF(A96="",0,(SUMIFS('2020 Payroll'!41:41,'2020 Payroll'!$10:$10,"="&amp;"Gross Wage",'2020 Payroll'!$9:$9,"&gt;="&amp;HLOOKUP($B$65,'2020 Payroll'!$9:$9,1,TRUE),'2020 Payroll'!$9:$9,"&lt;="&amp;HLOOKUP($C$65,'2020 Payroll'!$9:$9,1,TRUE)))*(IF(Input!$A$11="Weekly",52/ROUND(($C$65-$B$65)/7,0),IF(Input!$A$11="Bi-Weekly",26/ROUND(($C$65-$B$65)/14,0),IF(Input!$A$11="Bi-Monthly",24/ROUND(($C$65-$B$65)/15,0))))))</f>
        <v>#N/A</v>
      </c>
      <c r="D96" s="195" t="e">
        <f>IF(A96="",0,IF(VLOOKUP(A96,'2020 Payroll'!$B$11:$HH$99,MATCH(HLOOKUP($D$65,'2020 Payroll'!$A$7:$HE$61,1,TRUE),'2020 Payroll'!$7:$7,0),FALSE)*(IF(Input!$A$10="Weekly",52,IF(Input!$A$10="Bi-Weekly",26,24)))=0,VLOOKUP(A96,'2020 Payroll'!$B$11:$HH$99,MATCH(HLOOKUP($D$65,'2020 Payroll'!$A$7:$HE$61,1,TRUE)+7,'2020 Payroll'!$7:$7,0),FALSE)*(IF(Input!$A$11="Weekly",52,IF(Input!$A$11="Bi-Weekly",26,24))),VLOOKUP(A96,'2020 Payroll'!$B$11:$HH$99,MATCH(HLOOKUP($D$65,'2020 Payroll'!$A$7:$HE$61,1,TRUE),'2020 Payroll'!$7:$7,0),FALSE)*(IF(Input!$A$11="Weekly",52,IF(Input!$A$11="Bi-Weekly",26,24)))))</f>
        <v>#N/A</v>
      </c>
      <c r="E96" s="189" t="e">
        <f t="shared" si="7"/>
        <v>#N/A</v>
      </c>
      <c r="F96" s="202"/>
      <c r="G96" s="211"/>
    </row>
    <row r="97" spans="1:7" x14ac:dyDescent="0.25">
      <c r="A97" s="204" t="e">
        <f t="shared" si="8"/>
        <v>#N/A</v>
      </c>
      <c r="B97" s="195" t="e">
        <f>IF(A97="",0,IF(VLOOKUP(A97,'2020 Payroll'!$B$11:$HH$99,MATCH(HLOOKUP($B$65,'2020 Payroll'!$A$7:$HE$61,1,TRUE),'2020 Payroll'!$7:$7,0),FALSE)*(IF(Input!$A$10="Weekly",52,IF(Input!$A$10="Bi-Weekly",26,24)))=0,VLOOKUP(A97,'2020 Payroll'!$B$11:$HH$99,MATCH(HLOOKUP($B$65,'2020 Payroll'!$A$7:$HE$61,1,TRUE)+7,'2020 Payroll'!$7:$7,0),FALSE)*(IF(Input!$A$11="Weekly",52,IF(Input!$A$11="Bi-Weekly",26,24))),VLOOKUP(A97,'2020 Payroll'!$B$11:$HH$99,MATCH(HLOOKUP($B$65,'2020 Payroll'!$A$7:$HE$61,1,TRUE),'2020 Payroll'!$7:$7,0),FALSE)*(IF(Input!$A$11="Weekly",52,IF(Input!$A$11="Bi-Weekly",26,24)))))</f>
        <v>#N/A</v>
      </c>
      <c r="C97" s="195" t="e">
        <f>IF(A97="",0,(SUMIFS('2020 Payroll'!42:42,'2020 Payroll'!$10:$10,"="&amp;"Gross Wage",'2020 Payroll'!$9:$9,"&gt;="&amp;HLOOKUP($B$65,'2020 Payroll'!$9:$9,1,TRUE),'2020 Payroll'!$9:$9,"&lt;="&amp;HLOOKUP($C$65,'2020 Payroll'!$9:$9,1,TRUE)))*(IF(Input!$A$11="Weekly",52/ROUND(($C$65-$B$65)/7,0),IF(Input!$A$11="Bi-Weekly",26/ROUND(($C$65-$B$65)/14,0),IF(Input!$A$11="Bi-Monthly",24/ROUND(($C$65-$B$65)/15,0))))))</f>
        <v>#N/A</v>
      </c>
      <c r="D97" s="195" t="e">
        <f>IF(A97="",0,IF(VLOOKUP(A97,'2020 Payroll'!$B$11:$HH$99,MATCH(HLOOKUP($D$65,'2020 Payroll'!$A$7:$HE$61,1,TRUE),'2020 Payroll'!$7:$7,0),FALSE)*(IF(Input!$A$10="Weekly",52,IF(Input!$A$10="Bi-Weekly",26,24)))=0,VLOOKUP(A97,'2020 Payroll'!$B$11:$HH$99,MATCH(HLOOKUP($D$65,'2020 Payroll'!$A$7:$HE$61,1,TRUE)+7,'2020 Payroll'!$7:$7,0),FALSE)*(IF(Input!$A$11="Weekly",52,IF(Input!$A$11="Bi-Weekly",26,24))),VLOOKUP(A97,'2020 Payroll'!$B$11:$HH$99,MATCH(HLOOKUP($D$65,'2020 Payroll'!$A$7:$HE$61,1,TRUE),'2020 Payroll'!$7:$7,0),FALSE)*(IF(Input!$A$11="Weekly",52,IF(Input!$A$11="Bi-Weekly",26,24)))))</f>
        <v>#N/A</v>
      </c>
      <c r="E97" s="189" t="e">
        <f t="shared" si="7"/>
        <v>#N/A</v>
      </c>
      <c r="F97" s="202"/>
      <c r="G97" s="211"/>
    </row>
    <row r="98" spans="1:7" x14ac:dyDescent="0.25">
      <c r="A98" s="204" t="e">
        <f t="shared" si="8"/>
        <v>#N/A</v>
      </c>
      <c r="B98" s="195" t="e">
        <f>IF(A98="",0,IF(VLOOKUP(A98,'2020 Payroll'!$B$11:$HH$99,MATCH(HLOOKUP($B$65,'2020 Payroll'!$A$7:$HE$61,1,TRUE),'2020 Payroll'!$7:$7,0),FALSE)*(IF(Input!$A$10="Weekly",52,IF(Input!$A$10="Bi-Weekly",26,24)))=0,VLOOKUP(A98,'2020 Payroll'!$B$11:$HH$99,MATCH(HLOOKUP($B$65,'2020 Payroll'!$A$7:$HE$61,1,TRUE)+7,'2020 Payroll'!$7:$7,0),FALSE)*(IF(Input!$A$11="Weekly",52,IF(Input!$A$11="Bi-Weekly",26,24))),VLOOKUP(A98,'2020 Payroll'!$B$11:$HH$99,MATCH(HLOOKUP($B$65,'2020 Payroll'!$A$7:$HE$61,1,TRUE),'2020 Payroll'!$7:$7,0),FALSE)*(IF(Input!$A$11="Weekly",52,IF(Input!$A$11="Bi-Weekly",26,24)))))</f>
        <v>#N/A</v>
      </c>
      <c r="C98" s="195" t="e">
        <f>IF(A98="",0,(SUMIFS('2020 Payroll'!43:43,'2020 Payroll'!$10:$10,"="&amp;"Gross Wage",'2020 Payroll'!$9:$9,"&gt;="&amp;HLOOKUP($B$65,'2020 Payroll'!$9:$9,1,TRUE),'2020 Payroll'!$9:$9,"&lt;="&amp;HLOOKUP($C$65,'2020 Payroll'!$9:$9,1,TRUE)))*(IF(Input!$A$11="Weekly",52/ROUND(($C$65-$B$65)/7,0),IF(Input!$A$11="Bi-Weekly",26/ROUND(($C$65-$B$65)/14,0),IF(Input!$A$11="Bi-Monthly",24/ROUND(($C$65-$B$65)/15,0))))))</f>
        <v>#N/A</v>
      </c>
      <c r="D98" s="195" t="e">
        <f>IF(A98="",0,IF(VLOOKUP(A98,'2020 Payroll'!$B$11:$HH$99,MATCH(HLOOKUP($D$65,'2020 Payroll'!$A$7:$HE$61,1,TRUE),'2020 Payroll'!$7:$7,0),FALSE)*(IF(Input!$A$10="Weekly",52,IF(Input!$A$10="Bi-Weekly",26,24)))=0,VLOOKUP(A98,'2020 Payroll'!$B$11:$HH$99,MATCH(HLOOKUP($D$65,'2020 Payroll'!$A$7:$HE$61,1,TRUE)+7,'2020 Payroll'!$7:$7,0),FALSE)*(IF(Input!$A$11="Weekly",52,IF(Input!$A$11="Bi-Weekly",26,24))),VLOOKUP(A98,'2020 Payroll'!$B$11:$HH$99,MATCH(HLOOKUP($D$65,'2020 Payroll'!$A$7:$HE$61,1,TRUE),'2020 Payroll'!$7:$7,0),FALSE)*(IF(Input!$A$11="Weekly",52,IF(Input!$A$11="Bi-Weekly",26,24)))))</f>
        <v>#N/A</v>
      </c>
      <c r="E98" s="189" t="e">
        <f t="shared" ref="E98:E116" si="9">IF(SUM(B98:D98)=0,0,IF(C98&gt;B98,0,IF(D98&gt;=B98,E40,0)))</f>
        <v>#N/A</v>
      </c>
      <c r="F98" s="202"/>
      <c r="G98" s="211"/>
    </row>
    <row r="99" spans="1:7" x14ac:dyDescent="0.25">
      <c r="A99" s="204" t="e">
        <f t="shared" si="8"/>
        <v>#N/A</v>
      </c>
      <c r="B99" s="195" t="e">
        <f>IF(A99="",0,IF(VLOOKUP(A99,'2020 Payroll'!$B$11:$HH$99,MATCH(HLOOKUP($B$65,'2020 Payroll'!$A$7:$HE$61,1,TRUE),'2020 Payroll'!$7:$7,0),FALSE)*(IF(Input!$A$10="Weekly",52,IF(Input!$A$10="Bi-Weekly",26,24)))=0,VLOOKUP(A99,'2020 Payroll'!$B$11:$HH$99,MATCH(HLOOKUP($B$65,'2020 Payroll'!$A$7:$HE$61,1,TRUE)+7,'2020 Payroll'!$7:$7,0),FALSE)*(IF(Input!$A$11="Weekly",52,IF(Input!$A$11="Bi-Weekly",26,24))),VLOOKUP(A99,'2020 Payroll'!$B$11:$HH$99,MATCH(HLOOKUP($B$65,'2020 Payroll'!$A$7:$HE$61,1,TRUE),'2020 Payroll'!$7:$7,0),FALSE)*(IF(Input!$A$11="Weekly",52,IF(Input!$A$11="Bi-Weekly",26,24)))))</f>
        <v>#N/A</v>
      </c>
      <c r="C99" s="195" t="e">
        <f>IF(A99="",0,(SUMIFS('2020 Payroll'!44:44,'2020 Payroll'!$10:$10,"="&amp;"Gross Wage",'2020 Payroll'!$9:$9,"&gt;="&amp;HLOOKUP($B$65,'2020 Payroll'!$9:$9,1,TRUE),'2020 Payroll'!$9:$9,"&lt;="&amp;HLOOKUP($C$65,'2020 Payroll'!$9:$9,1,TRUE)))*(IF(Input!$A$11="Weekly",52/ROUND(($C$65-$B$65)/7,0),IF(Input!$A$11="Bi-Weekly",26/ROUND(($C$65-$B$65)/14,0),IF(Input!$A$11="Bi-Monthly",24/ROUND(($C$65-$B$65)/15,0))))))</f>
        <v>#N/A</v>
      </c>
      <c r="D99" s="195" t="e">
        <f>IF(A99="",0,IF(VLOOKUP(A99,'2020 Payroll'!$B$11:$HH$99,MATCH(HLOOKUP($D$65,'2020 Payroll'!$A$7:$HE$61,1,TRUE),'2020 Payroll'!$7:$7,0),FALSE)*(IF(Input!$A$10="Weekly",52,IF(Input!$A$10="Bi-Weekly",26,24)))=0,VLOOKUP(A99,'2020 Payroll'!$B$11:$HH$99,MATCH(HLOOKUP($D$65,'2020 Payroll'!$A$7:$HE$61,1,TRUE)+7,'2020 Payroll'!$7:$7,0),FALSE)*(IF(Input!$A$11="Weekly",52,IF(Input!$A$11="Bi-Weekly",26,24))),VLOOKUP(A99,'2020 Payroll'!$B$11:$HH$99,MATCH(HLOOKUP($D$65,'2020 Payroll'!$A$7:$HE$61,1,TRUE),'2020 Payroll'!$7:$7,0),FALSE)*(IF(Input!$A$11="Weekly",52,IF(Input!$A$11="Bi-Weekly",26,24)))))</f>
        <v>#N/A</v>
      </c>
      <c r="E99" s="189" t="e">
        <f t="shared" si="9"/>
        <v>#N/A</v>
      </c>
      <c r="F99" s="202"/>
      <c r="G99" s="211"/>
    </row>
    <row r="100" spans="1:7" x14ac:dyDescent="0.25">
      <c r="A100" s="204" t="e">
        <f t="shared" si="8"/>
        <v>#N/A</v>
      </c>
      <c r="B100" s="195" t="e">
        <f>IF(A100="",0,IF(VLOOKUP(A100,'2020 Payroll'!$B$11:$HH$99,MATCH(HLOOKUP($B$65,'2020 Payroll'!$A$7:$HE$61,1,TRUE),'2020 Payroll'!$7:$7,0),FALSE)*(IF(Input!$A$10="Weekly",52,IF(Input!$A$10="Bi-Weekly",26,24)))=0,VLOOKUP(A100,'2020 Payroll'!$B$11:$HH$99,MATCH(HLOOKUP($B$65,'2020 Payroll'!$A$7:$HE$61,1,TRUE)+7,'2020 Payroll'!$7:$7,0),FALSE)*(IF(Input!$A$11="Weekly",52,IF(Input!$A$11="Bi-Weekly",26,24))),VLOOKUP(A100,'2020 Payroll'!$B$11:$HH$99,MATCH(HLOOKUP($B$65,'2020 Payroll'!$A$7:$HE$61,1,TRUE),'2020 Payroll'!$7:$7,0),FALSE)*(IF(Input!$A$11="Weekly",52,IF(Input!$A$11="Bi-Weekly",26,24)))))</f>
        <v>#N/A</v>
      </c>
      <c r="C100" s="195" t="e">
        <f>IF(A100="",0,(SUMIFS('2020 Payroll'!45:45,'2020 Payroll'!$10:$10,"="&amp;"Gross Wage",'2020 Payroll'!$9:$9,"&gt;="&amp;HLOOKUP($B$65,'2020 Payroll'!$9:$9,1,TRUE),'2020 Payroll'!$9:$9,"&lt;="&amp;HLOOKUP($C$65,'2020 Payroll'!$9:$9,1,TRUE)))*(IF(Input!$A$11="Weekly",52/ROUND(($C$65-$B$65)/7,0),IF(Input!$A$11="Bi-Weekly",26/ROUND(($C$65-$B$65)/14,0),IF(Input!$A$11="Bi-Monthly",24/ROUND(($C$65-$B$65)/15,0))))))</f>
        <v>#N/A</v>
      </c>
      <c r="D100" s="195" t="e">
        <f>IF(A100="",0,IF(VLOOKUP(A100,'2020 Payroll'!$B$11:$HH$99,MATCH(HLOOKUP($D$65,'2020 Payroll'!$A$7:$HE$61,1,TRUE),'2020 Payroll'!$7:$7,0),FALSE)*(IF(Input!$A$10="Weekly",52,IF(Input!$A$10="Bi-Weekly",26,24)))=0,VLOOKUP(A100,'2020 Payroll'!$B$11:$HH$99,MATCH(HLOOKUP($D$65,'2020 Payroll'!$A$7:$HE$61,1,TRUE)+7,'2020 Payroll'!$7:$7,0),FALSE)*(IF(Input!$A$11="Weekly",52,IF(Input!$A$11="Bi-Weekly",26,24))),VLOOKUP(A100,'2020 Payroll'!$B$11:$HH$99,MATCH(HLOOKUP($D$65,'2020 Payroll'!$A$7:$HE$61,1,TRUE),'2020 Payroll'!$7:$7,0),FALSE)*(IF(Input!$A$11="Weekly",52,IF(Input!$A$11="Bi-Weekly",26,24)))))</f>
        <v>#N/A</v>
      </c>
      <c r="E100" s="189" t="e">
        <f t="shared" si="9"/>
        <v>#N/A</v>
      </c>
      <c r="F100" s="202"/>
      <c r="G100" s="211"/>
    </row>
    <row r="101" spans="1:7" x14ac:dyDescent="0.25">
      <c r="A101" s="204" t="e">
        <f t="shared" si="8"/>
        <v>#N/A</v>
      </c>
      <c r="B101" s="195" t="e">
        <f>IF(A101="",0,IF(VLOOKUP(A101,'2020 Payroll'!$B$11:$HH$99,MATCH(HLOOKUP($B$65,'2020 Payroll'!$A$7:$HE$61,1,TRUE),'2020 Payroll'!$7:$7,0),FALSE)*(IF(Input!$A$10="Weekly",52,IF(Input!$A$10="Bi-Weekly",26,24)))=0,VLOOKUP(A101,'2020 Payroll'!$B$11:$HH$99,MATCH(HLOOKUP($B$65,'2020 Payroll'!$A$7:$HE$61,1,TRUE)+7,'2020 Payroll'!$7:$7,0),FALSE)*(IF(Input!$A$11="Weekly",52,IF(Input!$A$11="Bi-Weekly",26,24))),VLOOKUP(A101,'2020 Payroll'!$B$11:$HH$99,MATCH(HLOOKUP($B$65,'2020 Payroll'!$A$7:$HE$61,1,TRUE),'2020 Payroll'!$7:$7,0),FALSE)*(IF(Input!$A$11="Weekly",52,IF(Input!$A$11="Bi-Weekly",26,24)))))</f>
        <v>#N/A</v>
      </c>
      <c r="C101" s="195" t="e">
        <f>IF(A101="",0,(SUMIFS('2020 Payroll'!46:46,'2020 Payroll'!$10:$10,"="&amp;"Gross Wage",'2020 Payroll'!$9:$9,"&gt;="&amp;HLOOKUP($B$65,'2020 Payroll'!$9:$9,1,TRUE),'2020 Payroll'!$9:$9,"&lt;="&amp;HLOOKUP($C$65,'2020 Payroll'!$9:$9,1,TRUE)))*(IF(Input!$A$11="Weekly",52/ROUND(($C$65-$B$65)/7,0),IF(Input!$A$11="Bi-Weekly",26/ROUND(($C$65-$B$65)/14,0),IF(Input!$A$11="Bi-Monthly",24/ROUND(($C$65-$B$65)/15,0))))))</f>
        <v>#N/A</v>
      </c>
      <c r="D101" s="195" t="e">
        <f>IF(A101="",0,IF(VLOOKUP(A101,'2020 Payroll'!$B$11:$HH$99,MATCH(HLOOKUP($D$65,'2020 Payroll'!$A$7:$HE$61,1,TRUE),'2020 Payroll'!$7:$7,0),FALSE)*(IF(Input!$A$10="Weekly",52,IF(Input!$A$10="Bi-Weekly",26,24)))=0,VLOOKUP(A101,'2020 Payroll'!$B$11:$HH$99,MATCH(HLOOKUP($D$65,'2020 Payroll'!$A$7:$HE$61,1,TRUE)+7,'2020 Payroll'!$7:$7,0),FALSE)*(IF(Input!$A$11="Weekly",52,IF(Input!$A$11="Bi-Weekly",26,24))),VLOOKUP(A101,'2020 Payroll'!$B$11:$HH$99,MATCH(HLOOKUP($D$65,'2020 Payroll'!$A$7:$HE$61,1,TRUE),'2020 Payroll'!$7:$7,0),FALSE)*(IF(Input!$A$11="Weekly",52,IF(Input!$A$11="Bi-Weekly",26,24)))))</f>
        <v>#N/A</v>
      </c>
      <c r="E101" s="189" t="e">
        <f t="shared" si="9"/>
        <v>#N/A</v>
      </c>
      <c r="F101" s="202"/>
      <c r="G101" s="211"/>
    </row>
    <row r="102" spans="1:7" x14ac:dyDescent="0.25">
      <c r="A102" s="204" t="e">
        <f t="shared" si="8"/>
        <v>#N/A</v>
      </c>
      <c r="B102" s="195" t="e">
        <f>IF(A102="",0,IF(VLOOKUP(A102,'2020 Payroll'!$B$11:$HH$99,MATCH(HLOOKUP($B$65,'2020 Payroll'!$A$7:$HE$61,1,TRUE),'2020 Payroll'!$7:$7,0),FALSE)*(IF(Input!$A$10="Weekly",52,IF(Input!$A$10="Bi-Weekly",26,24)))=0,VLOOKUP(A102,'2020 Payroll'!$B$11:$HH$99,MATCH(HLOOKUP($B$65,'2020 Payroll'!$A$7:$HE$61,1,TRUE)+7,'2020 Payroll'!$7:$7,0),FALSE)*(IF(Input!$A$11="Weekly",52,IF(Input!$A$11="Bi-Weekly",26,24))),VLOOKUP(A102,'2020 Payroll'!$B$11:$HH$99,MATCH(HLOOKUP($B$65,'2020 Payroll'!$A$7:$HE$61,1,TRUE),'2020 Payroll'!$7:$7,0),FALSE)*(IF(Input!$A$11="Weekly",52,IF(Input!$A$11="Bi-Weekly",26,24)))))</f>
        <v>#N/A</v>
      </c>
      <c r="C102" s="195" t="e">
        <f>IF(A102="",0,(SUMIFS('2020 Payroll'!47:47,'2020 Payroll'!$10:$10,"="&amp;"Gross Wage",'2020 Payroll'!$9:$9,"&gt;="&amp;HLOOKUP($B$65,'2020 Payroll'!$9:$9,1,TRUE),'2020 Payroll'!$9:$9,"&lt;="&amp;HLOOKUP($C$65,'2020 Payroll'!$9:$9,1,TRUE)))*(IF(Input!$A$11="Weekly",52/ROUND(($C$65-$B$65)/7,0),IF(Input!$A$11="Bi-Weekly",26/ROUND(($C$65-$B$65)/14,0),IF(Input!$A$11="Bi-Monthly",24/ROUND(($C$65-$B$65)/15,0))))))</f>
        <v>#N/A</v>
      </c>
      <c r="D102" s="195" t="e">
        <f>IF(A102="",0,IF(VLOOKUP(A102,'2020 Payroll'!$B$11:$HH$99,MATCH(HLOOKUP($D$65,'2020 Payroll'!$A$7:$HE$61,1,TRUE),'2020 Payroll'!$7:$7,0),FALSE)*(IF(Input!$A$10="Weekly",52,IF(Input!$A$10="Bi-Weekly",26,24)))=0,VLOOKUP(A102,'2020 Payroll'!$B$11:$HH$99,MATCH(HLOOKUP($D$65,'2020 Payroll'!$A$7:$HE$61,1,TRUE)+7,'2020 Payroll'!$7:$7,0),FALSE)*(IF(Input!$A$11="Weekly",52,IF(Input!$A$11="Bi-Weekly",26,24))),VLOOKUP(A102,'2020 Payroll'!$B$11:$HH$99,MATCH(HLOOKUP($D$65,'2020 Payroll'!$A$7:$HE$61,1,TRUE),'2020 Payroll'!$7:$7,0),FALSE)*(IF(Input!$A$11="Weekly",52,IF(Input!$A$11="Bi-Weekly",26,24)))))</f>
        <v>#N/A</v>
      </c>
      <c r="E102" s="189" t="e">
        <f t="shared" si="9"/>
        <v>#N/A</v>
      </c>
      <c r="F102" s="202"/>
      <c r="G102" s="211"/>
    </row>
    <row r="103" spans="1:7" x14ac:dyDescent="0.25">
      <c r="A103" s="204" t="e">
        <f t="shared" si="8"/>
        <v>#N/A</v>
      </c>
      <c r="B103" s="195" t="e">
        <f>IF(A103="",0,IF(VLOOKUP(A103,'2020 Payroll'!$B$11:$HH$99,MATCH(HLOOKUP($B$65,'2020 Payroll'!$A$7:$HE$61,1,TRUE),'2020 Payroll'!$7:$7,0),FALSE)*(IF(Input!$A$10="Weekly",52,IF(Input!$A$10="Bi-Weekly",26,24)))=0,VLOOKUP(A103,'2020 Payroll'!$B$11:$HH$99,MATCH(HLOOKUP($B$65,'2020 Payroll'!$A$7:$HE$61,1,TRUE)+7,'2020 Payroll'!$7:$7,0),FALSE)*(IF(Input!$A$11="Weekly",52,IF(Input!$A$11="Bi-Weekly",26,24))),VLOOKUP(A103,'2020 Payroll'!$B$11:$HH$99,MATCH(HLOOKUP($B$65,'2020 Payroll'!$A$7:$HE$61,1,TRUE),'2020 Payroll'!$7:$7,0),FALSE)*(IF(Input!$A$11="Weekly",52,IF(Input!$A$11="Bi-Weekly",26,24)))))</f>
        <v>#N/A</v>
      </c>
      <c r="C103" s="195" t="e">
        <f>IF(A103="",0,(SUMIFS('2020 Payroll'!48:48,'2020 Payroll'!$10:$10,"="&amp;"Gross Wage",'2020 Payroll'!$9:$9,"&gt;="&amp;HLOOKUP($B$65,'2020 Payroll'!$9:$9,1,TRUE),'2020 Payroll'!$9:$9,"&lt;="&amp;HLOOKUP($C$65,'2020 Payroll'!$9:$9,1,TRUE)))*(IF(Input!$A$11="Weekly",52/ROUND(($C$65-$B$65)/7,0),IF(Input!$A$11="Bi-Weekly",26/ROUND(($C$65-$B$65)/14,0),IF(Input!$A$11="Bi-Monthly",24/ROUND(($C$65-$B$65)/15,0))))))</f>
        <v>#N/A</v>
      </c>
      <c r="D103" s="195" t="e">
        <f>IF(A103="",0,IF(VLOOKUP(A103,'2020 Payroll'!$B$11:$HH$99,MATCH(HLOOKUP($D$65,'2020 Payroll'!$A$7:$HE$61,1,TRUE),'2020 Payroll'!$7:$7,0),FALSE)*(IF(Input!$A$10="Weekly",52,IF(Input!$A$10="Bi-Weekly",26,24)))=0,VLOOKUP(A103,'2020 Payroll'!$B$11:$HH$99,MATCH(HLOOKUP($D$65,'2020 Payroll'!$A$7:$HE$61,1,TRUE)+7,'2020 Payroll'!$7:$7,0),FALSE)*(IF(Input!$A$11="Weekly",52,IF(Input!$A$11="Bi-Weekly",26,24))),VLOOKUP(A103,'2020 Payroll'!$B$11:$HH$99,MATCH(HLOOKUP($D$65,'2020 Payroll'!$A$7:$HE$61,1,TRUE),'2020 Payroll'!$7:$7,0),FALSE)*(IF(Input!$A$11="Weekly",52,IF(Input!$A$11="Bi-Weekly",26,24)))))</f>
        <v>#N/A</v>
      </c>
      <c r="E103" s="189" t="e">
        <f t="shared" si="9"/>
        <v>#N/A</v>
      </c>
      <c r="F103" s="202"/>
      <c r="G103" s="211"/>
    </row>
    <row r="104" spans="1:7" x14ac:dyDescent="0.25">
      <c r="A104" s="204" t="e">
        <f t="shared" si="8"/>
        <v>#N/A</v>
      </c>
      <c r="B104" s="195" t="e">
        <f>IF(A104="",0,IF(VLOOKUP(A104,'2020 Payroll'!$B$11:$HH$99,MATCH(HLOOKUP($B$65,'2020 Payroll'!$A$7:$HE$61,1,TRUE),'2020 Payroll'!$7:$7,0),FALSE)*(IF(Input!$A$10="Weekly",52,IF(Input!$A$10="Bi-Weekly",26,24)))=0,VLOOKUP(A104,'2020 Payroll'!$B$11:$HH$99,MATCH(HLOOKUP($B$65,'2020 Payroll'!$A$7:$HE$61,1,TRUE)+7,'2020 Payroll'!$7:$7,0),FALSE)*(IF(Input!$A$11="Weekly",52,IF(Input!$A$11="Bi-Weekly",26,24))),VLOOKUP(A104,'2020 Payroll'!$B$11:$HH$99,MATCH(HLOOKUP($B$65,'2020 Payroll'!$A$7:$HE$61,1,TRUE),'2020 Payroll'!$7:$7,0),FALSE)*(IF(Input!$A$11="Weekly",52,IF(Input!$A$11="Bi-Weekly",26,24)))))</f>
        <v>#N/A</v>
      </c>
      <c r="C104" s="195" t="e">
        <f>IF(A104="",0,(SUMIFS('2020 Payroll'!49:49,'2020 Payroll'!$10:$10,"="&amp;"Gross Wage",'2020 Payroll'!$9:$9,"&gt;="&amp;HLOOKUP($B$65,'2020 Payroll'!$9:$9,1,TRUE),'2020 Payroll'!$9:$9,"&lt;="&amp;HLOOKUP($C$65,'2020 Payroll'!$9:$9,1,TRUE)))*(IF(Input!$A$11="Weekly",52/ROUND(($C$65-$B$65)/7,0),IF(Input!$A$11="Bi-Weekly",26/ROUND(($C$65-$B$65)/14,0),IF(Input!$A$11="Bi-Monthly",24/ROUND(($C$65-$B$65)/15,0))))))</f>
        <v>#N/A</v>
      </c>
      <c r="D104" s="195" t="e">
        <f>IF(A104="",0,IF(VLOOKUP(A104,'2020 Payroll'!$B$11:$HH$99,MATCH(HLOOKUP($D$65,'2020 Payroll'!$A$7:$HE$61,1,TRUE),'2020 Payroll'!$7:$7,0),FALSE)*(IF(Input!$A$10="Weekly",52,IF(Input!$A$10="Bi-Weekly",26,24)))=0,VLOOKUP(A104,'2020 Payroll'!$B$11:$HH$99,MATCH(HLOOKUP($D$65,'2020 Payroll'!$A$7:$HE$61,1,TRUE)+7,'2020 Payroll'!$7:$7,0),FALSE)*(IF(Input!$A$11="Weekly",52,IF(Input!$A$11="Bi-Weekly",26,24))),VLOOKUP(A104,'2020 Payroll'!$B$11:$HH$99,MATCH(HLOOKUP($D$65,'2020 Payroll'!$A$7:$HE$61,1,TRUE),'2020 Payroll'!$7:$7,0),FALSE)*(IF(Input!$A$11="Weekly",52,IF(Input!$A$11="Bi-Weekly",26,24)))))</f>
        <v>#N/A</v>
      </c>
      <c r="E104" s="189" t="e">
        <f t="shared" si="9"/>
        <v>#N/A</v>
      </c>
      <c r="F104" s="202"/>
      <c r="G104" s="211"/>
    </row>
    <row r="105" spans="1:7" x14ac:dyDescent="0.25">
      <c r="A105" s="204" t="e">
        <f t="shared" si="8"/>
        <v>#N/A</v>
      </c>
      <c r="B105" s="195" t="e">
        <f>IF(A105="",0,IF(VLOOKUP(A105,'2020 Payroll'!$B$11:$HH$99,MATCH(HLOOKUP($B$65,'2020 Payroll'!$A$7:$HE$61,1,TRUE),'2020 Payroll'!$7:$7,0),FALSE)*(IF(Input!$A$10="Weekly",52,IF(Input!$A$10="Bi-Weekly",26,24)))=0,VLOOKUP(A105,'2020 Payroll'!$B$11:$HH$99,MATCH(HLOOKUP($B$65,'2020 Payroll'!$A$7:$HE$61,1,TRUE)+7,'2020 Payroll'!$7:$7,0),FALSE)*(IF(Input!$A$11="Weekly",52,IF(Input!$A$11="Bi-Weekly",26,24))),VLOOKUP(A105,'2020 Payroll'!$B$11:$HH$99,MATCH(HLOOKUP($B$65,'2020 Payroll'!$A$7:$HE$61,1,TRUE),'2020 Payroll'!$7:$7,0),FALSE)*(IF(Input!$A$11="Weekly",52,IF(Input!$A$11="Bi-Weekly",26,24)))))</f>
        <v>#N/A</v>
      </c>
      <c r="C105" s="195" t="e">
        <f>IF(A105="",0,(SUMIFS('2020 Payroll'!50:50,'2020 Payroll'!$10:$10,"="&amp;"Gross Wage",'2020 Payroll'!$9:$9,"&gt;="&amp;HLOOKUP($B$65,'2020 Payroll'!$9:$9,1,TRUE),'2020 Payroll'!$9:$9,"&lt;="&amp;HLOOKUP($C$65,'2020 Payroll'!$9:$9,1,TRUE)))*(IF(Input!$A$11="Weekly",52/ROUND(($C$65-$B$65)/7,0),IF(Input!$A$11="Bi-Weekly",26/ROUND(($C$65-$B$65)/14,0),IF(Input!$A$11="Bi-Monthly",24/ROUND(($C$65-$B$65)/15,0))))))</f>
        <v>#N/A</v>
      </c>
      <c r="D105" s="195" t="e">
        <f>IF(A105="",0,IF(VLOOKUP(A105,'2020 Payroll'!$B$11:$HH$99,MATCH(HLOOKUP($D$65,'2020 Payroll'!$A$7:$HE$61,1,TRUE),'2020 Payroll'!$7:$7,0),FALSE)*(IF(Input!$A$10="Weekly",52,IF(Input!$A$10="Bi-Weekly",26,24)))=0,VLOOKUP(A105,'2020 Payroll'!$B$11:$HH$99,MATCH(HLOOKUP($D$65,'2020 Payroll'!$A$7:$HE$61,1,TRUE)+7,'2020 Payroll'!$7:$7,0),FALSE)*(IF(Input!$A$11="Weekly",52,IF(Input!$A$11="Bi-Weekly",26,24))),VLOOKUP(A105,'2020 Payroll'!$B$11:$HH$99,MATCH(HLOOKUP($D$65,'2020 Payroll'!$A$7:$HE$61,1,TRUE),'2020 Payroll'!$7:$7,0),FALSE)*(IF(Input!$A$11="Weekly",52,IF(Input!$A$11="Bi-Weekly",26,24)))))</f>
        <v>#N/A</v>
      </c>
      <c r="E105" s="189" t="e">
        <f t="shared" si="9"/>
        <v>#N/A</v>
      </c>
      <c r="F105" s="202"/>
      <c r="G105" s="211"/>
    </row>
    <row r="106" spans="1:7" x14ac:dyDescent="0.25">
      <c r="A106" s="204" t="e">
        <f t="shared" si="8"/>
        <v>#N/A</v>
      </c>
      <c r="B106" s="195" t="e">
        <f>IF(A106="",0,IF(VLOOKUP(A106,'2020 Payroll'!$B$11:$HH$99,MATCH(HLOOKUP($B$65,'2020 Payroll'!$A$7:$HE$61,1,TRUE),'2020 Payroll'!$7:$7,0),FALSE)*(IF(Input!$A$10="Weekly",52,IF(Input!$A$10="Bi-Weekly",26,24)))=0,VLOOKUP(A106,'2020 Payroll'!$B$11:$HH$99,MATCH(HLOOKUP($B$65,'2020 Payroll'!$A$7:$HE$61,1,TRUE)+7,'2020 Payroll'!$7:$7,0),FALSE)*(IF(Input!$A$11="Weekly",52,IF(Input!$A$11="Bi-Weekly",26,24))),VLOOKUP(A106,'2020 Payroll'!$B$11:$HH$99,MATCH(HLOOKUP($B$65,'2020 Payroll'!$A$7:$HE$61,1,TRUE),'2020 Payroll'!$7:$7,0),FALSE)*(IF(Input!$A$11="Weekly",52,IF(Input!$A$11="Bi-Weekly",26,24)))))</f>
        <v>#N/A</v>
      </c>
      <c r="C106" s="195" t="e">
        <f>IF(A106="",0,(SUMIFS('2020 Payroll'!51:51,'2020 Payroll'!$10:$10,"="&amp;"Gross Wage",'2020 Payroll'!$9:$9,"&gt;="&amp;HLOOKUP($B$65,'2020 Payroll'!$9:$9,1,TRUE),'2020 Payroll'!$9:$9,"&lt;="&amp;HLOOKUP($C$65,'2020 Payroll'!$9:$9,1,TRUE)))*(IF(Input!$A$11="Weekly",52/ROUND(($C$65-$B$65)/7,0),IF(Input!$A$11="Bi-Weekly",26/ROUND(($C$65-$B$65)/14,0),IF(Input!$A$11="Bi-Monthly",24/ROUND(($C$65-$B$65)/15,0))))))</f>
        <v>#N/A</v>
      </c>
      <c r="D106" s="195" t="e">
        <f>IF(A106="",0,IF(VLOOKUP(A106,'2020 Payroll'!$B$11:$HH$99,MATCH(HLOOKUP($D$65,'2020 Payroll'!$A$7:$HE$61,1,TRUE),'2020 Payroll'!$7:$7,0),FALSE)*(IF(Input!$A$10="Weekly",52,IF(Input!$A$10="Bi-Weekly",26,24)))=0,VLOOKUP(A106,'2020 Payroll'!$B$11:$HH$99,MATCH(HLOOKUP($D$65,'2020 Payroll'!$A$7:$HE$61,1,TRUE)+7,'2020 Payroll'!$7:$7,0),FALSE)*(IF(Input!$A$11="Weekly",52,IF(Input!$A$11="Bi-Weekly",26,24))),VLOOKUP(A106,'2020 Payroll'!$B$11:$HH$99,MATCH(HLOOKUP($D$65,'2020 Payroll'!$A$7:$HE$61,1,TRUE),'2020 Payroll'!$7:$7,0),FALSE)*(IF(Input!$A$11="Weekly",52,IF(Input!$A$11="Bi-Weekly",26,24)))))</f>
        <v>#N/A</v>
      </c>
      <c r="E106" s="189" t="e">
        <f t="shared" si="9"/>
        <v>#N/A</v>
      </c>
      <c r="F106" s="202"/>
      <c r="G106" s="211"/>
    </row>
    <row r="107" spans="1:7" x14ac:dyDescent="0.25">
      <c r="A107" s="204" t="e">
        <f t="shared" si="8"/>
        <v>#N/A</v>
      </c>
      <c r="B107" s="195" t="e">
        <f>IF(A107="",0,IF(VLOOKUP(A107,'2020 Payroll'!$B$11:$HH$99,MATCH(HLOOKUP($B$65,'2020 Payroll'!$A$7:$HE$61,1,TRUE),'2020 Payroll'!$7:$7,0),FALSE)*(IF(Input!$A$10="Weekly",52,IF(Input!$A$10="Bi-Weekly",26,24)))=0,VLOOKUP(A107,'2020 Payroll'!$B$11:$HH$99,MATCH(HLOOKUP($B$65,'2020 Payroll'!$A$7:$HE$61,1,TRUE)+7,'2020 Payroll'!$7:$7,0),FALSE)*(IF(Input!$A$11="Weekly",52,IF(Input!$A$11="Bi-Weekly",26,24))),VLOOKUP(A107,'2020 Payroll'!$B$11:$HH$99,MATCH(HLOOKUP($B$65,'2020 Payroll'!$A$7:$HE$61,1,TRUE),'2020 Payroll'!$7:$7,0),FALSE)*(IF(Input!$A$11="Weekly",52,IF(Input!$A$11="Bi-Weekly",26,24)))))</f>
        <v>#N/A</v>
      </c>
      <c r="C107" s="195" t="e">
        <f>IF(A107="",0,(SUMIFS('2020 Payroll'!52:52,'2020 Payroll'!$10:$10,"="&amp;"Gross Wage",'2020 Payroll'!$9:$9,"&gt;="&amp;HLOOKUP($B$65,'2020 Payroll'!$9:$9,1,TRUE),'2020 Payroll'!$9:$9,"&lt;="&amp;HLOOKUP($C$65,'2020 Payroll'!$9:$9,1,TRUE)))*(IF(Input!$A$11="Weekly",52/ROUND(($C$65-$B$65)/7,0),IF(Input!$A$11="Bi-Weekly",26/ROUND(($C$65-$B$65)/14,0),IF(Input!$A$11="Bi-Monthly",24/ROUND(($C$65-$B$65)/15,0))))))</f>
        <v>#N/A</v>
      </c>
      <c r="D107" s="195" t="e">
        <f>IF(A107="",0,IF(VLOOKUP(A107,'2020 Payroll'!$B$11:$HH$99,MATCH(HLOOKUP($D$65,'2020 Payroll'!$A$7:$HE$61,1,TRUE),'2020 Payroll'!$7:$7,0),FALSE)*(IF(Input!$A$10="Weekly",52,IF(Input!$A$10="Bi-Weekly",26,24)))=0,VLOOKUP(A107,'2020 Payroll'!$B$11:$HH$99,MATCH(HLOOKUP($D$65,'2020 Payroll'!$A$7:$HE$61,1,TRUE)+7,'2020 Payroll'!$7:$7,0),FALSE)*(IF(Input!$A$11="Weekly",52,IF(Input!$A$11="Bi-Weekly",26,24))),VLOOKUP(A107,'2020 Payroll'!$B$11:$HH$99,MATCH(HLOOKUP($D$65,'2020 Payroll'!$A$7:$HE$61,1,TRUE),'2020 Payroll'!$7:$7,0),FALSE)*(IF(Input!$A$11="Weekly",52,IF(Input!$A$11="Bi-Weekly",26,24)))))</f>
        <v>#N/A</v>
      </c>
      <c r="E107" s="189" t="e">
        <f t="shared" si="9"/>
        <v>#N/A</v>
      </c>
      <c r="F107" s="202"/>
      <c r="G107" s="211"/>
    </row>
    <row r="108" spans="1:7" x14ac:dyDescent="0.25">
      <c r="A108" s="204" t="e">
        <f t="shared" si="8"/>
        <v>#N/A</v>
      </c>
      <c r="B108" s="195" t="e">
        <f>IF(A108="",0,IF(VLOOKUP(A108,'2020 Payroll'!$B$11:$HH$99,MATCH(HLOOKUP($B$65,'2020 Payroll'!$A$7:$HE$61,1,TRUE),'2020 Payroll'!$7:$7,0),FALSE)*(IF(Input!$A$10="Weekly",52,IF(Input!$A$10="Bi-Weekly",26,24)))=0,VLOOKUP(A108,'2020 Payroll'!$B$11:$HH$99,MATCH(HLOOKUP($B$65,'2020 Payroll'!$A$7:$HE$61,1,TRUE)+7,'2020 Payroll'!$7:$7,0),FALSE)*(IF(Input!$A$11="Weekly",52,IF(Input!$A$11="Bi-Weekly",26,24))),VLOOKUP(A108,'2020 Payroll'!$B$11:$HH$99,MATCH(HLOOKUP($B$65,'2020 Payroll'!$A$7:$HE$61,1,TRUE),'2020 Payroll'!$7:$7,0),FALSE)*(IF(Input!$A$11="Weekly",52,IF(Input!$A$11="Bi-Weekly",26,24)))))</f>
        <v>#N/A</v>
      </c>
      <c r="C108" s="195" t="e">
        <f>IF(A108="",0,(SUMIFS('2020 Payroll'!53:53,'2020 Payroll'!$10:$10,"="&amp;"Gross Wage",'2020 Payroll'!$9:$9,"&gt;="&amp;HLOOKUP($B$65,'2020 Payroll'!$9:$9,1,TRUE),'2020 Payroll'!$9:$9,"&lt;="&amp;HLOOKUP($C$65,'2020 Payroll'!$9:$9,1,TRUE)))*(IF(Input!$A$11="Weekly",52/ROUND(($C$65-$B$65)/7,0),IF(Input!$A$11="Bi-Weekly",26/ROUND(($C$65-$B$65)/14,0),IF(Input!$A$11="Bi-Monthly",24/ROUND(($C$65-$B$65)/15,0))))))</f>
        <v>#N/A</v>
      </c>
      <c r="D108" s="195" t="e">
        <f>IF(A108="",0,IF(VLOOKUP(A108,'2020 Payroll'!$B$11:$HH$99,MATCH(HLOOKUP($D$65,'2020 Payroll'!$A$7:$HE$61,1,TRUE),'2020 Payroll'!$7:$7,0),FALSE)*(IF(Input!$A$10="Weekly",52,IF(Input!$A$10="Bi-Weekly",26,24)))=0,VLOOKUP(A108,'2020 Payroll'!$B$11:$HH$99,MATCH(HLOOKUP($D$65,'2020 Payroll'!$A$7:$HE$61,1,TRUE)+7,'2020 Payroll'!$7:$7,0),FALSE)*(IF(Input!$A$11="Weekly",52,IF(Input!$A$11="Bi-Weekly",26,24))),VLOOKUP(A108,'2020 Payroll'!$B$11:$HH$99,MATCH(HLOOKUP($D$65,'2020 Payroll'!$A$7:$HE$61,1,TRUE),'2020 Payroll'!$7:$7,0),FALSE)*(IF(Input!$A$11="Weekly",52,IF(Input!$A$11="Bi-Weekly",26,24)))))</f>
        <v>#N/A</v>
      </c>
      <c r="E108" s="189" t="e">
        <f t="shared" si="9"/>
        <v>#N/A</v>
      </c>
      <c r="F108" s="202"/>
      <c r="G108" s="211"/>
    </row>
    <row r="109" spans="1:7" x14ac:dyDescent="0.25">
      <c r="A109" s="204" t="e">
        <f t="shared" si="8"/>
        <v>#N/A</v>
      </c>
      <c r="B109" s="195" t="e">
        <f>IF(A109="",0,IF(VLOOKUP(A109,'2020 Payroll'!$B$11:$HH$99,MATCH(HLOOKUP($B$65,'2020 Payroll'!$A$7:$HE$61,1,TRUE),'2020 Payroll'!$7:$7,0),FALSE)*(IF(Input!$A$10="Weekly",52,IF(Input!$A$10="Bi-Weekly",26,24)))=0,VLOOKUP(A109,'2020 Payroll'!$B$11:$HH$99,MATCH(HLOOKUP($B$65,'2020 Payroll'!$A$7:$HE$61,1,TRUE)+7,'2020 Payroll'!$7:$7,0),FALSE)*(IF(Input!$A$11="Weekly",52,IF(Input!$A$11="Bi-Weekly",26,24))),VLOOKUP(A109,'2020 Payroll'!$B$11:$HH$99,MATCH(HLOOKUP($B$65,'2020 Payroll'!$A$7:$HE$61,1,TRUE),'2020 Payroll'!$7:$7,0),FALSE)*(IF(Input!$A$11="Weekly",52,IF(Input!$A$11="Bi-Weekly",26,24)))))</f>
        <v>#N/A</v>
      </c>
      <c r="C109" s="195" t="e">
        <f>IF(A109="",0,(SUMIFS('2020 Payroll'!54:54,'2020 Payroll'!$10:$10,"="&amp;"Gross Wage",'2020 Payroll'!$9:$9,"&gt;="&amp;HLOOKUP($B$65,'2020 Payroll'!$9:$9,1,TRUE),'2020 Payroll'!$9:$9,"&lt;="&amp;HLOOKUP($C$65,'2020 Payroll'!$9:$9,1,TRUE)))*(IF(Input!$A$11="Weekly",52/ROUND(($C$65-$B$65)/7,0),IF(Input!$A$11="Bi-Weekly",26/ROUND(($C$65-$B$65)/14,0),IF(Input!$A$11="Bi-Monthly",24/ROUND(($C$65-$B$65)/15,0))))))</f>
        <v>#N/A</v>
      </c>
      <c r="D109" s="195" t="e">
        <f>IF(A109="",0,IF(VLOOKUP(A109,'2020 Payroll'!$B$11:$HH$99,MATCH(HLOOKUP($D$65,'2020 Payroll'!$A$7:$HE$61,1,TRUE),'2020 Payroll'!$7:$7,0),FALSE)*(IF(Input!$A$10="Weekly",52,IF(Input!$A$10="Bi-Weekly",26,24)))=0,VLOOKUP(A109,'2020 Payroll'!$B$11:$HH$99,MATCH(HLOOKUP($D$65,'2020 Payroll'!$A$7:$HE$61,1,TRUE)+7,'2020 Payroll'!$7:$7,0),FALSE)*(IF(Input!$A$11="Weekly",52,IF(Input!$A$11="Bi-Weekly",26,24))),VLOOKUP(A109,'2020 Payroll'!$B$11:$HH$99,MATCH(HLOOKUP($D$65,'2020 Payroll'!$A$7:$HE$61,1,TRUE),'2020 Payroll'!$7:$7,0),FALSE)*(IF(Input!$A$11="Weekly",52,IF(Input!$A$11="Bi-Weekly",26,24)))))</f>
        <v>#N/A</v>
      </c>
      <c r="E109" s="189" t="e">
        <f t="shared" si="9"/>
        <v>#N/A</v>
      </c>
      <c r="F109" s="202"/>
      <c r="G109" s="211"/>
    </row>
    <row r="110" spans="1:7" x14ac:dyDescent="0.25">
      <c r="A110" s="204" t="e">
        <f t="shared" si="8"/>
        <v>#N/A</v>
      </c>
      <c r="B110" s="195" t="e">
        <f>IF(A110="",0,IF(VLOOKUP(A110,'2020 Payroll'!$B$11:$HH$99,MATCH(HLOOKUP($B$65,'2020 Payroll'!$A$7:$HE$61,1,TRUE),'2020 Payroll'!$7:$7,0),FALSE)*(IF(Input!$A$10="Weekly",52,IF(Input!$A$10="Bi-Weekly",26,24)))=0,VLOOKUP(A110,'2020 Payroll'!$B$11:$HH$99,MATCH(HLOOKUP($B$65,'2020 Payroll'!$A$7:$HE$61,1,TRUE)+7,'2020 Payroll'!$7:$7,0),FALSE)*(IF(Input!$A$11="Weekly",52,IF(Input!$A$11="Bi-Weekly",26,24))),VLOOKUP(A110,'2020 Payroll'!$B$11:$HH$99,MATCH(HLOOKUP($B$65,'2020 Payroll'!$A$7:$HE$61,1,TRUE),'2020 Payroll'!$7:$7,0),FALSE)*(IF(Input!$A$11="Weekly",52,IF(Input!$A$11="Bi-Weekly",26,24)))))</f>
        <v>#N/A</v>
      </c>
      <c r="C110" s="195" t="e">
        <f>IF(A110="",0,(SUMIFS('2020 Payroll'!55:55,'2020 Payroll'!$10:$10,"="&amp;"Gross Wage",'2020 Payroll'!$9:$9,"&gt;="&amp;HLOOKUP($B$65,'2020 Payroll'!$9:$9,1,TRUE),'2020 Payroll'!$9:$9,"&lt;="&amp;HLOOKUP($C$65,'2020 Payroll'!$9:$9,1,TRUE)))*(IF(Input!$A$11="Weekly",52/ROUND(($C$65-$B$65)/7,0),IF(Input!$A$11="Bi-Weekly",26/ROUND(($C$65-$B$65)/14,0),IF(Input!$A$11="Bi-Monthly",24/ROUND(($C$65-$B$65)/15,0))))))</f>
        <v>#N/A</v>
      </c>
      <c r="D110" s="195" t="e">
        <f>IF(A110="",0,IF(VLOOKUP(A110,'2020 Payroll'!$B$11:$HH$99,MATCH(HLOOKUP($D$65,'2020 Payroll'!$A$7:$HE$61,1,TRUE),'2020 Payroll'!$7:$7,0),FALSE)*(IF(Input!$A$10="Weekly",52,IF(Input!$A$10="Bi-Weekly",26,24)))=0,VLOOKUP(A110,'2020 Payroll'!$B$11:$HH$99,MATCH(HLOOKUP($D$65,'2020 Payroll'!$A$7:$HE$61,1,TRUE)+7,'2020 Payroll'!$7:$7,0),FALSE)*(IF(Input!$A$11="Weekly",52,IF(Input!$A$11="Bi-Weekly",26,24))),VLOOKUP(A110,'2020 Payroll'!$B$11:$HH$99,MATCH(HLOOKUP($D$65,'2020 Payroll'!$A$7:$HE$61,1,TRUE),'2020 Payroll'!$7:$7,0),FALSE)*(IF(Input!$A$11="Weekly",52,IF(Input!$A$11="Bi-Weekly",26,24)))))</f>
        <v>#N/A</v>
      </c>
      <c r="E110" s="189" t="e">
        <f t="shared" si="9"/>
        <v>#N/A</v>
      </c>
      <c r="F110" s="202"/>
      <c r="G110" s="211"/>
    </row>
    <row r="111" spans="1:7" x14ac:dyDescent="0.25">
      <c r="A111" s="204" t="e">
        <f t="shared" si="8"/>
        <v>#N/A</v>
      </c>
      <c r="B111" s="195" t="e">
        <f>IF(A111="",0,IF(VLOOKUP(A111,'2020 Payroll'!$B$11:$HH$99,MATCH(HLOOKUP($B$65,'2020 Payroll'!$A$7:$HE$61,1,TRUE),'2020 Payroll'!$7:$7,0),FALSE)*(IF(Input!$A$10="Weekly",52,IF(Input!$A$10="Bi-Weekly",26,24)))=0,VLOOKUP(A111,'2020 Payroll'!$B$11:$HH$99,MATCH(HLOOKUP($B$65,'2020 Payroll'!$A$7:$HE$61,1,TRUE)+7,'2020 Payroll'!$7:$7,0),FALSE)*(IF(Input!$A$11="Weekly",52,IF(Input!$A$11="Bi-Weekly",26,24))),VLOOKUP(A111,'2020 Payroll'!$B$11:$HH$99,MATCH(HLOOKUP($B$65,'2020 Payroll'!$A$7:$HE$61,1,TRUE),'2020 Payroll'!$7:$7,0),FALSE)*(IF(Input!$A$11="Weekly",52,IF(Input!$A$11="Bi-Weekly",26,24)))))</f>
        <v>#N/A</v>
      </c>
      <c r="C111" s="195" t="e">
        <f>IF(A111="",0,(SUMIFS('2020 Payroll'!56:56,'2020 Payroll'!$10:$10,"="&amp;"Gross Wage",'2020 Payroll'!$9:$9,"&gt;="&amp;HLOOKUP($B$65,'2020 Payroll'!$9:$9,1,TRUE),'2020 Payroll'!$9:$9,"&lt;="&amp;HLOOKUP($C$65,'2020 Payroll'!$9:$9,1,TRUE)))*(IF(Input!$A$11="Weekly",52/ROUND(($C$65-$B$65)/7,0),IF(Input!$A$11="Bi-Weekly",26/ROUND(($C$65-$B$65)/14,0),IF(Input!$A$11="Bi-Monthly",24/ROUND(($C$65-$B$65)/15,0))))))</f>
        <v>#N/A</v>
      </c>
      <c r="D111" s="195" t="e">
        <f>IF(A111="",0,IF(VLOOKUP(A111,'2020 Payroll'!$B$11:$HH$99,MATCH(HLOOKUP($D$65,'2020 Payroll'!$A$7:$HE$61,1,TRUE),'2020 Payroll'!$7:$7,0),FALSE)*(IF(Input!$A$10="Weekly",52,IF(Input!$A$10="Bi-Weekly",26,24)))=0,VLOOKUP(A111,'2020 Payroll'!$B$11:$HH$99,MATCH(HLOOKUP($D$65,'2020 Payroll'!$A$7:$HE$61,1,TRUE)+7,'2020 Payroll'!$7:$7,0),FALSE)*(IF(Input!$A$11="Weekly",52,IF(Input!$A$11="Bi-Weekly",26,24))),VLOOKUP(A111,'2020 Payroll'!$B$11:$HH$99,MATCH(HLOOKUP($D$65,'2020 Payroll'!$A$7:$HE$61,1,TRUE),'2020 Payroll'!$7:$7,0),FALSE)*(IF(Input!$A$11="Weekly",52,IF(Input!$A$11="Bi-Weekly",26,24)))))</f>
        <v>#N/A</v>
      </c>
      <c r="E111" s="189" t="e">
        <f t="shared" si="9"/>
        <v>#N/A</v>
      </c>
      <c r="F111" s="202"/>
      <c r="G111" s="211"/>
    </row>
    <row r="112" spans="1:7" x14ac:dyDescent="0.25">
      <c r="A112" s="204" t="e">
        <f t="shared" si="8"/>
        <v>#N/A</v>
      </c>
      <c r="B112" s="195" t="e">
        <f>IF(A112="",0,IF(VLOOKUP(A112,'2020 Payroll'!$B$11:$HH$99,MATCH(HLOOKUP($B$65,'2020 Payroll'!$A$7:$HE$61,1,TRUE),'2020 Payroll'!$7:$7,0),FALSE)*(IF(Input!$A$10="Weekly",52,IF(Input!$A$10="Bi-Weekly",26,24)))=0,VLOOKUP(A112,'2020 Payroll'!$B$11:$HH$99,MATCH(HLOOKUP($B$65,'2020 Payroll'!$A$7:$HE$61,1,TRUE)+7,'2020 Payroll'!$7:$7,0),FALSE)*(IF(Input!$A$11="Weekly",52,IF(Input!$A$11="Bi-Weekly",26,24))),VLOOKUP(A112,'2020 Payroll'!$B$11:$HH$99,MATCH(HLOOKUP($B$65,'2020 Payroll'!$A$7:$HE$61,1,TRUE),'2020 Payroll'!$7:$7,0),FALSE)*(IF(Input!$A$11="Weekly",52,IF(Input!$A$11="Bi-Weekly",26,24)))))</f>
        <v>#N/A</v>
      </c>
      <c r="C112" s="195" t="e">
        <f>IF(A112="",0,(SUMIFS('2020 Payroll'!57:57,'2020 Payroll'!$10:$10,"="&amp;"Gross Wage",'2020 Payroll'!$9:$9,"&gt;="&amp;HLOOKUP($B$65,'2020 Payroll'!$9:$9,1,TRUE),'2020 Payroll'!$9:$9,"&lt;="&amp;HLOOKUP($C$65,'2020 Payroll'!$9:$9,1,TRUE)))*(IF(Input!$A$11="Weekly",52/ROUND(($C$65-$B$65)/7,0),IF(Input!$A$11="Bi-Weekly",26/ROUND(($C$65-$B$65)/14,0),IF(Input!$A$11="Bi-Monthly",24/ROUND(($C$65-$B$65)/15,0))))))</f>
        <v>#N/A</v>
      </c>
      <c r="D112" s="195" t="e">
        <f>IF(A112="",0,IF(VLOOKUP(A112,'2020 Payroll'!$B$11:$HH$99,MATCH(HLOOKUP($D$65,'2020 Payroll'!$A$7:$HE$61,1,TRUE),'2020 Payroll'!$7:$7,0),FALSE)*(IF(Input!$A$10="Weekly",52,IF(Input!$A$10="Bi-Weekly",26,24)))=0,VLOOKUP(A112,'2020 Payroll'!$B$11:$HH$99,MATCH(HLOOKUP($D$65,'2020 Payroll'!$A$7:$HE$61,1,TRUE)+7,'2020 Payroll'!$7:$7,0),FALSE)*(IF(Input!$A$11="Weekly",52,IF(Input!$A$11="Bi-Weekly",26,24))),VLOOKUP(A112,'2020 Payroll'!$B$11:$HH$99,MATCH(HLOOKUP($D$65,'2020 Payroll'!$A$7:$HE$61,1,TRUE),'2020 Payroll'!$7:$7,0),FALSE)*(IF(Input!$A$11="Weekly",52,IF(Input!$A$11="Bi-Weekly",26,24)))))</f>
        <v>#N/A</v>
      </c>
      <c r="E112" s="189" t="e">
        <f t="shared" si="9"/>
        <v>#N/A</v>
      </c>
      <c r="F112" s="202"/>
      <c r="G112" s="211"/>
    </row>
    <row r="113" spans="1:7" x14ac:dyDescent="0.25">
      <c r="A113" s="204" t="e">
        <f t="shared" si="8"/>
        <v>#N/A</v>
      </c>
      <c r="B113" s="195" t="e">
        <f>IF(A113="",0,IF(VLOOKUP(A113,'2020 Payroll'!$B$11:$HH$99,MATCH(HLOOKUP($B$65,'2020 Payroll'!$A$7:$HE$61,1,TRUE),'2020 Payroll'!$7:$7,0),FALSE)*(IF(Input!$A$10="Weekly",52,IF(Input!$A$10="Bi-Weekly",26,24)))=0,VLOOKUP(A113,'2020 Payroll'!$B$11:$HH$99,MATCH(HLOOKUP($B$65,'2020 Payroll'!$A$7:$HE$61,1,TRUE)+7,'2020 Payroll'!$7:$7,0),FALSE)*(IF(Input!$A$11="Weekly",52,IF(Input!$A$11="Bi-Weekly",26,24))),VLOOKUP(A113,'2020 Payroll'!$B$11:$HH$99,MATCH(HLOOKUP($B$65,'2020 Payroll'!$A$7:$HE$61,1,TRUE),'2020 Payroll'!$7:$7,0),FALSE)*(IF(Input!$A$11="Weekly",52,IF(Input!$A$11="Bi-Weekly",26,24)))))</f>
        <v>#N/A</v>
      </c>
      <c r="C113" s="195" t="e">
        <f>IF(A113="",0,(SUMIFS('2020 Payroll'!58:58,'2020 Payroll'!$10:$10,"="&amp;"Gross Wage",'2020 Payroll'!$9:$9,"&gt;="&amp;HLOOKUP($B$65,'2020 Payroll'!$9:$9,1,TRUE),'2020 Payroll'!$9:$9,"&lt;="&amp;HLOOKUP($C$65,'2020 Payroll'!$9:$9,1,TRUE)))*(IF(Input!$A$11="Weekly",52/ROUND(($C$65-$B$65)/7,0),IF(Input!$A$11="Bi-Weekly",26/ROUND(($C$65-$B$65)/14,0),IF(Input!$A$11="Bi-Monthly",24/ROUND(($C$65-$B$65)/15,0))))))</f>
        <v>#N/A</v>
      </c>
      <c r="D113" s="195" t="e">
        <f>IF(A113="",0,IF(VLOOKUP(A113,'2020 Payroll'!$B$11:$HH$99,MATCH(HLOOKUP($D$65,'2020 Payroll'!$A$7:$HE$61,1,TRUE),'2020 Payroll'!$7:$7,0),FALSE)*(IF(Input!$A$10="Weekly",52,IF(Input!$A$10="Bi-Weekly",26,24)))=0,VLOOKUP(A113,'2020 Payroll'!$B$11:$HH$99,MATCH(HLOOKUP($D$65,'2020 Payroll'!$A$7:$HE$61,1,TRUE)+7,'2020 Payroll'!$7:$7,0),FALSE)*(IF(Input!$A$11="Weekly",52,IF(Input!$A$11="Bi-Weekly",26,24))),VLOOKUP(A113,'2020 Payroll'!$B$11:$HH$99,MATCH(HLOOKUP($D$65,'2020 Payroll'!$A$7:$HE$61,1,TRUE),'2020 Payroll'!$7:$7,0),FALSE)*(IF(Input!$A$11="Weekly",52,IF(Input!$A$11="Bi-Weekly",26,24)))))</f>
        <v>#N/A</v>
      </c>
      <c r="E113" s="189" t="e">
        <f t="shared" si="9"/>
        <v>#N/A</v>
      </c>
      <c r="F113" s="202"/>
      <c r="G113" s="211"/>
    </row>
    <row r="114" spans="1:7" x14ac:dyDescent="0.25">
      <c r="A114" s="204" t="e">
        <f t="shared" si="8"/>
        <v>#N/A</v>
      </c>
      <c r="B114" s="195" t="e">
        <f>IF(A114="",0,IF(VLOOKUP(A114,'2020 Payroll'!$B$11:$HH$99,MATCH(HLOOKUP($B$65,'2020 Payroll'!$A$7:$HE$61,1,TRUE),'2020 Payroll'!$7:$7,0),FALSE)*(IF(Input!$A$10="Weekly",52,IF(Input!$A$10="Bi-Weekly",26,24)))=0,VLOOKUP(A114,'2020 Payroll'!$B$11:$HH$99,MATCH(HLOOKUP($B$65,'2020 Payroll'!$A$7:$HE$61,1,TRUE)+7,'2020 Payroll'!$7:$7,0),FALSE)*(IF(Input!$A$11="Weekly",52,IF(Input!$A$11="Bi-Weekly",26,24))),VLOOKUP(A114,'2020 Payroll'!$B$11:$HH$99,MATCH(HLOOKUP($B$65,'2020 Payroll'!$A$7:$HE$61,1,TRUE),'2020 Payroll'!$7:$7,0),FALSE)*(IF(Input!$A$11="Weekly",52,IF(Input!$A$11="Bi-Weekly",26,24)))))</f>
        <v>#N/A</v>
      </c>
      <c r="C114" s="195" t="e">
        <f>IF(A114="",0,(SUMIFS('2020 Payroll'!59:59,'2020 Payroll'!$10:$10,"="&amp;"Gross Wage",'2020 Payroll'!$9:$9,"&gt;="&amp;HLOOKUP($B$65,'2020 Payroll'!$9:$9,1,TRUE),'2020 Payroll'!$9:$9,"&lt;="&amp;HLOOKUP($C$65,'2020 Payroll'!$9:$9,1,TRUE)))*(IF(Input!$A$11="Weekly",52/ROUND(($C$65-$B$65)/7,0),IF(Input!$A$11="Bi-Weekly",26/ROUND(($C$65-$B$65)/14,0),IF(Input!$A$11="Bi-Monthly",24/ROUND(($C$65-$B$65)/15,0))))))</f>
        <v>#N/A</v>
      </c>
      <c r="D114" s="195" t="e">
        <f>IF(A114="",0,IF(VLOOKUP(A114,'2020 Payroll'!$B$11:$HH$99,MATCH(HLOOKUP($D$65,'2020 Payroll'!$A$7:$HE$61,1,TRUE),'2020 Payroll'!$7:$7,0),FALSE)*(IF(Input!$A$10="Weekly",52,IF(Input!$A$10="Bi-Weekly",26,24)))=0,VLOOKUP(A114,'2020 Payroll'!$B$11:$HH$99,MATCH(HLOOKUP($D$65,'2020 Payroll'!$A$7:$HE$61,1,TRUE)+7,'2020 Payroll'!$7:$7,0),FALSE)*(IF(Input!$A$11="Weekly",52,IF(Input!$A$11="Bi-Weekly",26,24))),VLOOKUP(A114,'2020 Payroll'!$B$11:$HH$99,MATCH(HLOOKUP($D$65,'2020 Payroll'!$A$7:$HE$61,1,TRUE),'2020 Payroll'!$7:$7,0),FALSE)*(IF(Input!$A$11="Weekly",52,IF(Input!$A$11="Bi-Weekly",26,24)))))</f>
        <v>#N/A</v>
      </c>
      <c r="E114" s="189" t="e">
        <f t="shared" si="9"/>
        <v>#N/A</v>
      </c>
      <c r="F114" s="202"/>
      <c r="G114" s="211"/>
    </row>
    <row r="115" spans="1:7" x14ac:dyDescent="0.25">
      <c r="A115" s="204" t="e">
        <f t="shared" si="8"/>
        <v>#N/A</v>
      </c>
      <c r="B115" s="195" t="e">
        <f>IF(A115="",0,IF(VLOOKUP(A115,'2020 Payroll'!$B$11:$HH$99,MATCH(HLOOKUP($B$65,'2020 Payroll'!$A$7:$HE$61,1,TRUE),'2020 Payroll'!$7:$7,0),FALSE)*(IF(Input!$A$10="Weekly",52,IF(Input!$A$10="Bi-Weekly",26,24)))=0,VLOOKUP(A115,'2020 Payroll'!$B$11:$HH$99,MATCH(HLOOKUP($B$65,'2020 Payroll'!$A$7:$HE$61,1,TRUE)+7,'2020 Payroll'!$7:$7,0),FALSE)*(IF(Input!$A$11="Weekly",52,IF(Input!$A$11="Bi-Weekly",26,24))),VLOOKUP(A115,'2020 Payroll'!$B$11:$HH$99,MATCH(HLOOKUP($B$65,'2020 Payroll'!$A$7:$HE$61,1,TRUE),'2020 Payroll'!$7:$7,0),FALSE)*(IF(Input!$A$11="Weekly",52,IF(Input!$A$11="Bi-Weekly",26,24)))))</f>
        <v>#N/A</v>
      </c>
      <c r="C115" s="195" t="e">
        <f>IF(A115="",0,(SUMIFS('2020 Payroll'!60:60,'2020 Payroll'!$10:$10,"="&amp;"Gross Wage",'2020 Payroll'!$9:$9,"&gt;="&amp;HLOOKUP($B$65,'2020 Payroll'!$9:$9,1,TRUE),'2020 Payroll'!$9:$9,"&lt;="&amp;HLOOKUP($C$65,'2020 Payroll'!$9:$9,1,TRUE)))*(IF(Input!$A$11="Weekly",52/ROUND(($C$65-$B$65)/7,0),IF(Input!$A$11="Bi-Weekly",26/ROUND(($C$65-$B$65)/14,0),IF(Input!$A$11="Bi-Monthly",24/ROUND(($C$65-$B$65)/15,0))))))</f>
        <v>#N/A</v>
      </c>
      <c r="D115" s="195" t="e">
        <f>IF(A115="",0,IF(VLOOKUP(A115,'2020 Payroll'!$B$11:$HH$99,MATCH(HLOOKUP($D$65,'2020 Payroll'!$A$7:$HE$61,1,TRUE),'2020 Payroll'!$7:$7,0),FALSE)*(IF(Input!$A$10="Weekly",52,IF(Input!$A$10="Bi-Weekly",26,24)))=0,VLOOKUP(A115,'2020 Payroll'!$B$11:$HH$99,MATCH(HLOOKUP($D$65,'2020 Payroll'!$A$7:$HE$61,1,TRUE)+7,'2020 Payroll'!$7:$7,0),FALSE)*(IF(Input!$A$11="Weekly",52,IF(Input!$A$11="Bi-Weekly",26,24))),VLOOKUP(A115,'2020 Payroll'!$B$11:$HH$99,MATCH(HLOOKUP($D$65,'2020 Payroll'!$A$7:$HE$61,1,TRUE),'2020 Payroll'!$7:$7,0),FALSE)*(IF(Input!$A$11="Weekly",52,IF(Input!$A$11="Bi-Weekly",26,24)))))</f>
        <v>#N/A</v>
      </c>
      <c r="E115" s="189" t="e">
        <f t="shared" si="9"/>
        <v>#N/A</v>
      </c>
      <c r="F115" s="202"/>
      <c r="G115" s="211"/>
    </row>
    <row r="116" spans="1:7" x14ac:dyDescent="0.25">
      <c r="A116" s="204" t="str">
        <f t="shared" si="8"/>
        <v/>
      </c>
      <c r="B116" s="195">
        <f>IF(A116="",0,IF(VLOOKUP(A116,'2020 Payroll'!$B$11:$HH$99,MATCH(HLOOKUP($B$65,'2020 Payroll'!$A$7:$HE$61,1,TRUE),'2020 Payroll'!$7:$7,0),FALSE)*(IF(Input!$A$10="Weekly",52,IF(Input!$A$10="Bi-Weekly",26,24)))=0,VLOOKUP(A116,'2020 Payroll'!$B$11:$HH$99,MATCH(HLOOKUP($B$65,'2020 Payroll'!$A$7:$HE$61,1,TRUE)+7,'2020 Payroll'!$7:$7,0),FALSE)*(IF(Input!$A$11="Weekly",52,IF(Input!$A$11="Bi-Weekly",26,24))),VLOOKUP(A116,'2020 Payroll'!$B$11:$HH$99,MATCH(HLOOKUP($B$65,'2020 Payroll'!$A$7:$HE$61,1,TRUE),'2020 Payroll'!$7:$7,0),FALSE)*(IF(Input!$A$11="Weekly",52,IF(Input!$A$11="Bi-Weekly",26,24)))))</f>
        <v>0</v>
      </c>
      <c r="C116" s="195">
        <f>IF(A116="",0,(SUMIFS('2020 Payroll'!61:61,'2020 Payroll'!$10:$10,"="&amp;"Gross Wage",'2020 Payroll'!$9:$9,"&gt;="&amp;HLOOKUP($B$65,'2020 Payroll'!$9:$9,1,TRUE),'2020 Payroll'!$9:$9,"&lt;="&amp;HLOOKUP($C$65,'2020 Payroll'!$9:$9,1,TRUE)))*(IF(Input!$A$11="Weekly",52/ROUND(($C$65-$B$65)/7,0),IF(Input!$A$11="Bi-Weekly",26/ROUND(($C$65-$B$65)/14,0),IF(Input!$A$11="Bi-Monthly",24/ROUND(($C$65-$B$65)/15,0))))))</f>
        <v>0</v>
      </c>
      <c r="D116" s="195">
        <f>IF(A116="",0,IF(VLOOKUP(A116,'2020 Payroll'!$B$11:$HH$99,MATCH(HLOOKUP($D$65,'2020 Payroll'!$A$7:$HE$61,1,TRUE),'2020 Payroll'!$7:$7,0),FALSE)*(IF(Input!$A$10="Weekly",52,IF(Input!$A$10="Bi-Weekly",26,24)))=0,VLOOKUP(A116,'2020 Payroll'!$B$11:$HH$99,MATCH(HLOOKUP($D$65,'2020 Payroll'!$A$7:$HE$61,1,TRUE)+7,'2020 Payroll'!$7:$7,0),FALSE)*(IF(Input!$A$11="Weekly",52,IF(Input!$A$11="Bi-Weekly",26,24))),VLOOKUP(A116,'2020 Payroll'!$B$11:$HH$99,MATCH(HLOOKUP($D$65,'2020 Payroll'!$A$7:$HE$61,1,TRUE),'2020 Payroll'!$7:$7,0),FALSE)*(IF(Input!$A$11="Weekly",52,IF(Input!$A$11="Bi-Weekly",26,24)))))</f>
        <v>0</v>
      </c>
      <c r="E116" s="189">
        <f t="shared" si="9"/>
        <v>0</v>
      </c>
      <c r="F116" s="202"/>
      <c r="G116" s="211"/>
    </row>
    <row r="117" spans="1:7" x14ac:dyDescent="0.25">
      <c r="B117" s="189"/>
      <c r="C117" s="189"/>
      <c r="D117" s="189"/>
      <c r="E117" s="189"/>
      <c r="F117" s="202"/>
      <c r="G117" s="211"/>
    </row>
    <row r="118" spans="1:7" x14ac:dyDescent="0.25">
      <c r="B118" s="189"/>
      <c r="C118" s="189"/>
      <c r="D118" s="189"/>
      <c r="E118" s="189"/>
      <c r="F118" s="202"/>
      <c r="G118" s="211"/>
    </row>
    <row r="119" spans="1:7" x14ac:dyDescent="0.25">
      <c r="B119" s="185"/>
      <c r="C119" s="185"/>
      <c r="D119" s="185"/>
      <c r="E119" s="185"/>
    </row>
    <row r="120" spans="1:7" x14ac:dyDescent="0.25">
      <c r="B120" s="185"/>
      <c r="C120" s="185"/>
      <c r="D120" s="185"/>
      <c r="E120" s="185"/>
    </row>
    <row r="121" spans="1:7" x14ac:dyDescent="0.25">
      <c r="B121" s="185"/>
      <c r="C121" s="185"/>
      <c r="D121" s="185"/>
      <c r="E121" s="185"/>
    </row>
    <row r="122" spans="1:7" x14ac:dyDescent="0.25">
      <c r="B122" s="185"/>
      <c r="C122" s="185"/>
      <c r="D122" s="185"/>
      <c r="E122" s="185"/>
    </row>
    <row r="123" spans="1:7" x14ac:dyDescent="0.25">
      <c r="B123" s="185"/>
      <c r="C123" s="185"/>
      <c r="D123" s="185"/>
      <c r="E123" s="185"/>
    </row>
    <row r="124" spans="1:7" x14ac:dyDescent="0.25">
      <c r="B124" s="185"/>
      <c r="C124" s="185"/>
      <c r="D124" s="185"/>
      <c r="E124" s="185"/>
    </row>
    <row r="125" spans="1:7" x14ac:dyDescent="0.25">
      <c r="B125" s="185"/>
      <c r="C125" s="185"/>
      <c r="D125" s="185"/>
      <c r="E125" s="185"/>
    </row>
    <row r="126" spans="1:7" x14ac:dyDescent="0.25">
      <c r="A126" s="205"/>
      <c r="B126" s="185"/>
      <c r="C126" s="185"/>
      <c r="D126" s="185"/>
      <c r="E126" s="185"/>
    </row>
    <row r="127" spans="1:7" x14ac:dyDescent="0.25">
      <c r="A127" s="185"/>
      <c r="B127" s="185"/>
      <c r="C127" s="185"/>
      <c r="D127" s="185"/>
      <c r="E127" s="185"/>
    </row>
    <row r="128" spans="1:7" x14ac:dyDescent="0.25">
      <c r="A128" s="185"/>
      <c r="B128" s="185"/>
      <c r="C128" s="185"/>
      <c r="D128" s="185"/>
      <c r="E128" s="185"/>
    </row>
    <row r="129" spans="1:5" x14ac:dyDescent="0.25">
      <c r="A129" s="185"/>
      <c r="B129" s="185"/>
      <c r="C129" s="185"/>
      <c r="D129" s="185"/>
      <c r="E129" s="185"/>
    </row>
    <row r="130" spans="1:5" x14ac:dyDescent="0.25">
      <c r="A130" s="185"/>
      <c r="B130" s="185"/>
      <c r="C130" s="185"/>
      <c r="D130" s="185"/>
      <c r="E130" s="185"/>
    </row>
  </sheetData>
  <sheetProtection sheet="1" objects="1" scenarios="1"/>
  <mergeCells count="1">
    <mergeCell ref="A3:E3"/>
  </mergeCells>
  <phoneticPr fontId="32" type="noConversion"/>
  <pageMargins left="0.45" right="0.2" top="0.75" bottom="0.5" header="0.3" footer="0.3"/>
  <pageSetup scale="75"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BK49"/>
  <sheetViews>
    <sheetView workbookViewId="0">
      <selection activeCell="C14" sqref="C14"/>
    </sheetView>
  </sheetViews>
  <sheetFormatPr defaultRowHeight="15" x14ac:dyDescent="0.25"/>
  <cols>
    <col min="1" max="1" width="28.7109375" style="41" customWidth="1"/>
    <col min="2" max="2" width="9.7109375" bestFit="1" customWidth="1"/>
    <col min="3" max="55" width="10.7109375" customWidth="1"/>
  </cols>
  <sheetData>
    <row r="1" spans="1:63" x14ac:dyDescent="0.25">
      <c r="L1" s="137"/>
      <c r="M1" s="60"/>
    </row>
    <row r="2" spans="1:63" x14ac:dyDescent="0.25">
      <c r="L2" s="60"/>
      <c r="M2" s="60"/>
    </row>
    <row r="3" spans="1:63" x14ac:dyDescent="0.25">
      <c r="C3" s="92">
        <f>'2020 Payroll'!$D$7</f>
        <v>43833</v>
      </c>
      <c r="L3" s="136"/>
      <c r="M3" s="60"/>
    </row>
    <row r="4" spans="1:63" x14ac:dyDescent="0.25">
      <c r="A4" s="41" t="s">
        <v>148</v>
      </c>
      <c r="D4" s="144" t="s">
        <v>129</v>
      </c>
    </row>
    <row r="5" spans="1:63" x14ac:dyDescent="0.25">
      <c r="B5" s="89"/>
      <c r="I5" s="89"/>
      <c r="K5" s="136"/>
      <c r="L5" s="60"/>
    </row>
    <row r="6" spans="1:63" x14ac:dyDescent="0.25">
      <c r="A6" s="41" t="s">
        <v>130</v>
      </c>
      <c r="B6" t="s">
        <v>154</v>
      </c>
      <c r="I6" s="89"/>
      <c r="K6" s="136"/>
      <c r="L6" s="60"/>
    </row>
    <row r="7" spans="1:63" x14ac:dyDescent="0.25">
      <c r="A7" s="164" t="s">
        <v>191</v>
      </c>
      <c r="B7" s="89"/>
      <c r="C7" s="89">
        <f>HLOOKUP(Formulas!A10,'2019 Jan-June Payroll'!$4:$7,1,TRUE)</f>
        <v>43511</v>
      </c>
      <c r="D7" s="89">
        <f>C7+7</f>
        <v>43518</v>
      </c>
      <c r="E7" s="89">
        <f>D7+7</f>
        <v>43525</v>
      </c>
      <c r="F7" s="89">
        <f t="shared" ref="F7:X7" si="0">E7+7</f>
        <v>43532</v>
      </c>
      <c r="G7" s="89">
        <f t="shared" si="0"/>
        <v>43539</v>
      </c>
      <c r="H7" s="89">
        <f t="shared" si="0"/>
        <v>43546</v>
      </c>
      <c r="I7" s="89">
        <f t="shared" si="0"/>
        <v>43553</v>
      </c>
      <c r="J7" s="89">
        <f t="shared" si="0"/>
        <v>43560</v>
      </c>
      <c r="K7" s="89">
        <f t="shared" si="0"/>
        <v>43567</v>
      </c>
      <c r="L7" s="89">
        <f t="shared" si="0"/>
        <v>43574</v>
      </c>
      <c r="M7" s="89">
        <f t="shared" si="0"/>
        <v>43581</v>
      </c>
      <c r="N7" s="89">
        <f t="shared" si="0"/>
        <v>43588</v>
      </c>
      <c r="O7" s="89">
        <f t="shared" si="0"/>
        <v>43595</v>
      </c>
      <c r="P7" s="89">
        <f t="shared" si="0"/>
        <v>43602</v>
      </c>
      <c r="Q7" s="89">
        <f t="shared" si="0"/>
        <v>43609</v>
      </c>
      <c r="R7" s="89">
        <f t="shared" si="0"/>
        <v>43616</v>
      </c>
      <c r="S7" s="89">
        <f t="shared" si="0"/>
        <v>43623</v>
      </c>
      <c r="T7" s="89">
        <f t="shared" si="0"/>
        <v>43630</v>
      </c>
      <c r="U7" s="89">
        <f t="shared" si="0"/>
        <v>43637</v>
      </c>
      <c r="V7" s="89">
        <f t="shared" si="0"/>
        <v>43644</v>
      </c>
      <c r="W7" s="89">
        <f t="shared" si="0"/>
        <v>43651</v>
      </c>
      <c r="X7" s="89">
        <f t="shared" si="0"/>
        <v>43658</v>
      </c>
      <c r="Y7" s="89"/>
      <c r="Z7" s="89"/>
      <c r="AA7" s="89"/>
      <c r="AB7" s="89"/>
      <c r="AC7" s="89"/>
      <c r="AD7" s="89"/>
      <c r="AE7" s="89"/>
      <c r="AF7" s="89"/>
      <c r="AG7" s="89"/>
      <c r="AH7" s="89"/>
      <c r="AI7" s="89"/>
      <c r="AJ7" s="89"/>
      <c r="AK7" s="89"/>
      <c r="AL7" s="89"/>
      <c r="AM7" s="89"/>
      <c r="AN7" s="89"/>
      <c r="AO7" s="89"/>
      <c r="AP7" s="89"/>
      <c r="AQ7" s="89"/>
      <c r="AR7" s="89"/>
      <c r="AS7" s="89"/>
    </row>
    <row r="8" spans="1:63" x14ac:dyDescent="0.25">
      <c r="A8" s="91" t="e">
        <f>ROUND(B8/COUNTIFS(C7:BC7,"&lt;="&amp;Formulas!A11,C8:BC8,"&gt;0"),1)</f>
        <v>#DIV/0!</v>
      </c>
      <c r="B8" s="91">
        <f>SUMPRODUCT(($C$7:$BD$7&lt;=Formulas!$A$11)*C8:BD8)</f>
        <v>0</v>
      </c>
      <c r="C8" s="77">
        <f>IF(C7&gt;Formulas!$A$11,0,VLOOKUP("FTE Pay Period",'2019 Jan-June Payroll'!$A$4:$DB$80,MATCH(HLOOKUP(C7,'2019 Jan-June Payroll'!A4:DE70,1,FALSE),'2019 Jan-June Payroll'!$6:$6,0),FALSE))</f>
        <v>0</v>
      </c>
      <c r="D8" s="77">
        <f>IF(D7&gt;Formulas!$A$11,0,VLOOKUP("FTE Pay Period",'2019 Jan-June Payroll'!$A$4:$DB$80,MATCH(HLOOKUP(D7,'2019 Jan-June Payroll'!B4:DF70,1,FALSE),'2019 Jan-June Payroll'!$6:$6,0),FALSE))</f>
        <v>0</v>
      </c>
      <c r="E8" s="77">
        <f>IF(E7&gt;Formulas!$A$11,0,VLOOKUP("FTE Pay Period",'2019 Jan-June Payroll'!$A$4:$DB$80,MATCH(HLOOKUP(E7,'2019 Jan-June Payroll'!C4:DG70,1,FALSE),'2019 Jan-June Payroll'!$6:$6,0),FALSE))</f>
        <v>0</v>
      </c>
      <c r="F8" s="77">
        <f>IF(F7&gt;Formulas!$A$11,0,VLOOKUP("FTE Pay Period",'2019 Jan-June Payroll'!$A$4:$DB$80,MATCH(HLOOKUP(F7,'2019 Jan-June Payroll'!D4:DH70,1,FALSE),'2019 Jan-June Payroll'!$6:$6,0),FALSE))</f>
        <v>0</v>
      </c>
      <c r="G8" s="77">
        <f>IF(G7&gt;Formulas!$A$11,0,VLOOKUP("FTE Pay Period",'2019 Jan-June Payroll'!$A$4:$DB$80,MATCH(HLOOKUP(G7,'2019 Jan-June Payroll'!E4:DI70,1,FALSE),'2019 Jan-June Payroll'!$6:$6,0),FALSE))</f>
        <v>0</v>
      </c>
      <c r="H8" s="77">
        <f>IF(H7&gt;Formulas!$A$11,0,VLOOKUP("FTE Pay Period",'2019 Jan-June Payroll'!$A$4:$DB$80,MATCH(HLOOKUP(H7,'2019 Jan-June Payroll'!F4:DJ70,1,FALSE),'2019 Jan-June Payroll'!$6:$6,0),FALSE))</f>
        <v>0</v>
      </c>
      <c r="I8" s="77">
        <f>IF(I7&gt;Formulas!$A$11,0,VLOOKUP("FTE Pay Period",'2019 Jan-June Payroll'!$A$4:$DB$80,MATCH(HLOOKUP(I7,'2019 Jan-June Payroll'!G4:DK70,1,FALSE),'2019 Jan-June Payroll'!$6:$6,0),FALSE))</f>
        <v>0</v>
      </c>
      <c r="J8" s="77">
        <f>IF(J7&gt;Formulas!$A$11,0,VLOOKUP("FTE Pay Period",'2019 Jan-June Payroll'!$A$4:$DB$80,MATCH(HLOOKUP(J7,'2019 Jan-June Payroll'!H4:DL70,1,FALSE),'2019 Jan-June Payroll'!$6:$6,0),FALSE))</f>
        <v>0</v>
      </c>
      <c r="K8" s="77">
        <f>IF(K7&gt;Formulas!$A$11,0,VLOOKUP("FTE Pay Period",'2019 Jan-June Payroll'!$A$4:$DB$80,MATCH(HLOOKUP(K7,'2019 Jan-June Payroll'!I4:DM70,1,FALSE),'2019 Jan-June Payroll'!$6:$6,0),FALSE))</f>
        <v>0</v>
      </c>
      <c r="L8" s="77">
        <f>IF(L7&gt;Formulas!$A$11,0,VLOOKUP("FTE Pay Period",'2019 Jan-June Payroll'!$A$4:$DB$80,MATCH(HLOOKUP(L7,'2019 Jan-June Payroll'!J4:DN70,1,FALSE),'2019 Jan-June Payroll'!$6:$6,0),FALSE))</f>
        <v>0</v>
      </c>
      <c r="M8" s="77">
        <f>IF(M7&gt;Formulas!$A$11,0,VLOOKUP("FTE Pay Period",'2019 Jan-June Payroll'!$A$4:$DB$80,MATCH(HLOOKUP(M7,'2019 Jan-June Payroll'!K4:DO70,1,FALSE),'2019 Jan-June Payroll'!$6:$6,0),FALSE))</f>
        <v>0</v>
      </c>
      <c r="N8" s="77">
        <f>IF(N7&gt;Formulas!$A$11,0,VLOOKUP("FTE Pay Period",'2019 Jan-June Payroll'!$A$4:$DB$80,MATCH(HLOOKUP(N7,'2019 Jan-June Payroll'!L4:DP70,1,FALSE),'2019 Jan-June Payroll'!$6:$6,0),FALSE))</f>
        <v>0</v>
      </c>
      <c r="O8" s="77">
        <f>IF(O7&gt;Formulas!$A$11,0,VLOOKUP("FTE Pay Period",'2019 Jan-June Payroll'!$A$4:$DB$80,MATCH(HLOOKUP(O7,'2019 Jan-June Payroll'!M4:DQ70,1,FALSE),'2019 Jan-June Payroll'!$6:$6,0),FALSE))</f>
        <v>0</v>
      </c>
      <c r="P8" s="77">
        <f>IF(P7&gt;Formulas!$A$11,0,VLOOKUP("FTE Pay Period",'2019 Jan-June Payroll'!$A$4:$DB$80,MATCH(HLOOKUP(P7,'2019 Jan-June Payroll'!N4:DR70,1,FALSE),'2019 Jan-June Payroll'!$6:$6,0),FALSE))</f>
        <v>0</v>
      </c>
      <c r="Q8" s="77">
        <f>IF(Q7&gt;Formulas!$A$11,0,VLOOKUP("FTE Pay Period",'2019 Jan-June Payroll'!$A$4:$DB$80,MATCH(HLOOKUP(Q7,'2019 Jan-June Payroll'!O4:DS70,1,FALSE),'2019 Jan-June Payroll'!$6:$6,0),FALSE))</f>
        <v>0</v>
      </c>
      <c r="R8" s="77">
        <f>IF(R7&gt;Formulas!$A$11,0,VLOOKUP("FTE Pay Period",'2019 Jan-June Payroll'!$A$4:$DB$80,MATCH(HLOOKUP(R7,'2019 Jan-June Payroll'!P4:DT70,1,FALSE),'2019 Jan-June Payroll'!$6:$6,0),FALSE))</f>
        <v>0</v>
      </c>
      <c r="S8" s="77">
        <f>IF(S7&gt;Formulas!$A$11,0,VLOOKUP("FTE Pay Period",'2019 Jan-June Payroll'!$A$4:$DB$80,MATCH(HLOOKUP(S7,'2019 Jan-June Payroll'!Q4:DU70,1,FALSE),'2019 Jan-June Payroll'!$6:$6,0),FALSE))</f>
        <v>0</v>
      </c>
      <c r="T8" s="77">
        <f>IF(T7&gt;Formulas!$A$11,0,VLOOKUP("FTE Pay Period",'2019 Jan-June Payroll'!$A$4:$DB$80,MATCH(HLOOKUP(T7,'2019 Jan-June Payroll'!R4:DV70,1,FALSE),'2019 Jan-June Payroll'!$6:$6,0),FALSE))</f>
        <v>0</v>
      </c>
      <c r="U8" s="77">
        <f>IF(U7&gt;Formulas!$A$11,0,VLOOKUP("FTE Pay Period",'2019 Jan-June Payroll'!$A$4:$DB$80,MATCH(HLOOKUP(U7,'2019 Jan-June Payroll'!S4:DW70,1,FALSE),'2019 Jan-June Payroll'!$6:$6,0),FALSE))</f>
        <v>0</v>
      </c>
      <c r="V8" s="77">
        <f>IF(V7&gt;Formulas!$A$11,0,VLOOKUP("FTE Pay Period",'2019 Jan-June Payroll'!$A$4:$DB$80,MATCH(HLOOKUP(V7,'2019 Jan-June Payroll'!T4:DX70,1,FALSE),'2019 Jan-June Payroll'!$6:$6,0),FALSE))</f>
        <v>0</v>
      </c>
      <c r="W8" s="77">
        <f>IF(W7&gt;Formulas!$A$11,0,VLOOKUP("FTE Pay Period",'2019 Jan-June Payroll'!$A$4:$DB$80,MATCH(HLOOKUP(W7,'2019 Jan-June Payroll'!U4:DY70,1,FALSE),'2019 Jan-June Payroll'!$6:$6,0),FALSE))</f>
        <v>0</v>
      </c>
      <c r="X8" s="77">
        <f>IF(X7&gt;Formulas!$A$11,0,VLOOKUP("FTE Pay Period",'2019 Jan-June Payroll'!$A$4:$DB$80,MATCH(HLOOKUP(X7,'2019 Jan-June Payroll'!V4:DZ70,1,FALSE),'2019 Jan-June Payroll'!$6:$6,0),FALSE))</f>
        <v>0</v>
      </c>
    </row>
    <row r="10" spans="1:63" x14ac:dyDescent="0.25">
      <c r="A10" s="164" t="s">
        <v>192</v>
      </c>
      <c r="C10" s="89">
        <f>HLOOKUP(C3,'2020 Payroll'!$A$7:$HF$61,1,TRUE)</f>
        <v>43833</v>
      </c>
      <c r="D10" s="89">
        <f>C10+7</f>
        <v>43840</v>
      </c>
      <c r="E10" s="89">
        <f t="shared" ref="E10:L10" si="1">D10+7</f>
        <v>43847</v>
      </c>
      <c r="F10" s="89">
        <f t="shared" si="1"/>
        <v>43854</v>
      </c>
      <c r="G10" s="89">
        <f t="shared" si="1"/>
        <v>43861</v>
      </c>
      <c r="H10" s="89">
        <f t="shared" si="1"/>
        <v>43868</v>
      </c>
      <c r="I10" s="89">
        <f t="shared" si="1"/>
        <v>43875</v>
      </c>
      <c r="J10" s="89">
        <f t="shared" si="1"/>
        <v>43882</v>
      </c>
      <c r="K10" s="89">
        <f t="shared" si="1"/>
        <v>43889</v>
      </c>
      <c r="L10" s="89">
        <f t="shared" si="1"/>
        <v>43896</v>
      </c>
      <c r="M10" s="89">
        <f>L10+7</f>
        <v>43903</v>
      </c>
      <c r="N10" s="89">
        <f t="shared" ref="N10:Z10" si="2">M10+7</f>
        <v>43910</v>
      </c>
      <c r="O10" s="89">
        <f t="shared" si="2"/>
        <v>43917</v>
      </c>
      <c r="P10" s="89">
        <f t="shared" si="2"/>
        <v>43924</v>
      </c>
      <c r="Q10" s="89">
        <f t="shared" si="2"/>
        <v>43931</v>
      </c>
      <c r="R10" s="89">
        <f t="shared" si="2"/>
        <v>43938</v>
      </c>
      <c r="S10" s="89">
        <f t="shared" si="2"/>
        <v>43945</v>
      </c>
      <c r="T10" s="89">
        <f t="shared" si="2"/>
        <v>43952</v>
      </c>
      <c r="U10" s="89">
        <f t="shared" si="2"/>
        <v>43959</v>
      </c>
      <c r="V10" s="89">
        <f t="shared" si="2"/>
        <v>43966</v>
      </c>
      <c r="W10" s="89">
        <f t="shared" si="2"/>
        <v>43973</v>
      </c>
      <c r="X10" s="89">
        <f t="shared" si="2"/>
        <v>43980</v>
      </c>
      <c r="Y10" s="89">
        <f t="shared" si="2"/>
        <v>43987</v>
      </c>
      <c r="Z10" s="89">
        <f t="shared" si="2"/>
        <v>43994</v>
      </c>
      <c r="AA10" s="89">
        <f t="shared" ref="AA10:BB10" si="3">Z10+7</f>
        <v>44001</v>
      </c>
      <c r="AB10" s="89">
        <f t="shared" si="3"/>
        <v>44008</v>
      </c>
      <c r="AC10" s="89">
        <f t="shared" si="3"/>
        <v>44015</v>
      </c>
      <c r="AD10" s="89">
        <f t="shared" si="3"/>
        <v>44022</v>
      </c>
      <c r="AE10" s="89">
        <f t="shared" si="3"/>
        <v>44029</v>
      </c>
      <c r="AF10" s="89">
        <f t="shared" si="3"/>
        <v>44036</v>
      </c>
      <c r="AG10" s="89">
        <f t="shared" si="3"/>
        <v>44043</v>
      </c>
      <c r="AH10" s="89">
        <f t="shared" si="3"/>
        <v>44050</v>
      </c>
      <c r="AI10" s="89">
        <f t="shared" si="3"/>
        <v>44057</v>
      </c>
      <c r="AJ10" s="89">
        <f t="shared" si="3"/>
        <v>44064</v>
      </c>
      <c r="AK10" s="89">
        <f t="shared" si="3"/>
        <v>44071</v>
      </c>
      <c r="AL10" s="89">
        <f t="shared" si="3"/>
        <v>44078</v>
      </c>
      <c r="AM10" s="89">
        <f t="shared" si="3"/>
        <v>44085</v>
      </c>
      <c r="AN10" s="89">
        <f t="shared" si="3"/>
        <v>44092</v>
      </c>
      <c r="AO10" s="89">
        <f t="shared" si="3"/>
        <v>44099</v>
      </c>
      <c r="AP10" s="89">
        <f t="shared" si="3"/>
        <v>44106</v>
      </c>
      <c r="AQ10" s="89">
        <f t="shared" si="3"/>
        <v>44113</v>
      </c>
      <c r="AR10" s="89">
        <f t="shared" si="3"/>
        <v>44120</v>
      </c>
      <c r="AS10" s="89">
        <f t="shared" si="3"/>
        <v>44127</v>
      </c>
      <c r="AT10" s="89">
        <f t="shared" si="3"/>
        <v>44134</v>
      </c>
      <c r="AU10" s="89">
        <f t="shared" si="3"/>
        <v>44141</v>
      </c>
      <c r="AV10" s="89">
        <f t="shared" si="3"/>
        <v>44148</v>
      </c>
      <c r="AW10" s="89">
        <f t="shared" si="3"/>
        <v>44155</v>
      </c>
      <c r="AX10" s="89">
        <f t="shared" si="3"/>
        <v>44162</v>
      </c>
      <c r="AY10" s="89">
        <f t="shared" si="3"/>
        <v>44169</v>
      </c>
      <c r="AZ10" s="89">
        <f t="shared" si="3"/>
        <v>44176</v>
      </c>
      <c r="BA10" s="89">
        <f t="shared" si="3"/>
        <v>44183</v>
      </c>
      <c r="BB10" s="89">
        <f t="shared" si="3"/>
        <v>44190</v>
      </c>
      <c r="BC10" s="89">
        <f t="shared" ref="BC10" si="4">BB10+7</f>
        <v>44197</v>
      </c>
      <c r="BD10" s="89"/>
      <c r="BE10" s="89"/>
      <c r="BF10" s="89"/>
      <c r="BG10" s="89"/>
      <c r="BH10" s="89"/>
      <c r="BI10" s="89"/>
      <c r="BJ10" s="89"/>
      <c r="BK10" s="89"/>
    </row>
    <row r="11" spans="1:63" x14ac:dyDescent="0.25">
      <c r="A11" s="91" t="e">
        <f>ROUND(B11/COUNTIFS(C10:BC10,"&lt;="&amp;Formulas!A9,C11:BC11,"&gt;0"),1)</f>
        <v>#DIV/0!</v>
      </c>
      <c r="B11" s="91">
        <f>SUMPRODUCT(($C$10:$BD$10&lt;=Formulas!$A$9)*C11:BD11)</f>
        <v>0</v>
      </c>
      <c r="C11" s="77">
        <f>VLOOKUP("FTE Pay Period",'2020 Payroll'!$B$11:$HF$104,MATCH(HLOOKUP(C10,'2020 Payroll'!$A$7:$HF$61,1,TRUE),'2020 Payroll'!$9:$9,0),FALSE)</f>
        <v>0</v>
      </c>
      <c r="D11" s="77">
        <f>VLOOKUP("FTE Pay Period",'2020 Payroll'!$B$11:$HF$104,MATCH(HLOOKUP(D10,'2020 Payroll'!$A$7:$HF$61,1,TRUE),'2020 Payroll'!$9:$9,0),FALSE)</f>
        <v>0</v>
      </c>
      <c r="E11" s="77">
        <f>VLOOKUP("FTE Pay Period",'2020 Payroll'!$B$11:$HF$104,MATCH(HLOOKUP(E10,'2020 Payroll'!$A$7:$HF$61,1,TRUE),'2020 Payroll'!$9:$9,0),FALSE)</f>
        <v>0</v>
      </c>
      <c r="F11" s="77">
        <f>VLOOKUP("FTE Pay Period",'2020 Payroll'!$B$11:$HF$104,MATCH(HLOOKUP(F10,'2020 Payroll'!$A$7:$HF$61,1,TRUE),'2020 Payroll'!$9:$9,0),FALSE)</f>
        <v>0</v>
      </c>
      <c r="G11" s="77">
        <f>VLOOKUP("FTE Pay Period",'2020 Payroll'!$B$11:$HF$104,MATCH(HLOOKUP(G10,'2020 Payroll'!$A$7:$HF$61,1,TRUE),'2020 Payroll'!$9:$9,0),FALSE)</f>
        <v>0</v>
      </c>
      <c r="H11" s="77">
        <f>VLOOKUP("FTE Pay Period",'2020 Payroll'!$B$11:$HF$104,MATCH(HLOOKUP(H10,'2020 Payroll'!$A$7:$HF$61,1,TRUE),'2020 Payroll'!$9:$9,0),FALSE)</f>
        <v>0</v>
      </c>
      <c r="I11" s="77">
        <f>VLOOKUP("FTE Pay Period",'2020 Payroll'!$B$11:$HF$104,MATCH(HLOOKUP(I10,'2020 Payroll'!$A$7:$HF$61,1,TRUE),'2020 Payroll'!$9:$9,0),FALSE)</f>
        <v>0</v>
      </c>
      <c r="J11" s="77">
        <f>VLOOKUP("FTE Pay Period",'2020 Payroll'!$B$11:$HF$104,MATCH(HLOOKUP(J10,'2020 Payroll'!$A$7:$HF$61,1,TRUE),'2020 Payroll'!$9:$9,0),FALSE)</f>
        <v>0</v>
      </c>
      <c r="K11" s="77">
        <f>VLOOKUP("FTE Pay Period",'2020 Payroll'!$B$11:$HF$104,MATCH(HLOOKUP(K10,'2020 Payroll'!$A$7:$HF$61,1,TRUE),'2020 Payroll'!$9:$9,0),FALSE)</f>
        <v>0</v>
      </c>
      <c r="L11" s="77">
        <f>VLOOKUP("FTE Pay Period",'2020 Payroll'!$B$11:$HF$104,MATCH(HLOOKUP(L10,'2020 Payroll'!$A$7:$HF$61,1,TRUE),'2020 Payroll'!$9:$9,0),FALSE)</f>
        <v>0</v>
      </c>
      <c r="M11" s="77">
        <f>VLOOKUP("FTE Pay Period",'2020 Payroll'!$B$11:$HF$104,MATCH(HLOOKUP(M10,'2020 Payroll'!$A$7:$HF$61,1,TRUE),'2020 Payroll'!$9:$9,0),FALSE)</f>
        <v>0</v>
      </c>
      <c r="N11" s="77">
        <f>VLOOKUP("FTE Pay Period",'2020 Payroll'!$B$11:$HF$104,MATCH(HLOOKUP(N10,'2020 Payroll'!$A$7:$HF$61,1,TRUE),'2020 Payroll'!$9:$9,0),FALSE)</f>
        <v>0</v>
      </c>
      <c r="O11" s="77">
        <f>VLOOKUP("FTE Pay Period",'2020 Payroll'!$B$11:$HF$104,MATCH(HLOOKUP(O10,'2020 Payroll'!$A$7:$HF$61,1,TRUE),'2020 Payroll'!$9:$9,0),FALSE)</f>
        <v>0</v>
      </c>
      <c r="P11" s="77">
        <f>VLOOKUP("FTE Pay Period",'2020 Payroll'!$B$11:$HF$104,MATCH(HLOOKUP(P10,'2020 Payroll'!$A$7:$HF$61,1,TRUE),'2020 Payroll'!$9:$9,0),FALSE)</f>
        <v>0</v>
      </c>
      <c r="Q11" s="77">
        <f>VLOOKUP("FTE Pay Period",'2020 Payroll'!$B$11:$HF$104,MATCH(HLOOKUP(Q10,'2020 Payroll'!$A$7:$HF$61,1,TRUE),'2020 Payroll'!$9:$9,0),FALSE)</f>
        <v>0</v>
      </c>
      <c r="R11" s="77">
        <f>VLOOKUP("FTE Pay Period",'2020 Payroll'!$B$11:$HF$104,MATCH(HLOOKUP(R10,'2020 Payroll'!$A$7:$HF$61,1,TRUE),'2020 Payroll'!$9:$9,0),FALSE)</f>
        <v>0</v>
      </c>
      <c r="S11" s="77">
        <f>VLOOKUP("FTE Pay Period",'2020 Payroll'!$B$11:$HF$104,MATCH(HLOOKUP(S10,'2020 Payroll'!$A$7:$HF$61,1,TRUE),'2020 Payroll'!$9:$9,0),FALSE)</f>
        <v>0</v>
      </c>
      <c r="T11" s="77">
        <f>VLOOKUP("FTE Pay Period",'2020 Payroll'!$B$11:$HF$104,MATCH(HLOOKUP(T10,'2020 Payroll'!$A$7:$HF$61,1,TRUE),'2020 Payroll'!$9:$9,0),FALSE)</f>
        <v>0</v>
      </c>
      <c r="U11" s="77">
        <f>VLOOKUP("FTE Pay Period",'2020 Payroll'!$B$11:$HF$104,MATCH(HLOOKUP(U10,'2020 Payroll'!$A$7:$HF$61,1,TRUE),'2020 Payroll'!$9:$9,0),FALSE)</f>
        <v>0</v>
      </c>
      <c r="V11" s="77">
        <f>VLOOKUP("FTE Pay Period",'2020 Payroll'!$B$11:$HF$104,MATCH(HLOOKUP(V10,'2020 Payroll'!$A$7:$HF$61,1,TRUE),'2020 Payroll'!$9:$9,0),FALSE)</f>
        <v>0</v>
      </c>
      <c r="W11" s="77">
        <f>VLOOKUP("FTE Pay Period",'2020 Payroll'!$B$11:$HF$104,MATCH(HLOOKUP(W10,'2020 Payroll'!$A$7:$HF$61,1,TRUE),'2020 Payroll'!$9:$9,0),FALSE)</f>
        <v>0</v>
      </c>
      <c r="X11" s="77">
        <f>VLOOKUP("FTE Pay Period",'2020 Payroll'!$B$11:$HF$104,MATCH(HLOOKUP(X10,'2020 Payroll'!$A$7:$HF$61,1,TRUE),'2020 Payroll'!$9:$9,0),FALSE)</f>
        <v>0</v>
      </c>
      <c r="Y11" s="77">
        <f>VLOOKUP("FTE Pay Period",'2020 Payroll'!$B$11:$HF$104,MATCH(HLOOKUP(Y10,'2020 Payroll'!$A$7:$HF$61,1,TRUE),'2020 Payroll'!$9:$9,0),FALSE)</f>
        <v>0</v>
      </c>
      <c r="Z11" s="77">
        <f>VLOOKUP("FTE Pay Period",'2020 Payroll'!$B$11:$HF$104,MATCH(HLOOKUP(Z10,'2020 Payroll'!$A$7:$HF$61,1,TRUE),'2020 Payroll'!$9:$9,0),FALSE)</f>
        <v>0</v>
      </c>
      <c r="AA11" s="77">
        <f>VLOOKUP("FTE Pay Period",'2020 Payroll'!$B$11:$HF$104,MATCH(HLOOKUP(AA10,'2020 Payroll'!$A$7:$HF$61,1,TRUE),'2020 Payroll'!$9:$9,0),FALSE)</f>
        <v>0</v>
      </c>
      <c r="AB11" s="77">
        <f>VLOOKUP("FTE Pay Period",'2020 Payroll'!$B$11:$HF$104,MATCH(HLOOKUP(AB10,'2020 Payroll'!$A$7:$HF$61,1,TRUE),'2020 Payroll'!$9:$9,0),FALSE)</f>
        <v>0</v>
      </c>
      <c r="AC11" s="77">
        <f>VLOOKUP("FTE Pay Period",'2020 Payroll'!$B$11:$HF$104,MATCH(HLOOKUP(AC10,'2020 Payroll'!$A$7:$HF$61,1,TRUE),'2020 Payroll'!$9:$9,0),FALSE)</f>
        <v>0</v>
      </c>
      <c r="AD11" s="77">
        <f>VLOOKUP("FTE Pay Period",'2020 Payroll'!$B$11:$HF$104,MATCH(HLOOKUP(AD10,'2020 Payroll'!$A$7:$HF$61,1,TRUE),'2020 Payroll'!$9:$9,0),FALSE)</f>
        <v>0</v>
      </c>
      <c r="AE11" s="77">
        <f>VLOOKUP("FTE Pay Period",'2020 Payroll'!$B$11:$HF$104,MATCH(HLOOKUP(AE10,'2020 Payroll'!$A$7:$HF$61,1,TRUE),'2020 Payroll'!$9:$9,0),FALSE)</f>
        <v>0</v>
      </c>
      <c r="AF11" s="77">
        <f>VLOOKUP("FTE Pay Period",'2020 Payroll'!$B$11:$HF$104,MATCH(HLOOKUP(AF10,'2020 Payroll'!$A$7:$HF$61,1,TRUE),'2020 Payroll'!$9:$9,0),FALSE)</f>
        <v>0</v>
      </c>
      <c r="AG11" s="77">
        <f>VLOOKUP("FTE Pay Period",'2020 Payroll'!$B$11:$HF$104,MATCH(HLOOKUP(AG10,'2020 Payroll'!$A$7:$HF$61,1,TRUE),'2020 Payroll'!$9:$9,0),FALSE)</f>
        <v>0</v>
      </c>
      <c r="AH11" s="77">
        <f>VLOOKUP("FTE Pay Period",'2020 Payroll'!$B$11:$HF$104,MATCH(HLOOKUP(AH10,'2020 Payroll'!$A$7:$HF$61,1,TRUE),'2020 Payroll'!$9:$9,0),FALSE)</f>
        <v>0</v>
      </c>
      <c r="AI11" s="77">
        <f>VLOOKUP("FTE Pay Period",'2020 Payroll'!$B$11:$HF$104,MATCH(HLOOKUP(AI10,'2020 Payroll'!$A$7:$HF$61,1,TRUE),'2020 Payroll'!$9:$9,0),FALSE)</f>
        <v>0</v>
      </c>
      <c r="AJ11" s="77">
        <f>VLOOKUP("FTE Pay Period",'2020 Payroll'!$B$11:$HF$104,MATCH(HLOOKUP(AJ10,'2020 Payroll'!$A$7:$HF$61,1,TRUE),'2020 Payroll'!$9:$9,0),FALSE)</f>
        <v>0</v>
      </c>
      <c r="AK11" s="77">
        <f>VLOOKUP("FTE Pay Period",'2020 Payroll'!$B$11:$HF$104,MATCH(HLOOKUP(AK10,'2020 Payroll'!$A$7:$HF$61,1,TRUE),'2020 Payroll'!$9:$9,0),FALSE)</f>
        <v>0</v>
      </c>
      <c r="AL11" s="77">
        <f>VLOOKUP("FTE Pay Period",'2020 Payroll'!$B$11:$HF$104,MATCH(HLOOKUP(AL10,'2020 Payroll'!$A$7:$HF$61,1,TRUE),'2020 Payroll'!$9:$9,0),FALSE)</f>
        <v>0</v>
      </c>
      <c r="AM11" s="77">
        <f>VLOOKUP("FTE Pay Period",'2020 Payroll'!$B$11:$HF$104,MATCH(HLOOKUP(AM10,'2020 Payroll'!$A$7:$HF$61,1,TRUE),'2020 Payroll'!$9:$9,0),FALSE)</f>
        <v>0</v>
      </c>
      <c r="AN11" s="77">
        <f>VLOOKUP("FTE Pay Period",'2020 Payroll'!$B$11:$HF$104,MATCH(HLOOKUP(AN10,'2020 Payroll'!$A$7:$HF$61,1,TRUE),'2020 Payroll'!$9:$9,0),FALSE)</f>
        <v>0</v>
      </c>
      <c r="AO11" s="77">
        <f>VLOOKUP("FTE Pay Period",'2020 Payroll'!$B$11:$HF$104,MATCH(HLOOKUP(AO10,'2020 Payroll'!$A$7:$HF$61,1,TRUE),'2020 Payroll'!$9:$9,0),FALSE)</f>
        <v>0</v>
      </c>
      <c r="AP11" s="77">
        <f>VLOOKUP("FTE Pay Period",'2020 Payroll'!$B$11:$HF$104,MATCH(HLOOKUP(AP10,'2020 Payroll'!$A$7:$HF$61,1,TRUE),'2020 Payroll'!$9:$9,0),FALSE)</f>
        <v>0</v>
      </c>
      <c r="AQ11" s="77">
        <f>VLOOKUP("FTE Pay Period",'2020 Payroll'!$B$11:$HF$104,MATCH(HLOOKUP(AQ10,'2020 Payroll'!$A$7:$HF$61,1,TRUE),'2020 Payroll'!$9:$9,0),FALSE)</f>
        <v>0</v>
      </c>
      <c r="AR11" s="77">
        <f>VLOOKUP("FTE Pay Period",'2020 Payroll'!$B$11:$HF$104,MATCH(HLOOKUP(AR10,'2020 Payroll'!$A$7:$HF$61,1,TRUE),'2020 Payroll'!$9:$9,0),FALSE)</f>
        <v>0</v>
      </c>
      <c r="AS11" s="77">
        <f>VLOOKUP("FTE Pay Period",'2020 Payroll'!$B$11:$HF$104,MATCH(HLOOKUP(AS10,'2020 Payroll'!$A$7:$HF$61,1,TRUE),'2020 Payroll'!$9:$9,0),FALSE)</f>
        <v>0</v>
      </c>
      <c r="AT11" s="77">
        <f>VLOOKUP("FTE Pay Period",'2020 Payroll'!$B$11:$HF$104,MATCH(HLOOKUP(AT10,'2020 Payroll'!$A$7:$HF$61,1,TRUE),'2020 Payroll'!$9:$9,0),FALSE)</f>
        <v>0</v>
      </c>
      <c r="AU11" s="77">
        <f>VLOOKUP("FTE Pay Period",'2020 Payroll'!$B$11:$HF$104,MATCH(HLOOKUP(AU10,'2020 Payroll'!$A$7:$HF$61,1,TRUE),'2020 Payroll'!$9:$9,0),FALSE)</f>
        <v>0</v>
      </c>
      <c r="AV11" s="77">
        <f>VLOOKUP("FTE Pay Period",'2020 Payroll'!$B$11:$HF$104,MATCH(HLOOKUP(AV10,'2020 Payroll'!$A$7:$HF$61,1,TRUE),'2020 Payroll'!$9:$9,0),FALSE)</f>
        <v>0</v>
      </c>
      <c r="AW11" s="77">
        <f>VLOOKUP("FTE Pay Period",'2020 Payroll'!$B$11:$HF$104,MATCH(HLOOKUP(AW10,'2020 Payroll'!$A$7:$HF$61,1,TRUE),'2020 Payroll'!$9:$9,0),FALSE)</f>
        <v>0</v>
      </c>
      <c r="AX11" s="77">
        <f>VLOOKUP("FTE Pay Period",'2020 Payroll'!$B$11:$HF$104,MATCH(HLOOKUP(AX10,'2020 Payroll'!$A$7:$HF$61,1,TRUE),'2020 Payroll'!$9:$9,0),FALSE)</f>
        <v>0</v>
      </c>
      <c r="AY11" s="77">
        <f>VLOOKUP("FTE Pay Period",'2020 Payroll'!$B$11:$HF$104,MATCH(HLOOKUP(AY10,'2020 Payroll'!$A$7:$HF$61,1,TRUE),'2020 Payroll'!$9:$9,0),FALSE)</f>
        <v>0</v>
      </c>
      <c r="AZ11" s="77">
        <f>VLOOKUP("FTE Pay Period",'2020 Payroll'!$B$11:$HF$104,MATCH(HLOOKUP(AZ10,'2020 Payroll'!$A$7:$HF$61,1,TRUE),'2020 Payroll'!$9:$9,0),FALSE)</f>
        <v>0</v>
      </c>
      <c r="BA11" s="77">
        <f>VLOOKUP("FTE Pay Period",'2020 Payroll'!$B$11:$HF$104,MATCH(HLOOKUP(BA10,'2020 Payroll'!$A$7:$HF$61,1,TRUE),'2020 Payroll'!$9:$9,0),FALSE)</f>
        <v>0</v>
      </c>
      <c r="BB11" s="77">
        <f>VLOOKUP("FTE Pay Period",'2020 Payroll'!$B$11:$HF$104,MATCH(HLOOKUP(BB10,'2020 Payroll'!$A$7:$HF$61,1,TRUE),'2020 Payroll'!$9:$9,0),FALSE)</f>
        <v>0</v>
      </c>
      <c r="BC11" s="77">
        <f>VLOOKUP("FTE Pay Period",'2020 Payroll'!$B$11:$HF$104,MATCH(HLOOKUP(BC10,'2020 Payroll'!$A$7:$HF$61,1,TRUE),'2020 Payroll'!$9:$9,0),FALSE)</f>
        <v>0</v>
      </c>
      <c r="BD11" s="77"/>
      <c r="BE11" s="77"/>
      <c r="BF11" s="77"/>
      <c r="BG11" s="77"/>
      <c r="BH11" s="77"/>
      <c r="BI11" s="77"/>
      <c r="BJ11" s="77"/>
      <c r="BK11" s="77"/>
    </row>
    <row r="14" spans="1:63" x14ac:dyDescent="0.25">
      <c r="A14" s="65"/>
      <c r="B14" s="60"/>
      <c r="C14" s="60"/>
    </row>
    <row r="15" spans="1:63" x14ac:dyDescent="0.25">
      <c r="A15" s="65"/>
      <c r="B15" s="60"/>
      <c r="C15" s="60"/>
    </row>
    <row r="16" spans="1:63" ht="18.75" x14ac:dyDescent="0.3">
      <c r="A16" s="64" t="s">
        <v>56</v>
      </c>
      <c r="B16" s="49"/>
    </row>
    <row r="17" spans="1:9" x14ac:dyDescent="0.25">
      <c r="B17" s="60"/>
      <c r="C17" s="60"/>
    </row>
    <row r="18" spans="1:9" ht="15" customHeight="1" x14ac:dyDescent="0.25">
      <c r="A18" s="68" t="s">
        <v>58</v>
      </c>
      <c r="B18" s="60"/>
      <c r="C18" s="60"/>
      <c r="D18" s="50"/>
      <c r="E18" s="50"/>
    </row>
    <row r="19" spans="1:9" x14ac:dyDescent="0.25">
      <c r="A19" s="67"/>
      <c r="B19" s="61"/>
      <c r="C19" s="61"/>
      <c r="D19" s="61"/>
    </row>
    <row r="20" spans="1:9" x14ac:dyDescent="0.25">
      <c r="A20" s="67"/>
      <c r="B20" s="61"/>
      <c r="C20" s="173">
        <f>MIN(Input!A13,Formulas!A7)</f>
        <v>44196</v>
      </c>
      <c r="D20" s="61" t="s">
        <v>224</v>
      </c>
    </row>
    <row r="21" spans="1:9" x14ac:dyDescent="0.25">
      <c r="A21" s="67"/>
      <c r="B21" s="61"/>
      <c r="C21" s="89"/>
    </row>
    <row r="22" spans="1:9" x14ac:dyDescent="0.25">
      <c r="A22" s="67"/>
      <c r="B22" s="67"/>
      <c r="C22" s="67"/>
      <c r="D22" s="67"/>
      <c r="E22" s="41"/>
      <c r="F22" s="41"/>
    </row>
    <row r="23" spans="1:9" s="63" customFormat="1" ht="47.25" customHeight="1" x14ac:dyDescent="0.25">
      <c r="A23" s="222" t="s">
        <v>59</v>
      </c>
      <c r="B23" s="222"/>
      <c r="C23" s="222"/>
      <c r="D23" s="222"/>
      <c r="E23" s="66"/>
      <c r="F23" s="153" t="e">
        <f>ROUND((SUMIFS($C$11:$BD$11,$C$10:$BD$10,"&gt;="&amp;HLOOKUP(Formulas!A13,$B$10:$BE$10,1,TRUE),$C$10:$BD$10,"&lt;="&amp;HLOOKUP(Formulas!A14,$B$10:$BE$10,1,TRUE)))/(COUNTIFS(C11:BD11,"&gt;0",C10:BD10,"&gt;="&amp;HLOOKUP(Formulas!A13,$B$10:$BE$10,1,TRUE),C10:BD10,"&lt;="&amp;HLOOKUP(Formulas!A14,$B$10:$BE$10,1,TRUE))),1)</f>
        <v>#DIV/0!</v>
      </c>
      <c r="G23" s="62"/>
      <c r="H23" s="151"/>
      <c r="I23" s="151"/>
    </row>
    <row r="24" spans="1:9" x14ac:dyDescent="0.25">
      <c r="A24" s="67"/>
      <c r="B24" s="67"/>
      <c r="C24" s="67"/>
      <c r="D24" s="67"/>
      <c r="E24" s="41"/>
      <c r="F24" s="41"/>
    </row>
    <row r="25" spans="1:9" x14ac:dyDescent="0.25">
      <c r="A25" s="67"/>
      <c r="B25" s="67"/>
      <c r="C25" s="67"/>
      <c r="D25" s="67"/>
      <c r="E25" s="41"/>
      <c r="F25" s="41"/>
    </row>
    <row r="26" spans="1:9" s="62" customFormat="1" ht="43.5" customHeight="1" x14ac:dyDescent="0.25">
      <c r="A26" s="222" t="s">
        <v>57</v>
      </c>
      <c r="B26" s="222"/>
      <c r="C26" s="222"/>
      <c r="D26" s="222"/>
      <c r="E26" s="66"/>
      <c r="F26" s="153" t="e">
        <f>IF(HLOOKUP(Formulas!A13,$B$10:$BE$10,1,TRUE)&lt;Formulas!A13,IF(VLOOKUP(A11,$A$10:$BE$11,MATCH(HLOOKUP(Formulas!A13,$B$10:$BE$10,1,TRUE)+7,$10:$10,0),FALSE)=0,VLOOKUP(A11,$A$10:$BE$11,MATCH(HLOOKUP(Formulas!A13,$B$10:$BE$10,1,TRUE),$10:$10,0),FALSE),VLOOKUP(A11,$A$10:$BE$11,MATCH(HLOOKUP(Formulas!A13,$B$10:$BE$10,1,TRUE)+7,$10:$10,0),FALSE)),VLOOKUP(A11,$A$10:$BE$11,MATCH(HLOOKUP(Formulas!A13,$B$10:$BE$10,1,TRUE),$10:$10,0),FALSE))</f>
        <v>#DIV/0!</v>
      </c>
    </row>
    <row r="27" spans="1:9" x14ac:dyDescent="0.25">
      <c r="A27" s="67"/>
      <c r="B27" s="67"/>
      <c r="C27" s="67"/>
      <c r="D27" s="67"/>
      <c r="E27" s="41"/>
      <c r="F27" s="41"/>
    </row>
    <row r="28" spans="1:9" x14ac:dyDescent="0.25">
      <c r="A28" s="67"/>
      <c r="B28" s="67"/>
      <c r="C28" s="67"/>
      <c r="D28" s="67"/>
      <c r="E28" s="41"/>
      <c r="F28" s="41"/>
    </row>
    <row r="29" spans="1:9" s="62" customFormat="1" ht="46.5" customHeight="1" x14ac:dyDescent="0.25">
      <c r="A29" s="222" t="s">
        <v>60</v>
      </c>
      <c r="B29" s="222"/>
      <c r="C29" s="222"/>
      <c r="D29" s="222"/>
      <c r="E29" s="66"/>
      <c r="F29" s="150" t="e">
        <f>IF(F26&gt;F23,"Go to Step 4","Safe Harbor not applicable")</f>
        <v>#DIV/0!</v>
      </c>
      <c r="G29" s="69" t="s">
        <v>61</v>
      </c>
    </row>
    <row r="30" spans="1:9" x14ac:dyDescent="0.25">
      <c r="A30" s="67"/>
      <c r="B30" s="67"/>
      <c r="C30" s="67"/>
      <c r="D30" s="67"/>
      <c r="E30" s="41"/>
      <c r="F30" s="41"/>
    </row>
    <row r="31" spans="1:9" x14ac:dyDescent="0.25">
      <c r="A31" s="67"/>
      <c r="B31" s="67"/>
      <c r="C31" s="67"/>
      <c r="D31" s="67"/>
      <c r="E31" s="41"/>
      <c r="F31" s="41"/>
    </row>
    <row r="32" spans="1:9" s="62" customFormat="1" ht="33" customHeight="1" x14ac:dyDescent="0.25">
      <c r="A32" s="222" t="s">
        <v>166</v>
      </c>
      <c r="B32" s="222"/>
      <c r="C32" s="222"/>
      <c r="D32" s="222"/>
      <c r="E32" s="66"/>
      <c r="F32" s="153" t="e">
        <f>VLOOKUP(A11,A10:BC11,MATCH(HLOOKUP('FTE Safe Harbor'!C20,C10:BK10,1,TRUE),A10:BC10,0),FALSE)</f>
        <v>#DIV/0!</v>
      </c>
      <c r="G32" s="70" t="s">
        <v>62</v>
      </c>
    </row>
    <row r="33" spans="1:10" x14ac:dyDescent="0.25">
      <c r="A33" s="67"/>
      <c r="B33" s="67"/>
      <c r="C33" s="67"/>
      <c r="D33" s="67"/>
      <c r="E33" s="41"/>
      <c r="F33" s="41"/>
    </row>
    <row r="34" spans="1:10" x14ac:dyDescent="0.25">
      <c r="A34" s="67"/>
      <c r="B34" s="67"/>
      <c r="C34" s="67"/>
      <c r="D34" s="67"/>
      <c r="E34" s="41"/>
      <c r="F34" s="41"/>
    </row>
    <row r="35" spans="1:10" x14ac:dyDescent="0.25">
      <c r="A35" s="67"/>
      <c r="B35" s="67"/>
      <c r="C35" s="67"/>
      <c r="D35" s="67"/>
      <c r="E35" s="41"/>
      <c r="F35" s="41"/>
    </row>
    <row r="36" spans="1:10" x14ac:dyDescent="0.25">
      <c r="A36" s="67"/>
      <c r="B36" s="67"/>
      <c r="C36" s="67"/>
      <c r="D36" s="67"/>
      <c r="E36" s="41"/>
      <c r="F36" s="41"/>
      <c r="J36" s="91"/>
    </row>
    <row r="37" spans="1:10" s="62" customFormat="1" ht="36.75" customHeight="1" x14ac:dyDescent="0.25">
      <c r="A37" s="222" t="s">
        <v>63</v>
      </c>
      <c r="B37" s="222"/>
      <c r="C37" s="222"/>
      <c r="D37" s="222"/>
      <c r="E37" s="66"/>
      <c r="F37" s="152" t="e">
        <f>IF(F26&gt;F23,IF(F32&gt;=F26,1,"Safe Harbor not met"),"")</f>
        <v>#DIV/0!</v>
      </c>
    </row>
    <row r="38" spans="1:10" x14ac:dyDescent="0.25">
      <c r="A38" s="65"/>
      <c r="B38" s="65"/>
      <c r="C38" s="65"/>
      <c r="D38" s="41"/>
      <c r="E38" s="41"/>
      <c r="F38" s="41"/>
    </row>
    <row r="39" spans="1:10" x14ac:dyDescent="0.25">
      <c r="A39" s="65"/>
      <c r="B39" s="65"/>
      <c r="C39" s="65"/>
      <c r="D39" s="41"/>
      <c r="E39" s="41"/>
      <c r="F39" s="41"/>
    </row>
    <row r="40" spans="1:10" x14ac:dyDescent="0.25">
      <c r="A40" s="65"/>
      <c r="B40" s="65"/>
      <c r="C40" s="65"/>
      <c r="D40" s="41"/>
      <c r="E40" s="41"/>
      <c r="F40" s="41"/>
    </row>
    <row r="41" spans="1:10" x14ac:dyDescent="0.25">
      <c r="A41" s="65"/>
      <c r="B41" s="65"/>
      <c r="C41" s="65"/>
      <c r="D41" s="41"/>
      <c r="E41" s="41"/>
      <c r="F41" s="41"/>
    </row>
    <row r="42" spans="1:10" x14ac:dyDescent="0.25">
      <c r="A42" s="65"/>
      <c r="B42" s="60"/>
      <c r="C42" s="60"/>
    </row>
    <row r="43" spans="1:10" x14ac:dyDescent="0.25">
      <c r="A43" s="65"/>
      <c r="B43" s="60"/>
      <c r="C43" s="60"/>
    </row>
    <row r="44" spans="1:10" x14ac:dyDescent="0.25">
      <c r="A44" s="65"/>
      <c r="B44" s="60"/>
      <c r="C44" s="60"/>
    </row>
    <row r="45" spans="1:10" x14ac:dyDescent="0.25">
      <c r="A45" s="65"/>
      <c r="B45" s="60"/>
      <c r="C45" s="60"/>
    </row>
    <row r="46" spans="1:10" x14ac:dyDescent="0.25">
      <c r="A46" s="65"/>
      <c r="B46" s="60"/>
      <c r="C46" s="60"/>
    </row>
    <row r="47" spans="1:10" x14ac:dyDescent="0.25">
      <c r="A47" s="65"/>
      <c r="B47" s="60"/>
      <c r="C47" s="60"/>
    </row>
    <row r="48" spans="1:10" x14ac:dyDescent="0.25">
      <c r="A48" s="65"/>
      <c r="B48" s="60"/>
      <c r="C48" s="60"/>
    </row>
    <row r="49" spans="1:3" x14ac:dyDescent="0.25">
      <c r="A49" s="65"/>
      <c r="B49" s="60"/>
      <c r="C49" s="60"/>
    </row>
  </sheetData>
  <sheetProtection sheet="1" objects="1" scenarios="1"/>
  <mergeCells count="5">
    <mergeCell ref="A23:D23"/>
    <mergeCell ref="A26:D26"/>
    <mergeCell ref="A29:D29"/>
    <mergeCell ref="A37:D37"/>
    <mergeCell ref="A32:D32"/>
  </mergeCells>
  <phoneticPr fontId="32" type="noConversion"/>
  <pageMargins left="0.45" right="0.2" top="0.75" bottom="0.5" header="0.3" footer="0.3"/>
  <pageSetup scale="75"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R34"/>
  <sheetViews>
    <sheetView zoomScaleNormal="100" workbookViewId="0"/>
  </sheetViews>
  <sheetFormatPr defaultColWidth="9.140625" defaultRowHeight="15" x14ac:dyDescent="0.25"/>
  <cols>
    <col min="1" max="1" width="24.28515625" style="5" customWidth="1"/>
    <col min="2" max="2" width="14.42578125" style="6" customWidth="1"/>
    <col min="3" max="3" width="8.85546875" style="5" customWidth="1"/>
    <col min="4" max="4" width="3.28515625" style="5" customWidth="1"/>
    <col min="5" max="5" width="8.85546875" style="8" customWidth="1"/>
    <col min="6" max="6" width="13.5703125" style="8" customWidth="1"/>
    <col min="7" max="7" width="3.42578125" style="8" customWidth="1"/>
    <col min="8" max="8" width="10.85546875" style="9" customWidth="1"/>
    <col min="9" max="10" width="10" style="8" customWidth="1"/>
    <col min="11" max="11" width="10.85546875" style="8" customWidth="1"/>
    <col min="12" max="16" width="10.85546875" style="8" bestFit="1" customWidth="1"/>
    <col min="17" max="16384" width="9.140625" style="8"/>
  </cols>
  <sheetData>
    <row r="1" spans="1:18" x14ac:dyDescent="0.25">
      <c r="A1" s="166" t="s">
        <v>198</v>
      </c>
      <c r="B1" s="123" t="s">
        <v>194</v>
      </c>
    </row>
    <row r="2" spans="1:18" x14ac:dyDescent="0.25">
      <c r="B2" s="123"/>
    </row>
    <row r="3" spans="1:18" s="9" customFormat="1" x14ac:dyDescent="0.25">
      <c r="A3" s="71"/>
      <c r="B3" s="123" t="s">
        <v>230</v>
      </c>
      <c r="D3" s="11"/>
      <c r="E3" s="10"/>
      <c r="F3" s="10"/>
      <c r="G3" s="10"/>
      <c r="H3" s="133"/>
      <c r="I3" s="10"/>
      <c r="J3" s="10"/>
      <c r="K3" s="10"/>
      <c r="L3" s="10"/>
      <c r="M3" s="10"/>
      <c r="N3" s="10"/>
      <c r="O3" s="10"/>
      <c r="P3" s="10"/>
    </row>
    <row r="4" spans="1:18" s="9" customFormat="1" x14ac:dyDescent="0.25">
      <c r="A4" s="71"/>
      <c r="B4" s="123" t="s">
        <v>90</v>
      </c>
      <c r="D4" s="11"/>
      <c r="E4" s="10"/>
      <c r="F4" s="10"/>
      <c r="G4" s="10"/>
      <c r="H4" s="133"/>
      <c r="I4" s="10"/>
      <c r="J4" s="10"/>
      <c r="K4" s="10"/>
      <c r="L4" s="10"/>
      <c r="M4" s="10"/>
      <c r="N4" s="10"/>
      <c r="O4" s="10"/>
      <c r="P4" s="10"/>
    </row>
    <row r="5" spans="1:18" s="9" customFormat="1" x14ac:dyDescent="0.25">
      <c r="A5" s="71"/>
      <c r="B5" s="123" t="s">
        <v>254</v>
      </c>
      <c r="D5" s="11"/>
      <c r="E5" s="10"/>
      <c r="F5" s="10"/>
      <c r="G5" s="10"/>
      <c r="H5" s="133"/>
      <c r="I5" s="10"/>
      <c r="J5" s="10"/>
      <c r="K5" s="10"/>
      <c r="L5" s="10"/>
      <c r="M5" s="10"/>
      <c r="N5" s="10"/>
      <c r="O5" s="10"/>
      <c r="P5" s="10"/>
    </row>
    <row r="6" spans="1:18" s="9" customFormat="1" x14ac:dyDescent="0.25">
      <c r="A6" s="72"/>
      <c r="B6" s="39" t="s">
        <v>189</v>
      </c>
      <c r="D6" s="6"/>
      <c r="E6" s="10"/>
      <c r="F6" s="10"/>
      <c r="G6" s="10"/>
      <c r="H6" s="10"/>
      <c r="I6" s="10"/>
      <c r="J6" s="10"/>
      <c r="K6" s="10"/>
      <c r="L6" s="10"/>
      <c r="M6" s="10"/>
      <c r="N6" s="10"/>
      <c r="O6" s="10"/>
      <c r="P6" s="10"/>
    </row>
    <row r="7" spans="1:18" s="9" customFormat="1" x14ac:dyDescent="0.25">
      <c r="A7" s="72"/>
      <c r="B7" s="39" t="s">
        <v>190</v>
      </c>
      <c r="D7" s="6"/>
      <c r="E7" s="10"/>
      <c r="F7" s="10"/>
      <c r="G7" s="10"/>
      <c r="H7" s="10"/>
      <c r="I7" s="10"/>
      <c r="J7" s="10"/>
      <c r="K7" s="10"/>
      <c r="L7" s="10"/>
      <c r="M7" s="10"/>
      <c r="N7" s="10"/>
      <c r="O7" s="10"/>
      <c r="P7" s="10"/>
    </row>
    <row r="8" spans="1:18" s="9" customFormat="1" x14ac:dyDescent="0.25">
      <c r="A8"/>
      <c r="C8"/>
      <c r="D8"/>
      <c r="E8"/>
      <c r="F8"/>
      <c r="G8"/>
      <c r="H8"/>
      <c r="I8"/>
      <c r="J8"/>
      <c r="K8"/>
      <c r="L8"/>
      <c r="M8"/>
      <c r="N8"/>
      <c r="O8"/>
      <c r="P8" s="10"/>
    </row>
    <row r="9" spans="1:18" s="9" customFormat="1" x14ac:dyDescent="0.25">
      <c r="A9" s="129">
        <v>0</v>
      </c>
      <c r="B9" s="123" t="s">
        <v>6</v>
      </c>
      <c r="D9" s="6"/>
      <c r="E9" s="10"/>
      <c r="F9" s="10"/>
      <c r="G9" s="10"/>
      <c r="H9" s="10"/>
      <c r="I9" s="10"/>
      <c r="J9" s="10"/>
      <c r="K9" s="10"/>
      <c r="L9" s="10"/>
      <c r="M9" s="10"/>
      <c r="N9" s="10"/>
      <c r="O9" s="10"/>
      <c r="P9" s="10"/>
    </row>
    <row r="10" spans="1:18" s="9" customFormat="1" ht="18.75" x14ac:dyDescent="0.3">
      <c r="A10" s="121"/>
      <c r="B10" s="122" t="s">
        <v>273</v>
      </c>
      <c r="D10" s="26"/>
      <c r="E10" s="10"/>
      <c r="F10" s="10"/>
      <c r="G10" s="10"/>
      <c r="H10" s="133">
        <f>IF(A6="",A4+A10*7,A6+A10*7)</f>
        <v>0</v>
      </c>
      <c r="I10" s="10" t="s">
        <v>263</v>
      </c>
      <c r="J10" s="10"/>
      <c r="K10" s="10"/>
      <c r="L10" s="10"/>
      <c r="M10" s="10"/>
      <c r="N10" s="10"/>
      <c r="O10" s="10"/>
      <c r="P10" s="10"/>
    </row>
    <row r="11" spans="1:18" s="9" customFormat="1" ht="18.75" x14ac:dyDescent="0.3">
      <c r="A11" s="167" t="s">
        <v>193</v>
      </c>
      <c r="B11" s="122" t="s">
        <v>253</v>
      </c>
      <c r="D11" s="26"/>
      <c r="E11" s="10"/>
      <c r="F11" s="10"/>
      <c r="G11" s="10"/>
      <c r="H11" s="10"/>
      <c r="I11" s="10"/>
      <c r="J11" s="133"/>
      <c r="K11" s="10"/>
      <c r="L11" s="10"/>
      <c r="M11" s="10"/>
      <c r="N11" s="10"/>
      <c r="O11" s="10"/>
      <c r="P11" s="10"/>
    </row>
    <row r="12" spans="1:18" s="9" customFormat="1" x14ac:dyDescent="0.25">
      <c r="A12"/>
      <c r="B12"/>
      <c r="C12"/>
      <c r="D12"/>
      <c r="E12"/>
      <c r="F12"/>
      <c r="G12"/>
      <c r="H12" s="10"/>
      <c r="I12"/>
      <c r="J12"/>
      <c r="K12"/>
      <c r="L12"/>
      <c r="M12"/>
      <c r="N12"/>
      <c r="O12"/>
      <c r="P12"/>
      <c r="Q12"/>
      <c r="R12"/>
    </row>
    <row r="13" spans="1:18" s="9" customFormat="1" ht="18.75" x14ac:dyDescent="0.3">
      <c r="A13" s="132"/>
      <c r="B13" s="122" t="s">
        <v>248</v>
      </c>
      <c r="D13" s="26"/>
      <c r="E13" s="10"/>
      <c r="F13" s="10"/>
      <c r="G13" s="10"/>
      <c r="H13" s="10"/>
      <c r="I13" s="10"/>
      <c r="J13" s="10"/>
      <c r="K13" s="10"/>
      <c r="L13" s="10"/>
      <c r="M13" s="10"/>
      <c r="N13" s="10"/>
      <c r="O13" s="10"/>
      <c r="P13" s="10"/>
    </row>
    <row r="14" spans="1:18" s="9" customFormat="1" x14ac:dyDescent="0.25">
      <c r="A14"/>
      <c r="B14" s="122" t="s">
        <v>244</v>
      </c>
      <c r="C14"/>
      <c r="D14"/>
      <c r="E14"/>
      <c r="F14"/>
      <c r="G14"/>
      <c r="H14"/>
      <c r="I14"/>
      <c r="J14"/>
      <c r="K14"/>
      <c r="L14"/>
      <c r="M14"/>
      <c r="N14"/>
      <c r="O14"/>
      <c r="P14" s="10"/>
    </row>
    <row r="15" spans="1:18" s="9" customFormat="1" x14ac:dyDescent="0.25">
      <c r="A15"/>
      <c r="B15"/>
      <c r="C15"/>
      <c r="D15"/>
      <c r="E15"/>
      <c r="F15"/>
      <c r="G15"/>
      <c r="H15"/>
      <c r="I15"/>
      <c r="J15"/>
      <c r="K15"/>
      <c r="L15"/>
      <c r="M15"/>
      <c r="N15"/>
      <c r="O15"/>
      <c r="P15"/>
      <c r="Q15"/>
      <c r="R15"/>
    </row>
    <row r="19" spans="1:1" x14ac:dyDescent="0.25">
      <c r="A19" s="5" t="s">
        <v>173</v>
      </c>
    </row>
    <row r="20" spans="1:1" x14ac:dyDescent="0.25">
      <c r="A20" s="157" t="s">
        <v>175</v>
      </c>
    </row>
    <row r="21" spans="1:1" x14ac:dyDescent="0.25">
      <c r="A21" s="157" t="s">
        <v>174</v>
      </c>
    </row>
    <row r="22" spans="1:1" x14ac:dyDescent="0.25">
      <c r="A22" s="157" t="s">
        <v>176</v>
      </c>
    </row>
    <row r="23" spans="1:1" x14ac:dyDescent="0.25">
      <c r="A23" s="158" t="s">
        <v>177</v>
      </c>
    </row>
    <row r="25" spans="1:1" x14ac:dyDescent="0.25">
      <c r="A25" s="5" t="s">
        <v>178</v>
      </c>
    </row>
    <row r="26" spans="1:1" x14ac:dyDescent="0.25">
      <c r="A26" s="157" t="s">
        <v>179</v>
      </c>
    </row>
    <row r="27" spans="1:1" x14ac:dyDescent="0.25">
      <c r="A27" s="157" t="s">
        <v>180</v>
      </c>
    </row>
    <row r="28" spans="1:1" x14ac:dyDescent="0.25">
      <c r="A28" s="159" t="s">
        <v>181</v>
      </c>
    </row>
    <row r="29" spans="1:1" x14ac:dyDescent="0.25">
      <c r="A29" s="159" t="s">
        <v>182</v>
      </c>
    </row>
    <row r="30" spans="1:1" x14ac:dyDescent="0.25">
      <c r="A30" s="160" t="s">
        <v>183</v>
      </c>
    </row>
    <row r="31" spans="1:1" x14ac:dyDescent="0.25">
      <c r="A31" s="161" t="s">
        <v>185</v>
      </c>
    </row>
    <row r="32" spans="1:1" x14ac:dyDescent="0.25">
      <c r="A32" s="161" t="s">
        <v>184</v>
      </c>
    </row>
    <row r="33" spans="1:1" x14ac:dyDescent="0.25">
      <c r="A33" s="160" t="s">
        <v>186</v>
      </c>
    </row>
    <row r="34" spans="1:1" x14ac:dyDescent="0.25">
      <c r="A34" s="161" t="s">
        <v>187</v>
      </c>
    </row>
  </sheetData>
  <sheetProtection formatCells="0" formatColumns="0" formatRows="0" insertColumns="0" insertRows="0" insertHyperlinks="0" deleteColumns="0" deleteRows="0" sort="0" autoFilter="0" pivotTables="0"/>
  <pageMargins left="0.5" right="0.15" top="0.5" bottom="0.25" header="0.5" footer="0.5"/>
  <pageSetup firstPageNumber="2"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E24"/>
  <sheetViews>
    <sheetView topLeftCell="A2" zoomScaleNormal="100" workbookViewId="0">
      <selection activeCell="F12" sqref="F12"/>
    </sheetView>
  </sheetViews>
  <sheetFormatPr defaultColWidth="9.140625" defaultRowHeight="15" x14ac:dyDescent="0.25"/>
  <cols>
    <col min="1" max="1" width="42.7109375" style="8" customWidth="1"/>
    <col min="2" max="2" width="2.28515625" style="8" customWidth="1"/>
    <col min="3" max="3" width="11.7109375" style="8" customWidth="1"/>
    <col min="4" max="4" width="11.7109375" style="5" customWidth="1"/>
    <col min="5" max="5" width="14.140625" style="6" bestFit="1" customWidth="1"/>
    <col min="6" max="7" width="10.7109375" style="8" customWidth="1"/>
    <col min="8" max="8" width="10.7109375" style="9" customWidth="1"/>
    <col min="9" max="29" width="10.7109375" style="8" customWidth="1"/>
    <col min="30" max="16384" width="9.140625" style="8"/>
  </cols>
  <sheetData>
    <row r="1" spans="1:31" customFormat="1" hidden="1" x14ac:dyDescent="0.25">
      <c r="A1" s="8"/>
      <c r="B1" s="8"/>
      <c r="C1" s="8"/>
      <c r="D1" s="8"/>
      <c r="E1" s="8"/>
      <c r="F1">
        <v>0</v>
      </c>
      <c r="G1">
        <f>F1+7</f>
        <v>7</v>
      </c>
      <c r="H1">
        <f t="shared" ref="H1:J1" si="0">G1+7</f>
        <v>14</v>
      </c>
      <c r="I1">
        <f t="shared" si="0"/>
        <v>21</v>
      </c>
      <c r="J1">
        <f t="shared" si="0"/>
        <v>28</v>
      </c>
      <c r="K1">
        <f t="shared" ref="K1:AC1" si="1">J1+7</f>
        <v>35</v>
      </c>
      <c r="L1">
        <f t="shared" si="1"/>
        <v>42</v>
      </c>
      <c r="M1">
        <f t="shared" si="1"/>
        <v>49</v>
      </c>
      <c r="N1">
        <f t="shared" si="1"/>
        <v>56</v>
      </c>
      <c r="O1">
        <f t="shared" si="1"/>
        <v>63</v>
      </c>
      <c r="P1">
        <f t="shared" si="1"/>
        <v>70</v>
      </c>
      <c r="Q1">
        <f t="shared" si="1"/>
        <v>77</v>
      </c>
      <c r="R1">
        <f t="shared" si="1"/>
        <v>84</v>
      </c>
      <c r="S1">
        <f t="shared" si="1"/>
        <v>91</v>
      </c>
      <c r="T1">
        <f t="shared" si="1"/>
        <v>98</v>
      </c>
      <c r="U1">
        <f t="shared" si="1"/>
        <v>105</v>
      </c>
      <c r="V1">
        <f t="shared" si="1"/>
        <v>112</v>
      </c>
      <c r="W1">
        <f t="shared" si="1"/>
        <v>119</v>
      </c>
      <c r="X1">
        <f t="shared" si="1"/>
        <v>126</v>
      </c>
      <c r="Y1">
        <f t="shared" si="1"/>
        <v>133</v>
      </c>
      <c r="Z1">
        <f t="shared" si="1"/>
        <v>140</v>
      </c>
      <c r="AA1">
        <f t="shared" si="1"/>
        <v>147</v>
      </c>
      <c r="AB1">
        <f t="shared" si="1"/>
        <v>154</v>
      </c>
      <c r="AC1">
        <f t="shared" si="1"/>
        <v>161</v>
      </c>
    </row>
    <row r="2" spans="1:31" s="145" customFormat="1" x14ac:dyDescent="0.25">
      <c r="E2" s="17" t="s">
        <v>157</v>
      </c>
      <c r="F2" s="146">
        <v>1</v>
      </c>
      <c r="G2" s="146">
        <v>2</v>
      </c>
      <c r="H2" s="146">
        <v>3</v>
      </c>
      <c r="I2" s="146">
        <v>4</v>
      </c>
      <c r="J2" s="146">
        <v>5</v>
      </c>
      <c r="K2" s="146">
        <v>6</v>
      </c>
      <c r="L2" s="146">
        <v>7</v>
      </c>
      <c r="M2" s="146">
        <v>8</v>
      </c>
      <c r="N2" s="146">
        <v>9</v>
      </c>
      <c r="O2" s="146">
        <v>10</v>
      </c>
      <c r="P2" s="146">
        <v>11</v>
      </c>
      <c r="Q2" s="146">
        <v>12</v>
      </c>
      <c r="R2" s="146">
        <v>13</v>
      </c>
      <c r="S2" s="146">
        <v>14</v>
      </c>
      <c r="T2" s="146">
        <v>15</v>
      </c>
      <c r="U2" s="146">
        <v>16</v>
      </c>
      <c r="V2" s="146">
        <v>17</v>
      </c>
      <c r="W2" s="146">
        <v>18</v>
      </c>
      <c r="X2" s="146">
        <v>19</v>
      </c>
      <c r="Y2" s="146">
        <v>20</v>
      </c>
      <c r="Z2" s="146">
        <v>21</v>
      </c>
      <c r="AA2" s="146">
        <v>22</v>
      </c>
      <c r="AB2" s="146">
        <v>23</v>
      </c>
      <c r="AC2" s="146">
        <v>24</v>
      </c>
    </row>
    <row r="3" spans="1:31" customFormat="1" x14ac:dyDescent="0.25">
      <c r="C3" s="1" t="str">
        <f>Input!A10&amp;" weeks"</f>
        <v xml:space="preserve"> weeks</v>
      </c>
      <c r="D3" s="1" t="s">
        <v>68</v>
      </c>
      <c r="F3" s="97">
        <f>Input!$A$4+F1</f>
        <v>0</v>
      </c>
      <c r="G3" s="97">
        <f>Input!$A$4+G1</f>
        <v>7</v>
      </c>
      <c r="H3" s="97">
        <f>Input!$A$4+H1</f>
        <v>14</v>
      </c>
      <c r="I3" s="97">
        <f>Input!$A$4+I1</f>
        <v>21</v>
      </c>
      <c r="J3" s="97">
        <f>Input!$A$4+J1</f>
        <v>28</v>
      </c>
      <c r="K3" s="97">
        <f>Input!$A$4+K1</f>
        <v>35</v>
      </c>
      <c r="L3" s="97">
        <f>Input!$A$4+L1</f>
        <v>42</v>
      </c>
      <c r="M3" s="97">
        <f>Input!$A$4+M1</f>
        <v>49</v>
      </c>
      <c r="N3" s="97">
        <f>Input!$A$4+N1</f>
        <v>56</v>
      </c>
      <c r="O3" s="97">
        <f>Input!$A$4+O1</f>
        <v>63</v>
      </c>
      <c r="P3" s="97">
        <f>Input!$A$4+P1</f>
        <v>70</v>
      </c>
      <c r="Q3" s="97">
        <f>Input!$A$4+Q1</f>
        <v>77</v>
      </c>
      <c r="R3" s="97">
        <f>Input!$A$4+R1</f>
        <v>84</v>
      </c>
      <c r="S3" s="97">
        <f>Input!$A$4+S1</f>
        <v>91</v>
      </c>
      <c r="T3" s="97">
        <f>Input!$A$4+T1</f>
        <v>98</v>
      </c>
      <c r="U3" s="97">
        <f>Input!$A$4+U1</f>
        <v>105</v>
      </c>
      <c r="V3" s="97">
        <f>Input!$A$4+V1</f>
        <v>112</v>
      </c>
      <c r="W3" s="97">
        <f>Input!$A$4+W1</f>
        <v>119</v>
      </c>
      <c r="X3" s="97">
        <f>Input!$A$4+X1</f>
        <v>126</v>
      </c>
      <c r="Y3" s="97">
        <f>Input!$A$4+Y1</f>
        <v>133</v>
      </c>
      <c r="Z3" s="97">
        <f>Input!$A$4+Z1</f>
        <v>140</v>
      </c>
      <c r="AA3" s="97">
        <f>Input!$A$4+AA1</f>
        <v>147</v>
      </c>
      <c r="AB3" s="97">
        <f>Input!$A$4+AB1</f>
        <v>154</v>
      </c>
      <c r="AC3" s="97">
        <f>Input!$A$4+AC1</f>
        <v>161</v>
      </c>
    </row>
    <row r="4" spans="1:31" customFormat="1" x14ac:dyDescent="0.25">
      <c r="C4" s="1"/>
      <c r="D4" s="1"/>
      <c r="F4" s="100"/>
      <c r="G4" s="100"/>
      <c r="H4" s="100"/>
      <c r="I4" s="100"/>
      <c r="J4" s="100"/>
      <c r="K4" s="100"/>
      <c r="L4" s="100"/>
      <c r="M4" s="100"/>
      <c r="N4" s="100"/>
      <c r="O4" s="100"/>
      <c r="P4" s="100"/>
      <c r="Q4" s="100"/>
      <c r="R4" s="100"/>
      <c r="S4" s="100"/>
      <c r="T4" s="100"/>
      <c r="U4" s="100"/>
      <c r="V4" s="100"/>
      <c r="W4" s="100"/>
      <c r="X4" s="100"/>
      <c r="Y4" s="100"/>
      <c r="Z4" s="100"/>
      <c r="AA4" s="100"/>
      <c r="AB4" s="100"/>
      <c r="AC4" s="100"/>
    </row>
    <row r="5" spans="1:31" ht="75" x14ac:dyDescent="0.25">
      <c r="A5" s="20" t="s">
        <v>48</v>
      </c>
      <c r="B5" s="18"/>
      <c r="C5" s="98">
        <f>SUMPRODUCT(($F$2:$AC$2&lt;=Input!$A$10)*F5:AC5)</f>
        <v>0</v>
      </c>
      <c r="D5" s="98">
        <f>F5+G5+H5+I5+J5+K5+L5+M5+N5+O5+P5+Q5+R5+S5+T5+U5+V5+W5+X5+Y5+Z5+AA5+AB5+AC5</f>
        <v>0</v>
      </c>
      <c r="E5" s="98"/>
      <c r="F5" s="14"/>
      <c r="G5" s="14"/>
      <c r="H5" s="14"/>
      <c r="I5" s="14"/>
      <c r="J5" s="14"/>
      <c r="K5" s="14"/>
      <c r="L5" s="14"/>
      <c r="M5" s="14"/>
      <c r="N5" s="14"/>
      <c r="O5" s="14"/>
      <c r="P5" s="14"/>
      <c r="Q5" s="14"/>
      <c r="R5" s="14"/>
      <c r="S5" s="14"/>
      <c r="T5" s="14"/>
      <c r="U5" s="14"/>
      <c r="V5" s="14"/>
      <c r="W5" s="14"/>
      <c r="X5" s="14"/>
      <c r="Y5" s="14"/>
      <c r="Z5" s="14"/>
      <c r="AA5" s="14"/>
      <c r="AB5" s="14"/>
      <c r="AC5" s="14"/>
      <c r="AD5" s="14"/>
      <c r="AE5" s="14"/>
    </row>
    <row r="6" spans="1:31" ht="30" x14ac:dyDescent="0.25">
      <c r="A6" s="20" t="s">
        <v>7</v>
      </c>
      <c r="B6" s="18"/>
      <c r="C6" s="98">
        <f>SUMPRODUCT(($F$2:$AC$2&lt;=Input!$A$10)*F6:AC6)</f>
        <v>0</v>
      </c>
      <c r="D6" s="98">
        <f t="shared" ref="D6:D7" si="2">F6+G6+H6+I6+J6+K6+L6+M6+N6+O6+P6+Q6+R6+S6+T6+U6+V6+W6+X6+Y6+Z6+AA6+AB6+AC6</f>
        <v>0</v>
      </c>
      <c r="E6" s="98"/>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90" x14ac:dyDescent="0.25">
      <c r="A7" s="20" t="s">
        <v>10</v>
      </c>
      <c r="C7" s="98">
        <f>SUMPRODUCT(($F$2:$AC$2&lt;=Input!$A$10)*F7:AC7)</f>
        <v>0</v>
      </c>
      <c r="D7" s="98">
        <f t="shared" si="2"/>
        <v>0</v>
      </c>
      <c r="E7" s="109" t="s">
        <v>78</v>
      </c>
      <c r="F7" s="80">
        <f t="shared" ref="F7:AC7" si="3">F18</f>
        <v>0</v>
      </c>
      <c r="G7" s="80">
        <f t="shared" si="3"/>
        <v>0</v>
      </c>
      <c r="H7" s="80">
        <f t="shared" si="3"/>
        <v>0</v>
      </c>
      <c r="I7" s="80">
        <f t="shared" si="3"/>
        <v>0</v>
      </c>
      <c r="J7" s="80">
        <f t="shared" si="3"/>
        <v>0</v>
      </c>
      <c r="K7" s="80">
        <f t="shared" si="3"/>
        <v>0</v>
      </c>
      <c r="L7" s="80">
        <f t="shared" si="3"/>
        <v>0</v>
      </c>
      <c r="M7" s="80">
        <f t="shared" si="3"/>
        <v>0</v>
      </c>
      <c r="N7" s="80">
        <f t="shared" si="3"/>
        <v>0</v>
      </c>
      <c r="O7" s="80">
        <f t="shared" si="3"/>
        <v>0</v>
      </c>
      <c r="P7" s="80">
        <f t="shared" si="3"/>
        <v>0</v>
      </c>
      <c r="Q7" s="80">
        <f t="shared" si="3"/>
        <v>0</v>
      </c>
      <c r="R7" s="80">
        <f t="shared" si="3"/>
        <v>0</v>
      </c>
      <c r="S7" s="80">
        <f t="shared" si="3"/>
        <v>0</v>
      </c>
      <c r="T7" s="80">
        <f t="shared" si="3"/>
        <v>0</v>
      </c>
      <c r="U7" s="80">
        <f t="shared" si="3"/>
        <v>0</v>
      </c>
      <c r="V7" s="80">
        <f t="shared" si="3"/>
        <v>0</v>
      </c>
      <c r="W7" s="80">
        <f t="shared" si="3"/>
        <v>0</v>
      </c>
      <c r="X7" s="80">
        <f t="shared" si="3"/>
        <v>0</v>
      </c>
      <c r="Y7" s="80">
        <f t="shared" si="3"/>
        <v>0</v>
      </c>
      <c r="Z7" s="80">
        <f t="shared" si="3"/>
        <v>0</v>
      </c>
      <c r="AA7" s="80">
        <f t="shared" si="3"/>
        <v>0</v>
      </c>
      <c r="AB7" s="80">
        <f t="shared" si="3"/>
        <v>0</v>
      </c>
      <c r="AC7" s="80">
        <f t="shared" si="3"/>
        <v>0</v>
      </c>
      <c r="AD7" s="14"/>
      <c r="AE7" s="14"/>
    </row>
    <row r="8" spans="1:31" x14ac:dyDescent="0.25">
      <c r="A8" s="20"/>
      <c r="B8" s="19"/>
      <c r="C8" s="98"/>
      <c r="D8" s="99"/>
      <c r="E8" s="15"/>
      <c r="F8" s="14"/>
      <c r="G8" s="14"/>
      <c r="H8" s="14"/>
      <c r="I8" s="14"/>
      <c r="J8" s="14"/>
      <c r="K8" s="14"/>
      <c r="L8" s="14"/>
      <c r="M8" s="14"/>
      <c r="N8" s="14"/>
      <c r="O8" s="14"/>
      <c r="P8" s="14"/>
      <c r="Q8" s="14"/>
      <c r="R8" s="14"/>
      <c r="S8" s="14"/>
      <c r="T8" s="14"/>
      <c r="U8" s="14"/>
      <c r="V8" s="14"/>
      <c r="W8" s="14"/>
      <c r="X8" s="14"/>
      <c r="Y8" s="14"/>
      <c r="Z8" s="14"/>
      <c r="AA8" s="14"/>
      <c r="AB8" s="14"/>
      <c r="AC8" s="14"/>
      <c r="AD8" s="14"/>
      <c r="AE8" s="14"/>
    </row>
    <row r="9" spans="1:31" ht="15.75" thickBot="1" x14ac:dyDescent="0.3">
      <c r="A9" s="17" t="s">
        <v>72</v>
      </c>
      <c r="B9" s="19"/>
      <c r="C9" s="112">
        <f>SUM(C4:C8)</f>
        <v>0</v>
      </c>
      <c r="D9" s="112">
        <f>SUM(D4:D8)</f>
        <v>0</v>
      </c>
      <c r="E9" s="16"/>
      <c r="F9" s="112">
        <f t="shared" ref="F9" si="4">SUM(F4:F8)</f>
        <v>0</v>
      </c>
      <c r="G9" s="112">
        <f t="shared" ref="G9:AC9" si="5">SUM(G4:G8)</f>
        <v>0</v>
      </c>
      <c r="H9" s="112">
        <f t="shared" si="5"/>
        <v>0</v>
      </c>
      <c r="I9" s="112">
        <f t="shared" si="5"/>
        <v>0</v>
      </c>
      <c r="J9" s="112">
        <f t="shared" si="5"/>
        <v>0</v>
      </c>
      <c r="K9" s="112">
        <f t="shared" si="5"/>
        <v>0</v>
      </c>
      <c r="L9" s="112">
        <f t="shared" si="5"/>
        <v>0</v>
      </c>
      <c r="M9" s="112">
        <f t="shared" si="5"/>
        <v>0</v>
      </c>
      <c r="N9" s="112">
        <f t="shared" si="5"/>
        <v>0</v>
      </c>
      <c r="O9" s="112">
        <f t="shared" si="5"/>
        <v>0</v>
      </c>
      <c r="P9" s="112">
        <f t="shared" si="5"/>
        <v>0</v>
      </c>
      <c r="Q9" s="112">
        <f t="shared" si="5"/>
        <v>0</v>
      </c>
      <c r="R9" s="112">
        <f t="shared" si="5"/>
        <v>0</v>
      </c>
      <c r="S9" s="112">
        <f t="shared" si="5"/>
        <v>0</v>
      </c>
      <c r="T9" s="112">
        <f t="shared" si="5"/>
        <v>0</v>
      </c>
      <c r="U9" s="112">
        <f t="shared" si="5"/>
        <v>0</v>
      </c>
      <c r="V9" s="112">
        <f t="shared" si="5"/>
        <v>0</v>
      </c>
      <c r="W9" s="112">
        <f t="shared" si="5"/>
        <v>0</v>
      </c>
      <c r="X9" s="112">
        <f t="shared" si="5"/>
        <v>0</v>
      </c>
      <c r="Y9" s="112">
        <f t="shared" si="5"/>
        <v>0</v>
      </c>
      <c r="Z9" s="112">
        <f t="shared" si="5"/>
        <v>0</v>
      </c>
      <c r="AA9" s="112">
        <f t="shared" si="5"/>
        <v>0</v>
      </c>
      <c r="AB9" s="112">
        <f t="shared" si="5"/>
        <v>0</v>
      </c>
      <c r="AC9" s="112">
        <f t="shared" si="5"/>
        <v>0</v>
      </c>
      <c r="AD9" s="14"/>
      <c r="AE9" s="14"/>
    </row>
    <row r="10" spans="1:31" ht="15.75" thickTop="1" x14ac:dyDescent="0.25">
      <c r="A10" s="20"/>
      <c r="B10" s="19"/>
      <c r="C10" s="15"/>
      <c r="D10" s="99"/>
      <c r="E10" s="113"/>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31" x14ac:dyDescent="0.25">
      <c r="C11" s="14"/>
      <c r="D11" s="111"/>
      <c r="E11" s="16"/>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31" x14ac:dyDescent="0.25">
      <c r="E12" s="8" t="s">
        <v>79</v>
      </c>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row>
    <row r="13" spans="1:31" x14ac:dyDescent="0.25">
      <c r="E13" s="8" t="s">
        <v>80</v>
      </c>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row>
    <row r="14" spans="1:31" x14ac:dyDescent="0.25">
      <c r="E14" s="8" t="s">
        <v>81</v>
      </c>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row>
    <row r="15" spans="1:31" x14ac:dyDescent="0.25">
      <c r="E15" s="8" t="s">
        <v>82</v>
      </c>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row>
    <row r="16" spans="1:31" x14ac:dyDescent="0.25">
      <c r="E16" s="8" t="s">
        <v>83</v>
      </c>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row>
    <row r="17" spans="1:31" x14ac:dyDescent="0.25">
      <c r="E17" s="8" t="s">
        <v>84</v>
      </c>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row>
    <row r="18" spans="1:31" ht="15.75" thickBot="1" x14ac:dyDescent="0.3">
      <c r="D18" s="21"/>
      <c r="E18" s="16"/>
      <c r="F18" s="114">
        <f>SUM(F12:F17)</f>
        <v>0</v>
      </c>
      <c r="G18" s="114">
        <f t="shared" ref="G18:AC18" si="6">SUM(G12:G17)</f>
        <v>0</v>
      </c>
      <c r="H18" s="114">
        <f t="shared" si="6"/>
        <v>0</v>
      </c>
      <c r="I18" s="114">
        <f t="shared" si="6"/>
        <v>0</v>
      </c>
      <c r="J18" s="114">
        <f t="shared" si="6"/>
        <v>0</v>
      </c>
      <c r="K18" s="114">
        <f t="shared" si="6"/>
        <v>0</v>
      </c>
      <c r="L18" s="114">
        <f t="shared" si="6"/>
        <v>0</v>
      </c>
      <c r="M18" s="114">
        <f t="shared" si="6"/>
        <v>0</v>
      </c>
      <c r="N18" s="114">
        <f t="shared" si="6"/>
        <v>0</v>
      </c>
      <c r="O18" s="114">
        <f t="shared" si="6"/>
        <v>0</v>
      </c>
      <c r="P18" s="114">
        <f t="shared" si="6"/>
        <v>0</v>
      </c>
      <c r="Q18" s="114">
        <f t="shared" si="6"/>
        <v>0</v>
      </c>
      <c r="R18" s="114">
        <f t="shared" si="6"/>
        <v>0</v>
      </c>
      <c r="S18" s="114">
        <f t="shared" si="6"/>
        <v>0</v>
      </c>
      <c r="T18" s="114">
        <f t="shared" si="6"/>
        <v>0</v>
      </c>
      <c r="U18" s="114">
        <f t="shared" si="6"/>
        <v>0</v>
      </c>
      <c r="V18" s="114">
        <f t="shared" si="6"/>
        <v>0</v>
      </c>
      <c r="W18" s="114">
        <f t="shared" si="6"/>
        <v>0</v>
      </c>
      <c r="X18" s="114">
        <f t="shared" si="6"/>
        <v>0</v>
      </c>
      <c r="Y18" s="114">
        <f t="shared" si="6"/>
        <v>0</v>
      </c>
      <c r="Z18" s="114">
        <f t="shared" si="6"/>
        <v>0</v>
      </c>
      <c r="AA18" s="114">
        <f t="shared" si="6"/>
        <v>0</v>
      </c>
      <c r="AB18" s="114">
        <f t="shared" si="6"/>
        <v>0</v>
      </c>
      <c r="AC18" s="114">
        <f t="shared" si="6"/>
        <v>0</v>
      </c>
      <c r="AD18" s="14"/>
      <c r="AE18" s="14"/>
    </row>
    <row r="19" spans="1:31" ht="15.75" thickTop="1" x14ac:dyDescent="0.25">
      <c r="D19" s="7"/>
      <c r="E19" s="16"/>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row>
    <row r="20" spans="1:31" x14ac:dyDescent="0.25">
      <c r="E20" s="16"/>
      <c r="F20" s="14"/>
      <c r="G20" s="14"/>
      <c r="H20" s="110"/>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5.75" x14ac:dyDescent="0.25">
      <c r="A21" s="163" t="s">
        <v>269</v>
      </c>
      <c r="E21" s="16"/>
      <c r="F21" s="14"/>
      <c r="G21" s="14"/>
      <c r="H21" s="110"/>
      <c r="I21" s="14"/>
      <c r="J21" s="14"/>
      <c r="K21" s="14"/>
      <c r="L21" s="14"/>
      <c r="M21" s="14"/>
      <c r="N21" s="14"/>
      <c r="O21" s="14"/>
      <c r="P21" s="14"/>
      <c r="Q21" s="14"/>
      <c r="R21" s="14"/>
      <c r="S21" s="14"/>
      <c r="T21" s="14"/>
      <c r="U21" s="14"/>
      <c r="V21" s="14"/>
      <c r="W21" s="14"/>
      <c r="X21" s="14"/>
      <c r="Y21" s="14"/>
      <c r="Z21" s="14"/>
      <c r="AA21" s="14"/>
      <c r="AB21" s="14"/>
      <c r="AC21" s="14"/>
      <c r="AD21" s="14"/>
      <c r="AE21" s="14"/>
    </row>
    <row r="22" spans="1:31" ht="15.75" x14ac:dyDescent="0.25">
      <c r="A22" s="8" t="s">
        <v>270</v>
      </c>
      <c r="E22" s="16"/>
    </row>
    <row r="23" spans="1:31" x14ac:dyDescent="0.25">
      <c r="A23" s="212" t="s">
        <v>271</v>
      </c>
    </row>
    <row r="24" spans="1:31" x14ac:dyDescent="0.25">
      <c r="A24" s="212" t="s">
        <v>272</v>
      </c>
    </row>
  </sheetData>
  <sheetProtection formatCells="0" formatColumns="0" formatRows="0" insertColumns="0" insertRows="0" insertHyperlinks="0" deleteColumns="0" deleteRows="0" sort="0" autoFilter="0" pivotTables="0"/>
  <pageMargins left="0.5" right="0.4" top="0.5" bottom="0.5" header="0.5" footer="0.5"/>
  <pageSetup scale="85" firstPageNumber="2" fitToWidth="0" fitToHeight="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Instructions</vt:lpstr>
      <vt:lpstr>Calc Form</vt:lpstr>
      <vt:lpstr>Sched A</vt:lpstr>
      <vt:lpstr>Sch A Non-Cash Comp</vt:lpstr>
      <vt:lpstr>Sch A Payroll</vt:lpstr>
      <vt:lpstr>Comp Reduction</vt:lpstr>
      <vt:lpstr>FTE Safe Harbor</vt:lpstr>
      <vt:lpstr>Input</vt:lpstr>
      <vt:lpstr>NonPayroll Costs</vt:lpstr>
      <vt:lpstr>2020 Non-Cash Comp</vt:lpstr>
      <vt:lpstr>2020 Payroll</vt:lpstr>
      <vt:lpstr>2019 Jan-June Payroll</vt:lpstr>
      <vt:lpstr>2020 Payroll Supplemental</vt:lpstr>
      <vt:lpstr>Notes</vt:lpstr>
      <vt:lpstr>Formulas</vt:lpstr>
      <vt:lpstr>'Calc Form'!Print_Area</vt:lpstr>
      <vt:lpstr>Formulas!Print_Area</vt:lpstr>
      <vt:lpstr>Input!Print_Area</vt:lpstr>
      <vt:lpstr>'Sched A'!Print_Area</vt:lpstr>
      <vt:lpstr>'2019 Jan-June Payroll'!Print_Titles</vt:lpstr>
      <vt:lpstr>'2020 Non-Cash Comp'!Print_Titles</vt:lpstr>
      <vt:lpstr>'2020 Payroll'!Print_Titles</vt:lpstr>
      <vt:lpstr>'2020 Payroll Supplemental'!Print_Titles</vt:lpstr>
      <vt:lpstr>'Comp Reduction'!Print_Titles</vt:lpstr>
      <vt:lpstr>'NonPayroll Costs'!Print_Titles</vt:lpstr>
      <vt:lpstr>'Sch A Non-Cash Comp'!Print_Titles</vt:lpstr>
      <vt:lpstr>'Sch A Payroll'!Print_Titles</vt:lpstr>
    </vt:vector>
  </TitlesOfParts>
  <Company>Blackburn, Childers &amp; Steagall,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BCS</dc:creator>
  <cp:lastModifiedBy>BCS</cp:lastModifiedBy>
  <cp:lastPrinted>2020-09-23T19:17:32Z</cp:lastPrinted>
  <dcterms:created xsi:type="dcterms:W3CDTF">2020-04-08T10:29:40Z</dcterms:created>
  <dcterms:modified xsi:type="dcterms:W3CDTF">2020-10-23T14:43:06Z</dcterms:modified>
</cp:coreProperties>
</file>